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5" i="371" l="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P24" i="431"/>
  <c r="Q14" i="431"/>
  <c r="Q19" i="431"/>
  <c r="Q24" i="431"/>
  <c r="C20" i="431"/>
  <c r="D12" i="431"/>
  <c r="E12" i="431"/>
  <c r="E20" i="431"/>
  <c r="F20" i="431"/>
  <c r="G20" i="431"/>
  <c r="H20" i="431"/>
  <c r="I20" i="431"/>
  <c r="J20" i="431"/>
  <c r="K20" i="431"/>
  <c r="L20" i="431"/>
  <c r="M20" i="431"/>
  <c r="N12" i="431"/>
  <c r="O12" i="431"/>
  <c r="P20" i="431"/>
  <c r="Q15" i="431"/>
  <c r="Q20" i="431"/>
  <c r="C23" i="431"/>
  <c r="D23" i="431"/>
  <c r="E23" i="431"/>
  <c r="F23" i="431"/>
  <c r="G23" i="431"/>
  <c r="H23" i="431"/>
  <c r="I23" i="431"/>
  <c r="J23" i="431"/>
  <c r="K23" i="431"/>
  <c r="L23" i="431"/>
  <c r="M23" i="431"/>
  <c r="N23" i="431"/>
  <c r="O23" i="431"/>
  <c r="P22" i="431"/>
  <c r="Q11" i="431"/>
  <c r="Q22" i="431"/>
  <c r="C12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3" i="431"/>
  <c r="Q12" i="431"/>
  <c r="Q18" i="431"/>
  <c r="Q23" i="431"/>
  <c r="D20" i="431"/>
  <c r="F12" i="431"/>
  <c r="G12" i="431"/>
  <c r="H12" i="431"/>
  <c r="I12" i="431"/>
  <c r="J12" i="431"/>
  <c r="K12" i="431"/>
  <c r="L12" i="431"/>
  <c r="M12" i="431"/>
  <c r="N20" i="431"/>
  <c r="O20" i="431"/>
  <c r="P12" i="431"/>
  <c r="Q10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6" i="431"/>
  <c r="O8" i="431"/>
  <c r="J8" i="431"/>
  <c r="G8" i="431"/>
  <c r="P8" i="431"/>
  <c r="H8" i="431"/>
  <c r="I8" i="431"/>
  <c r="E8" i="431"/>
  <c r="F8" i="431"/>
  <c r="M8" i="431"/>
  <c r="K8" i="431"/>
  <c r="D8" i="431"/>
  <c r="C8" i="431"/>
  <c r="N8" i="431"/>
  <c r="Q8" i="431"/>
  <c r="L8" i="431"/>
  <c r="S16" i="431" l="1"/>
  <c r="R16" i="431"/>
  <c r="R10" i="431"/>
  <c r="S10" i="431"/>
  <c r="R23" i="431"/>
  <c r="S23" i="431"/>
  <c r="R18" i="431"/>
  <c r="S18" i="431"/>
  <c r="R12" i="431"/>
  <c r="S12" i="431"/>
  <c r="R22" i="431"/>
  <c r="S22" i="431"/>
  <c r="R11" i="431"/>
  <c r="S11" i="431"/>
  <c r="R20" i="431"/>
  <c r="S20" i="431"/>
  <c r="R15" i="431"/>
  <c r="S15" i="431"/>
  <c r="R24" i="431"/>
  <c r="S24" i="431"/>
  <c r="R19" i="431"/>
  <c r="S19" i="431"/>
  <c r="R14" i="431"/>
  <c r="S14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<sst xmlns="http://schemas.openxmlformats.org/spreadsheetml/2006/main" count="64336" uniqueCount="6851">
  <si>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</si>
  <si>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</si>
  <si>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</si>
  <si>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</si>
  <si>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</si>
  <si>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</si>
  <si>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</si>
  <si>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</si>
  <si>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</si>
  <si>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</si>
  <si>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</si>
  <si>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</si>
  <si>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</si>
  <si>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</si>
  <si>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</si>
  <si>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</si>
  <si>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</si>
  <si>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</si>
  <si>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</si>
  <si>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</si>
  <si>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</si>
  <si>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</si>
  <si>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</si>
  <si>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</si>
  <si>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</si>
  <si>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</si>
  <si>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</si>
  <si>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</si>
  <si>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</si>
  <si>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</si>
  <si>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</si>
  <si>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</si>
  <si>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</si>
  <si>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</si>
  <si>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</si>
  <si>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</si>
  <si>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</si>
  <si>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</si>
  <si>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</si>
  <si>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</si>
  <si>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</si>
  <si>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</si>
  <si>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</si>
  <si>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</si>
  <si>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</si>
  <si>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</si>
  <si>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</si>
  <si>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</si>
  <si>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</si>
  <si>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</si>
  <si>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</si>
  <si>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</si>
  <si>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</si>
  <si>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</si>
  <si>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</si>
  <si>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</si>
  <si>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</si>
  <si>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</si>
  <si>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</si>
  <si>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</si>
  <si>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</si>
  <si>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</si>
  <si>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</si>
  <si>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</si>
  <si>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</si>
  <si>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</si>
  <si>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</si>
  <si>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</si>
  <si>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</si>
  <si>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</si>
  <si>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</si>
  <si>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</si>
  <si>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</si>
  <si>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</si>
  <si>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</si>
  <si>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</si>
  <si>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</si>
  <si>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</si>
  <si>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</si>
  <si>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</si>
  <si>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</si>
  <si>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</si>
  <si>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</si>
  <si>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</si>
  <si>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</si>
  <si>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</si>
  <si>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</si>
  <si>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</si>
  <si>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</si>
  <si>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</si>
  <si>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</si>
  <si>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</si>
  <si>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</si>
  <si>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</si>
  <si>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</si>
  <si>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</si>
  <si>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</si>
  <si>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</si>
  <si>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</si>
  <si>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</si>
  <si>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</si>
  <si>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</si>
  <si>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</si>
  <si>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</si>
  <si>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</si>
  <si>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</si>
  <si>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</si>
  <si>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</si>
  <si>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</si>
  <si>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</si>
  <si>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</si>
  <si>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</si>
  <si>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</si>
  <si>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</si>
  <si>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</si>
  <si>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</si>
  <si>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</si>
  <si>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</si>
  <si>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</si>
  <si>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</si>
  <si>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</si>
  <si>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</si>
  <si>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</si>
  <si>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</si>
  <si>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</si>
  <si>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</si>
  <si>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</si>
  <si>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</si>
  <si>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</si>
  <si>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</si>
  <si>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</si>
  <si>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</si>
  <si>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</si>
  <si>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</si>
  <si>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</si>
  <si>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</si>
  <si>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</si>
  <si>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</si>
  <si>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</si>
  <si>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</si>
  <si>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</si>
  <si>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</si>
  <si>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</si>
  <si>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</si>
  <si>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</si>
  <si>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</si>
  <si>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</si>
  <si>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</si>
  <si>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</si>
  <si>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</si>
  <si>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</si>
  <si>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</si>
  <si>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</si>
  <si>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</si>
  <si>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</si>
  <si>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</si>
  <si>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</si>
  <si>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</si>
  <si>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</si>
  <si>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</si>
  <si>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</si>
  <si>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</si>
  <si>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</si>
  <si>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</si>
  <si>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</si>
  <si>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</si>
  <si>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</si>
  <si>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</si>
  <si>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</si>
  <si>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</si>
  <si>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</si>
  <si>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</si>
  <si>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</si>
  <si>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</si>
  <si>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</si>
  <si>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</si>
  <si>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</si>
  <si>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</si>
  <si>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</si>
  <si>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</si>
  <si>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</si>
  <si>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</si>
  <si>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</si>
  <si>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</si>
  <si>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</si>
  <si>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</si>
  <si>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</si>
  <si>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</si>
  <si>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</si>
  <si>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</si>
  <si>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</si>
  <si>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</si>
  <si>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</si>
  <si>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</si>
  <si>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</si>
  <si>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</si>
  <si>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</si>
  <si>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</si>
  <si>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</si>
  <si>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</si>
  <si>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</si>
  <si>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</si>
  <si>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</si>
  <si>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</si>
  <si>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</si>
  <si>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</si>
  <si>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</si>
  <si>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</si>
  <si>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</si>
  <si>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</si>
  <si>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</si>
  <si>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</si>
  <si>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</si>
  <si>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</si>
  <si>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</si>
  <si>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</si>
  <si>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</si>
  <si>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</si>
  <si>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</si>
  <si>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</si>
  <si>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</si>
  <si>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</si>
  <si>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</si>
  <si>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</si>
  <si>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</si>
  <si>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</si>
  <si>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</si>
  <si>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</si>
  <si>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</si>
  <si>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</si>
  <si>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</si>
  <si>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</si>
  <si>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</si>
  <si>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</si>
  <si>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</si>
  <si>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</si>
  <si>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</si>
  <si>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</si>
  <si>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</si>
  <si>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</si>
  <si>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</si>
  <si>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</si>
  <si>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</si>
  <si>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</si>
  <si>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</si>
  <si>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</si>
  <si>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</si>
  <si>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</si>
  <si>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</si>
  <si>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</si>
  <si>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</si>
  <si>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</si>
  <si>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</si>
  <si>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</si>
  <si>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</si>
  <si>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</si>
  <si>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</si>
  <si>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</si>
  <si>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</si>
  <si>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</si>
  <si>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</si>
  <si>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</si>
  <si>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</si>
  <si>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</si>
  <si>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</si>
  <si>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</si>
  <si>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</si>
  <si>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</si>
  <si>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</si>
  <si>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</si>
  <si>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</si>
  <si>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</si>
  <si>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</si>
  <si>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</si>
  <si>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</si>
  <si>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</si>
  <si>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</si>
  <si>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</si>
  <si>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</si>
  <si>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</si>
  <si>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</si>
  <si>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</si>
  <si>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</si>
  <si>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</si>
  <si>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</si>
  <si>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</si>
  <si>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</si>
  <si>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</si>
  <si>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</si>
  <si>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</si>
  <si>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</si>
  <si>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</si>
  <si>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</si>
  <si>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</si>
  <si>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</si>
  <si>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</si>
  <si>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</si>
  <si>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</si>
  <si>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</si>
  <si>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</si>
  <si>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</si>
  <si>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</si>
  <si>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</si>
  <si>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</si>
  <si>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</si>
  <si>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</si>
  <si>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</si>
  <si>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</si>
  <si>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</si>
  <si>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</si>
  <si>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</si>
  <si>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</si>
  <si>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</si>
  <si>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</si>
  <si>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</si>
  <si>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</si>
  <si>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</si>
  <si>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</si>
  <si>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</si>
  <si>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</si>
  <si>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</si>
  <si>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</si>
  <si>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</si>
  <si>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</si>
  <si>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</si>
  <si>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</si>
  <si>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</si>
  <si>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</si>
  <si>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</si>
  <si>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</si>
  <si>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</si>
  <si>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</si>
  <si>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</si>
  <si>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</si>
  <si>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</si>
  <si>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</si>
  <si>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</si>
  <si>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</si>
  <si>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</si>
  <si>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</si>
  <si>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</si>
  <si>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</si>
  <si>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</si>
  <si>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</si>
  <si>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</si>
  <si>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</si>
  <si>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</si>
  <si>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</si>
  <si>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</si>
  <si>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</si>
  <si>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</si>
  <si>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</si>
  <si>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</si>
  <si>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</si>
  <si>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50115015     IUTN - MitraClip (Z553)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</si>
  <si>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</si>
  <si>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</si>
  <si>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</si>
  <si>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</si>
  <si>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</si>
  <si>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</si>
  <si>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</si>
  <si>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</si>
  <si>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</si>
  <si>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</si>
  <si>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</si>
  <si>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</si>
  <si>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</si>
  <si>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</si>
  <si>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</si>
  <si>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</si>
  <si>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</si>
  <si>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</si>
  <si>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</si>
  <si>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</si>
  <si>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</si>
  <si>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</si>
  <si>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</si>
  <si>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</si>
  <si>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</si>
  <si>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</si>
  <si>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</si>
  <si>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</si>
  <si>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</si>
  <si>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</si>
  <si>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</si>
  <si>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</si>
  <si>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</si>
  <si>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</si>
  <si>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</si>
  <si>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</si>
  <si>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</si>
  <si>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</si>
  <si>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</si>
  <si>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</si>
  <si>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</si>
  <si>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</si>
  <si>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</si>
  <si>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</si>
  <si>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</si>
  <si>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</si>
  <si>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</si>
  <si>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</si>
  <si>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</si>
  <si>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</si>
  <si>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</si>
  <si>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</si>
  <si>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</si>
  <si>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</si>
  <si>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</si>
  <si>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</si>
  <si>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</si>
  <si>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</si>
  <si>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</si>
  <si>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</si>
  <si>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</si>
  <si>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</si>
  <si>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</si>
  <si>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</si>
  <si>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</si>
  <si>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</si>
  <si>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</si>
  <si>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</si>
  <si>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</si>
  <si>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</si>
  <si>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</si>
  <si>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</si>
  <si>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</si>
  <si>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</si>
  <si>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</si>
  <si>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</si>
  <si>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</si>
  <si>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</si>
  <si>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</si>
  <si>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</si>
  <si>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</si>
  <si>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</si>
  <si>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</si>
  <si>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</si>
  <si>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</si>
  <si>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</si>
  <si>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</si>
  <si>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</si>
  <si>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</si>
  <si>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</si>
  <si>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</si>
  <si>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</si>
  <si>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</si>
  <si>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</si>
  <si>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</si>
  <si>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</si>
  <si>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</si>
  <si>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</si>
  <si>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</si>
  <si>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</si>
  <si>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</si>
  <si>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</si>
  <si>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</si>
  <si>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</si>
  <si>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</si>
  <si>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</si>
  <si>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</si>
  <si>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</si>
  <si>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</si>
  <si>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</si>
  <si>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</si>
  <si>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</si>
  <si>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</si>
  <si>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</si>
  <si>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</si>
  <si>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</si>
  <si>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</si>
  <si>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</si>
  <si>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</si>
  <si>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</si>
  <si>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</si>
  <si>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</si>
  <si>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</si>
  <si>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</si>
  <si>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</si>
  <si>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</si>
  <si>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</si>
  <si>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</si>
  <si>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</si>
  <si>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</si>
  <si>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</si>
  <si>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</si>
  <si>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</si>
  <si>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</si>
  <si>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</si>
  <si>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</si>
  <si>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</si>
  <si>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</si>
  <si>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</si>
  <si>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</si>
  <si>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</si>
  <si>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</si>
  <si>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</si>
  <si>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</si>
  <si>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</si>
  <si>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</si>
  <si>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</si>
  <si>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</si>
  <si>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</si>
  <si>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</si>
  <si>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</si>
  <si>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</si>
  <si>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</si>
  <si>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</si>
  <si>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</si>
  <si>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</si>
  <si>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</si>
  <si>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</si>
  <si>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</si>
  <si>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</si>
  <si>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</si>
  <si>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</si>
  <si>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</si>
  <si>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</si>
  <si>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</si>
  <si>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</si>
  <si>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</si>
  <si>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</si>
  <si>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</si>
  <si>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</si>
  <si>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</si>
  <si>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</si>
  <si>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</si>
  <si>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</si>
  <si>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</si>
  <si>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</si>
  <si>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</si>
  <si>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</si>
  <si>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</si>
  <si>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</si>
  <si>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</si>
  <si>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</si>
  <si>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</si>
  <si>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</si>
  <si>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</si>
  <si>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</si>
  <si>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</si>
  <si>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</si>
  <si>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</si>
  <si>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</si>
  <si>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</si>
  <si>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</si>
  <si>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</si>
  <si>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</si>
  <si>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</si>
  <si>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</si>
  <si>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</si>
  <si>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</si>
  <si>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</si>
  <si>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</si>
  <si>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</si>
  <si>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</si>
  <si>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</si>
  <si>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</si>
  <si>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</si>
  <si>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</si>
  <si>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</si>
  <si>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</si>
  <si>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</si>
  <si>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</si>
  <si>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</si>
  <si>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</si>
  <si>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</si>
  <si>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</si>
  <si>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</si>
  <si>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</si>
  <si>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</si>
  <si>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</si>
  <si>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</si>
  <si>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</si>
  <si>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</si>
  <si>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</si>
  <si>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</si>
  <si>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</si>
  <si>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</si>
  <si>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</si>
  <si>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</si>
  <si>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</si>
  <si>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</si>
  <si>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</si>
  <si>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</si>
  <si>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</si>
  <si>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</si>
  <si>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</si>
  <si>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</si>
  <si>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</si>
  <si>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</si>
  <si>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</si>
  <si>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</si>
  <si>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</si>
  <si>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</si>
  <si>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</si>
  <si>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</si>
  <si>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</si>
  <si>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</si>
  <si>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</si>
  <si>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</si>
  <si>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</si>
  <si>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</si>
  <si>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</si>
  <si>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</si>
  <si>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</si>
  <si>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</si>
  <si>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</si>
  <si>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</si>
  <si>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</si>
  <si>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</si>
  <si>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</si>
  <si>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</si>
  <si>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</si>
  <si>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</si>
  <si>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</si>
  <si>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</si>
  <si>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</si>
  <si>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</si>
  <si>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</si>
  <si>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</si>
  <si>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</si>
  <si>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</si>
  <si>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</si>
  <si>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</si>
  <si>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</si>
  <si>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</si>
  <si>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</si>
  <si>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</si>
  <si>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</si>
  <si>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</si>
  <si>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</si>
  <si>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</si>
  <si>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</si>
  <si>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</si>
  <si>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</si>
  <si>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</si>
  <si>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</si>
  <si>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</si>
  <si>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</si>
  <si>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</si>
  <si>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</si>
  <si>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</si>
  <si>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</si>
  <si>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</si>
  <si>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</si>
  <si>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</si>
  <si>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</si>
  <si>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</si>
  <si>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</si>
  <si>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</si>
  <si>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</si>
  <si>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</si>
  <si>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</si>
  <si>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ACIDUM FOLICUM LECIVA</t>
  </si>
  <si>
    <t>DRG 30X10MG</t>
  </si>
  <si>
    <t>ADENURIC 80 MG</t>
  </si>
  <si>
    <t>POR TBL FLM 28X80MG</t>
  </si>
  <si>
    <t>AESCIN 30mg tbl.60 VULM</t>
  </si>
  <si>
    <t>AESCIN-TEVA</t>
  </si>
  <si>
    <t>POR TBL FLM 30X20MG</t>
  </si>
  <si>
    <t>P</t>
  </si>
  <si>
    <t>AGEN 5</t>
  </si>
  <si>
    <t>POR TBL NOB 30X5MG</t>
  </si>
  <si>
    <t>POR TBL NOB 90X5MG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</si>
  <si>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</si>
  <si>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</si>
  <si>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</si>
  <si>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</si>
  <si>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</si>
  <si>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</si>
  <si>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</si>
  <si>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</si>
  <si>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</si>
  <si>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</si>
  <si>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ALMIRAL</t>
  </si>
  <si>
    <t>INJ 10X3ML/75MG</t>
  </si>
  <si>
    <t>ALOPURINOL SANDOZ</t>
  </si>
  <si>
    <t>100MG TBL NOB 100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</si>
  <si>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</si>
  <si>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</si>
  <si>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</si>
  <si>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</si>
  <si>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</si>
  <si>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</si>
  <si>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1X100ML</t>
  </si>
  <si>
    <t>AMBROSAN 15 MG/5 ML SIRUP</t>
  </si>
  <si>
    <t>POR SIR 1X100ML/300MG</t>
  </si>
  <si>
    <t>AMIPTIC 20 MG/ML + 5 MG/ML</t>
  </si>
  <si>
    <t>OPH GTT SOL 1X5ML</t>
  </si>
  <si>
    <t>ANACID</t>
  </si>
  <si>
    <t>SUS 12X5ML(SACKY)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</si>
  <si>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</si>
  <si>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</si>
  <si>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</si>
  <si>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</si>
  <si>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</si>
  <si>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</si>
  <si>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</si>
  <si>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AQUA PRO INJECTIONE BRAUN</t>
  </si>
  <si>
    <t>PAR LQF 20X100ML-PE</t>
  </si>
  <si>
    <t>ARDEAELYTOSOL NA.HYDR.CARB.4.2%</t>
  </si>
  <si>
    <t>INF 1X200ML</t>
  </si>
  <si>
    <t>ARDEAELYTOSOL NA.HYDR.FOSF.8.7%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</si>
  <si>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</si>
  <si>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</si>
  <si>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</si>
  <si>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</si>
  <si>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</si>
  <si>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</si>
  <si>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</si>
  <si>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</si>
  <si>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</si>
  <si>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POR TBL NOB 30X100MG</t>
  </si>
  <si>
    <t>BERODUAL</t>
  </si>
  <si>
    <t>INH LIQ 1X20ML</t>
  </si>
  <si>
    <t>BETALOC SR 200MG</t>
  </si>
  <si>
    <t>TBL RET 100X200MG</t>
  </si>
  <si>
    <t>BETALOC ZOK 25 MG</t>
  </si>
  <si>
    <t>TBL RET 100X25MG</t>
  </si>
  <si>
    <t>BETALOC ZOK 50MG</t>
  </si>
  <si>
    <t>TBL RET 30X50MG</t>
  </si>
  <si>
    <t>BINOCRIT 30000 IU/0,75ML</t>
  </si>
  <si>
    <t>SDR+IVN INJ SOL 1X0.75ML</t>
  </si>
  <si>
    <t>BIOFENAC 100 MG POTAHOVANÉ TABLETY</t>
  </si>
  <si>
    <t>POR TBL FLM 20X100MG</t>
  </si>
  <si>
    <t>Biopron9  Premium tob.60</t>
  </si>
  <si>
    <t>Biopron9 tob.60</t>
  </si>
  <si>
    <t>BISEPTOL 480</t>
  </si>
  <si>
    <t>POR TBL NOB 28X480MG</t>
  </si>
  <si>
    <t>BISOPROLOL MYLAN 5 MG</t>
  </si>
  <si>
    <t>POR TBL FLM 30X5MG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</si>
  <si>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</si>
  <si>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</si>
  <si>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</si>
  <si>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</si>
  <si>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</si>
  <si>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</si>
  <si>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BROMHEXIN 8</t>
  </si>
  <si>
    <t>GTT 20ML 8MG/ML</t>
  </si>
  <si>
    <t>BROMHEXIN 8 KM KAPKY</t>
  </si>
  <si>
    <t>GTT 1X50ML 8MG/ML</t>
  </si>
  <si>
    <t>CALCICHEW D3</t>
  </si>
  <si>
    <t>CTB 60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</si>
  <si>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</si>
  <si>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</si>
  <si>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</si>
  <si>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</si>
  <si>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</si>
  <si>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</si>
  <si>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</si>
  <si>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</si>
  <si>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CALCIUMFOLINAT-EBEWE</t>
  </si>
  <si>
    <t>CPS 20X15MG</t>
  </si>
  <si>
    <t>CALGEL</t>
  </si>
  <si>
    <t>STM GEL 1X10GM</t>
  </si>
  <si>
    <t>CAMPATH 30 MG/ML</t>
  </si>
  <si>
    <t>INF CNC SOL 3X1ML</t>
  </si>
  <si>
    <t>CARBOPLATIN KABI 10 MG/ML KONCENTRÁT PRO INFUZNÍ R</t>
  </si>
  <si>
    <t>INF CNC SOL 1X15ML/150MG + PL</t>
  </si>
  <si>
    <t>INF CNC SOL 1X45ML/450MG + PL</t>
  </si>
  <si>
    <t>INF CNC SOL 1X60ML/600MG + PL</t>
  </si>
  <si>
    <t>CARVESAN 6,25</t>
  </si>
  <si>
    <t>POR TBL NOB 30X6,25MG</t>
  </si>
  <si>
    <t>CAVINTON FORTE</t>
  </si>
  <si>
    <t>POR TBL NOB 30X10MG</t>
  </si>
  <si>
    <t>CELLCEPT 500 MG</t>
  </si>
  <si>
    <t>INF PLV SOL 4X500MG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</si>
  <si>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</si>
  <si>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</si>
  <si>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</si>
  <si>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</si>
  <si>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</si>
  <si>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</si>
  <si>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</si>
  <si>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</si>
  <si>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</si>
  <si>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</si>
  <si>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5MG/120MG TBL PRO 7 II</t>
  </si>
  <si>
    <t>POR TBL PRO 14 II</t>
  </si>
  <si>
    <t>CLEXANE</t>
  </si>
  <si>
    <t>inj sol  10x0,4ml/40 mg</t>
  </si>
  <si>
    <t>INJ SOL 10X0.2ML/2KU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</si>
  <si>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</si>
  <si>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</si>
  <si>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</si>
  <si>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</si>
  <si>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</si>
  <si>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</si>
  <si>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</si>
  <si>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</si>
  <si>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</si>
  <si>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</si>
  <si>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</si>
  <si>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</si>
  <si>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</si>
  <si>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</si>
  <si>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</si>
  <si>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</si>
  <si>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</si>
  <si>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</si>
  <si>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</si>
  <si>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</si>
  <si>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</si>
  <si>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</si>
  <si>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</si>
  <si>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Dacarbazin Medac</t>
  </si>
  <si>
    <t>inj. sicc. 10x200mg</t>
  </si>
  <si>
    <t>DACARBAZINE MEDAC</t>
  </si>
  <si>
    <t>100MG INJ+INF PLV SOL 10</t>
  </si>
  <si>
    <t>DARAPRIM-MIMOŘÁDNÝ DOVOZ!!</t>
  </si>
  <si>
    <t>TBL 30X25MG</t>
  </si>
  <si>
    <t>DASSELTA 5 MG</t>
  </si>
  <si>
    <t>DEGAN</t>
  </si>
  <si>
    <t>INJ 50X2ML/10MG</t>
  </si>
  <si>
    <t>DERMOVATE</t>
  </si>
  <si>
    <t>CRM 1X25GM 0.05%</t>
  </si>
  <si>
    <t>DESFERAL</t>
  </si>
  <si>
    <t>INJ PLV SOL10X500MG</t>
  </si>
  <si>
    <t>DETRALEX</t>
  </si>
  <si>
    <t>POR TBL FLM 60</t>
  </si>
  <si>
    <t>POR TBL FLM 120X500MG</t>
  </si>
  <si>
    <t>DEXAMED</t>
  </si>
  <si>
    <t>INJ 10X2ML/8MG</t>
  </si>
  <si>
    <t>DEXAMETHASONE KRKA</t>
  </si>
  <si>
    <t>4MG TBL NOB 20</t>
  </si>
  <si>
    <t>DEXAMETHASONE WZF POLFA</t>
  </si>
  <si>
    <t>OPHGTTSUS1X5ML0.1%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</si>
  <si>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</si>
  <si>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</si>
  <si>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</si>
  <si>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</si>
  <si>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</si>
  <si>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</si>
  <si>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</si>
  <si>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</si>
  <si>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DITHIADEN</t>
  </si>
  <si>
    <t>INJ 10X2ML</t>
  </si>
  <si>
    <t>DOXORUBICIN PHARMAGEN</t>
  </si>
  <si>
    <t>2MG/ML INF CNC SOL 1X5ML</t>
  </si>
  <si>
    <t>2MG/ML INF CNC SOL 1X25ML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</si>
  <si>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</si>
  <si>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</si>
  <si>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</si>
  <si>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</si>
  <si>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</si>
  <si>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</si>
  <si>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</si>
  <si>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</si>
  <si>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EBIXA 10 MG</t>
  </si>
  <si>
    <t>POR TBL FLM 56X10MG</t>
  </si>
  <si>
    <t>ELOCOM</t>
  </si>
  <si>
    <t>DRM CRM 1X30GM 0.1%</t>
  </si>
  <si>
    <t>ENAP 5MG</t>
  </si>
  <si>
    <t>TBL 100X5MG</t>
  </si>
  <si>
    <t>ENAP-H</t>
  </si>
  <si>
    <t>TBL 30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</si>
  <si>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</si>
  <si>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</si>
  <si>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</si>
  <si>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</si>
  <si>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</si>
  <si>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</si>
  <si>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</si>
  <si>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</si>
  <si>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</si>
  <si>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</si>
  <si>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</si>
  <si>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</si>
  <si>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</si>
  <si>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</si>
  <si>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</si>
  <si>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</si>
  <si>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</si>
  <si>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</si>
  <si>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</si>
  <si>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</si>
  <si>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</si>
  <si>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</si>
  <si>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</si>
  <si>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EUTHYROX 50</t>
  </si>
  <si>
    <t>TBL 100X50RG</t>
  </si>
  <si>
    <t>EXCIPIAL MAST</t>
  </si>
  <si>
    <t>DRM UNG 1X100GM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</si>
  <si>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</si>
  <si>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</si>
  <si>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</si>
  <si>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</si>
  <si>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</si>
  <si>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</si>
  <si>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FENISTIL</t>
  </si>
  <si>
    <t>1MG/ML POR GTT SOL 1X20ML</t>
  </si>
  <si>
    <t>FERRO-FOLGAMMA</t>
  </si>
  <si>
    <t>POR CPS MOL 100</t>
  </si>
  <si>
    <t>FLAVOBION</t>
  </si>
  <si>
    <t>70MG TBL FLM 50</t>
  </si>
  <si>
    <t>FLUDARABIN EBEWE 25 MG/ML KONCENTRÁT PRO PŘÍPRAVU</t>
  </si>
  <si>
    <t>INJ+INF CNC SOL 1X50MG/2ML</t>
  </si>
  <si>
    <t>FORTECORTIN 4</t>
  </si>
  <si>
    <t>POR TBL NOB 20X4MG</t>
  </si>
  <si>
    <t>FRAXIPARINE</t>
  </si>
  <si>
    <t>INJ SOL 10X0.8ML</t>
  </si>
  <si>
    <t>INJ SOL 10X0.3ML</t>
  </si>
  <si>
    <t>INJ SOL 10X0.6ML</t>
  </si>
  <si>
    <t>INJ SOL 10X0.4ML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</si>
  <si>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</si>
  <si>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</si>
  <si>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</si>
  <si>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</si>
  <si>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</si>
  <si>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</si>
  <si>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</si>
  <si>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</si>
  <si>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Gemcitabin Ebewe 40mg/ml</t>
  </si>
  <si>
    <t>1x5ml/200mg</t>
  </si>
  <si>
    <t>1x50ml/2000mg</t>
  </si>
  <si>
    <t>1x25ml/1000mg</t>
  </si>
  <si>
    <t>GENTADEX 5 MG/ML + 1 MG/ML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</si>
  <si>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</si>
  <si>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</si>
  <si>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</si>
  <si>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</si>
  <si>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</si>
  <si>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</si>
  <si>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</si>
  <si>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</si>
  <si>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</si>
  <si>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</si>
  <si>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</si>
  <si>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GOPTEN</t>
  </si>
  <si>
    <t>2MG CPS DUR 28</t>
  </si>
  <si>
    <t>0,5MG CPS DUR 28</t>
  </si>
  <si>
    <t>GRANISETRON KABI 1 MG/ML</t>
  </si>
  <si>
    <t>INJ+INF CNC SOL 5X3ML/3MG</t>
  </si>
  <si>
    <t>HALOPERIDOL</t>
  </si>
  <si>
    <t>GTT 1X10ML/20MG</t>
  </si>
  <si>
    <t>HemaGel PROCTO čípky 10ks</t>
  </si>
  <si>
    <t>HERPESIN 200</t>
  </si>
  <si>
    <t>POR TBL NOB 25X200MG</t>
  </si>
  <si>
    <t>HERPESIN 250</t>
  </si>
  <si>
    <t>INJ SIC 10X250MG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</si>
  <si>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</si>
  <si>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</si>
  <si>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</si>
  <si>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</si>
  <si>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</si>
  <si>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</si>
  <si>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HOLOXAN 1 G</t>
  </si>
  <si>
    <t>HOLOXAN 2 G</t>
  </si>
  <si>
    <t>INJ PLV SOL 1X2GM</t>
  </si>
  <si>
    <t>HOLOXAN 500 MG</t>
  </si>
  <si>
    <t>HUMULIN R 100 M.J./ML</t>
  </si>
  <si>
    <t>INJ 1X10ML/1KU</t>
  </si>
  <si>
    <t>Hyal- Drop multi oční kapky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</si>
  <si>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</si>
  <si>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</si>
  <si>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</si>
  <si>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</si>
  <si>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</si>
  <si>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</si>
  <si>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</si>
  <si>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</si>
  <si>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</si>
  <si>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</si>
  <si>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</si>
  <si>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</si>
  <si>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</si>
  <si>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</si>
  <si>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</si>
  <si>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</si>
  <si>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</si>
  <si>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</si>
  <si>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</si>
  <si>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KRÉM 100G</t>
  </si>
  <si>
    <t xml:space="preserve">DRM CRM 1X100GM </t>
  </si>
  <si>
    <t>IMACORT</t>
  </si>
  <si>
    <t>DRM CRM 1X20GM</t>
  </si>
  <si>
    <t>INDAPAMID STADA 1,5 MG</t>
  </si>
  <si>
    <t>POR TBL PRO 30X1.5MG</t>
  </si>
  <si>
    <t>INDOMETACIN 50 BERLIN-CHEMIE</t>
  </si>
  <si>
    <t>SUP 10X50MG</t>
  </si>
  <si>
    <t>INJ PROCAINII CHLORATI 0,2% ARD 10x200ml</t>
  </si>
  <si>
    <t>2MG/ML INJ SOL 10X200ML</t>
  </si>
  <si>
    <t>INTRONA 18 MIU</t>
  </si>
  <si>
    <t>INJ SOL 1X1.2ML/18MU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</si>
  <si>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</si>
  <si>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</si>
  <si>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</si>
  <si>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</si>
  <si>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</si>
  <si>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</si>
  <si>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JENAMAZOL 2%</t>
  </si>
  <si>
    <t>VAG CRM 20GM+APLIK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</si>
  <si>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</si>
  <si>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</si>
  <si>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</si>
  <si>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</si>
  <si>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</si>
  <si>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</si>
  <si>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</si>
  <si>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KANAVIT</t>
  </si>
  <si>
    <t>INJ 5X1ML/10MG</t>
  </si>
  <si>
    <t>GTT 1X5ML 20MG/ML</t>
  </si>
  <si>
    <t>KAPIDIN 20 MG</t>
  </si>
  <si>
    <t>KETOSTERIL</t>
  </si>
  <si>
    <t>POR TBL FLM 300</t>
  </si>
  <si>
    <t>KL BALS.VISNEVSKI 500G</t>
  </si>
  <si>
    <t>KL CPS DEXAMETHASON 20MG 50CPS</t>
  </si>
  <si>
    <t xml:space="preserve">KL CPS DEXAMETHASON 4 MG </t>
  </si>
  <si>
    <t>KL CPS METRONIDAZOLUM 250mg 20cps</t>
  </si>
  <si>
    <t>KL ETHANOLUM BENZ.DENAT. 500ml /400g/</t>
  </si>
  <si>
    <t>KL LÍZÁTKA LIDOCAIN/DEXP.</t>
  </si>
  <si>
    <t>KL LÍZÁTKA LIDOCAIN/MICONAZOL</t>
  </si>
  <si>
    <t>KL PERSTERIL 10% 1000G</t>
  </si>
  <si>
    <t>KL PRIPRAVEK</t>
  </si>
  <si>
    <t>KL SUPP.PREDNISON 0,001G,PAPAVERIN 0,02G</t>
  </si>
  <si>
    <t>20KS</t>
  </si>
  <si>
    <t>KOPŘIVOVÝ ČAJ LEROS</t>
  </si>
  <si>
    <t>KREON 25 000</t>
  </si>
  <si>
    <t>POR CPS ETD 50</t>
  </si>
  <si>
    <t>Lactobacillus acidophil.cps.75 bez laktózy</t>
  </si>
  <si>
    <t>Leros Meduňka n.s.</t>
  </si>
  <si>
    <t>20x1g</t>
  </si>
  <si>
    <t>LETROX 100</t>
  </si>
  <si>
    <t>POR TBL NOB 100X100RG II</t>
  </si>
  <si>
    <t>LETROX 50</t>
  </si>
  <si>
    <t>POR TBL NOB 100X50RG II</t>
  </si>
  <si>
    <t>LEUKERAN</t>
  </si>
  <si>
    <t>POR TBL FLM 25X2MG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</si>
  <si>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</si>
  <si>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</si>
  <si>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</si>
  <si>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</si>
  <si>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</si>
  <si>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</si>
  <si>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LOCOID 0,1%</t>
  </si>
  <si>
    <t>CRM 1X30GM 0.1%</t>
  </si>
  <si>
    <t>LOKREN 20 MG</t>
  </si>
  <si>
    <t>POR TBL FLM 28X20MG</t>
  </si>
  <si>
    <t>POR TBL FLM 98X20MG</t>
  </si>
  <si>
    <t>LOPERON CPS</t>
  </si>
  <si>
    <t>POR CPS DUR 20X2MG</t>
  </si>
  <si>
    <t>LORADUR MITE</t>
  </si>
  <si>
    <t>POR TBL NOB 50</t>
  </si>
  <si>
    <t>LOZAP 50 ZENTIVA</t>
  </si>
  <si>
    <t>POR TBLFLM 90X50MG</t>
  </si>
  <si>
    <t>POR TBL FLM 30X50MG</t>
  </si>
  <si>
    <t>LOZAP H</t>
  </si>
  <si>
    <t>POR TBL FLM 30</t>
  </si>
  <si>
    <t>LUMIGAN 0.3 MG/ML</t>
  </si>
  <si>
    <t>OPH GTT SOL 3X3ML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</si>
  <si>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</si>
  <si>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</si>
  <si>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</si>
  <si>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</si>
  <si>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</si>
  <si>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</si>
  <si>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</si>
  <si>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</si>
  <si>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</si>
  <si>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</si>
  <si>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</si>
  <si>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</si>
  <si>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</si>
  <si>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</si>
  <si>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</si>
  <si>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</si>
  <si>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</si>
  <si>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</si>
  <si>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MEGACE 160 MG</t>
  </si>
  <si>
    <t>POR TBL NOB 30X160MG</t>
  </si>
  <si>
    <t>MESOCAIN</t>
  </si>
  <si>
    <t>INJ 10X10ML 1%</t>
  </si>
  <si>
    <t>GEL 1X20GM</t>
  </si>
  <si>
    <t>METHOTREXAT EBEWE</t>
  </si>
  <si>
    <t>INF 1X50ML/5GM</t>
  </si>
  <si>
    <t>METHOTREXAT LEDERLE 25mg/1ml</t>
  </si>
  <si>
    <t>INJ SOL 1x1ml/ 25mg</t>
  </si>
  <si>
    <t>MILGAMMA N</t>
  </si>
  <si>
    <t>POR CPS MOL 50</t>
  </si>
  <si>
    <t>MITOXANTRON Accord 20mg</t>
  </si>
  <si>
    <t>INJ SOL 20MG/10ML</t>
  </si>
  <si>
    <t>MITOXANTRON TEVA 20mg</t>
  </si>
  <si>
    <t>MONOSAN 20MG</t>
  </si>
  <si>
    <t>TBL 50X20MG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</si>
  <si>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</si>
  <si>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</si>
  <si>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</si>
  <si>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</si>
  <si>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</si>
  <si>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</si>
  <si>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</si>
  <si>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MUNDISAL</t>
  </si>
  <si>
    <t>GEL 1X8GM</t>
  </si>
  <si>
    <t>NAC AL 600 ŠUMIVÉ TABLETY</t>
  </si>
  <si>
    <t>POR TBL EFF20X600MG</t>
  </si>
  <si>
    <t>NEBIVOLOL SANDOZ 5 MG</t>
  </si>
  <si>
    <t>POR TBL NOB 28X5MG</t>
  </si>
  <si>
    <t>NEODOLPASSE</t>
  </si>
  <si>
    <t>INF 10X250ML</t>
  </si>
  <si>
    <t>NEUROL 0.5</t>
  </si>
  <si>
    <t>POR TBL NOB30X0.5MG</t>
  </si>
  <si>
    <t>NORADRENALIN LECIVA</t>
  </si>
  <si>
    <t>INJ 5X1ML/1MG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</si>
  <si>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</si>
  <si>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</si>
  <si>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</si>
  <si>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</si>
  <si>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</si>
  <si>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</si>
  <si>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</si>
  <si>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INJ 10X2ML/1000MG</t>
  </si>
  <si>
    <t>TBL OBD 20X500MG</t>
  </si>
  <si>
    <t>NOVORAPID 100 U/ML</t>
  </si>
  <si>
    <t>INJ SOL 1X10ML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</si>
  <si>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</si>
  <si>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</si>
  <si>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</si>
  <si>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</si>
  <si>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</si>
  <si>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</si>
  <si>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</si>
  <si>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</si>
  <si>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</si>
  <si>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</si>
  <si>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</si>
  <si>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PAMBA</t>
  </si>
  <si>
    <t>TBL 10X250MG</t>
  </si>
  <si>
    <t>PANADOL NOVUM 500 MG</t>
  </si>
  <si>
    <t>POR TBL FLM 12X500MG</t>
  </si>
  <si>
    <t>PARALEN 500</t>
  </si>
  <si>
    <t>POR TBL NOB 24X500MG</t>
  </si>
  <si>
    <t>PREDNISON 20 LECIVA</t>
  </si>
  <si>
    <t>TBL 20X20MG(BLISTR)</t>
  </si>
  <si>
    <t>PREDNISON 5 LECIVA</t>
  </si>
  <si>
    <t>PREGABALIN SANDOZ</t>
  </si>
  <si>
    <t>75MG CPS DUR 84</t>
  </si>
  <si>
    <t xml:space="preserve">PREGABALIN TEVA 75MG </t>
  </si>
  <si>
    <t>CPS DUR 14</t>
  </si>
  <si>
    <t>PRESTANCE 5 MG/10 MG</t>
  </si>
  <si>
    <t>POR TBL NOB 90</t>
  </si>
  <si>
    <t>PRESTARIUM NEO</t>
  </si>
  <si>
    <t>PRESTARIUM NEO FORTE</t>
  </si>
  <si>
    <t>POR TBL FLM 90X10MG</t>
  </si>
  <si>
    <t>RIVODARON 200</t>
  </si>
  <si>
    <t>POR TBL NOB 30X200MG</t>
  </si>
  <si>
    <t>ROCALTROL 0.25 MCG</t>
  </si>
  <si>
    <t>POR CPSMOL30X0.25RG</t>
  </si>
  <si>
    <t>SANDIMMUN</t>
  </si>
  <si>
    <t>INF CNC SOL 10X5ML</t>
  </si>
  <si>
    <t>SANDIMMUN NEORAL 100 MG/ML</t>
  </si>
  <si>
    <t>SOL 1X50ML/5GM</t>
  </si>
  <si>
    <t>SANORIN EMULSIO</t>
  </si>
  <si>
    <t>GTT NAS 10ML 0.1%</t>
  </si>
  <si>
    <t>SEPTOFORT</t>
  </si>
  <si>
    <t>ORM PAS 24X2MG-BLI</t>
  </si>
  <si>
    <t>SOLU-MEDROL</t>
  </si>
  <si>
    <t>INJ SIC 1X40MG+1ML</t>
  </si>
  <si>
    <t>INJ SIC 1X125MG+2ML</t>
  </si>
  <si>
    <t>INJ SIC 1X250MG+4ML</t>
  </si>
  <si>
    <t>STACYL 100 MG ENTEROSOLVENTNÍ TABLETY</t>
  </si>
  <si>
    <t>POR TBL ENT 60X100MG I</t>
  </si>
  <si>
    <t>STOPTUSSIN</t>
  </si>
  <si>
    <t>POR GTT SOL 1X25ML</t>
  </si>
  <si>
    <t>STOPTUSSIN TABLETY</t>
  </si>
  <si>
    <t>POR TBL NOB 20</t>
  </si>
  <si>
    <t>SUPPOSITORIA GLYCERINI LECIVA</t>
  </si>
  <si>
    <t>SUP 10X2.35GM</t>
  </si>
  <si>
    <t>SYMBICORT TURBUHALER 200 MIKROGRAMŮ/ 6 MIKROGRAMŮ/</t>
  </si>
  <si>
    <t>INH PLV 1X120DÁV</t>
  </si>
  <si>
    <t>SYNTOPHYLLIN</t>
  </si>
  <si>
    <t>INJ 5X10ML/240MG</t>
  </si>
  <si>
    <t>TAMIFLU 75 MG</t>
  </si>
  <si>
    <t>POR CPS DUR 10X75MG</t>
  </si>
  <si>
    <t>TANTUM VERDE</t>
  </si>
  <si>
    <t>1,5MG/ML GGR 240 ML</t>
  </si>
  <si>
    <t>TARDYFERON</t>
  </si>
  <si>
    <t>TBL RET 30</t>
  </si>
  <si>
    <t>TELMISARTAN SANDOZ 80 MG</t>
  </si>
  <si>
    <t>POR TBL NOB 30X80MG</t>
  </si>
  <si>
    <t>TEPADINA 15 MG</t>
  </si>
  <si>
    <t>INF PLV CSL 1X15MG</t>
  </si>
  <si>
    <t>TIAPRIDAL</t>
  </si>
  <si>
    <t>INJ SOL 12X2ML/100MG</t>
  </si>
  <si>
    <t>TRALGIT 100 INJ</t>
  </si>
  <si>
    <t>INJ SOL 5X2ML/100MG</t>
  </si>
  <si>
    <t>TRALGIT 50 INJ</t>
  </si>
  <si>
    <t>INJ SOL 5X1ML/50MG</t>
  </si>
  <si>
    <t>TRALGIT OROTAB 50 MG</t>
  </si>
  <si>
    <t>POR TBL DIS 60X50MG</t>
  </si>
  <si>
    <t>TRALGIT SR 100</t>
  </si>
  <si>
    <t>POR TBL RET50X100MG</t>
  </si>
  <si>
    <t>TRANSMETIL 500 MG TABLETY</t>
  </si>
  <si>
    <t>POR TBL ENT 10X500MG</t>
  </si>
  <si>
    <t>TRIAMCINOLON E LECIVA</t>
  </si>
  <si>
    <t>UNG 1X20GM</t>
  </si>
  <si>
    <t>TRIAMCINOLON LECIVA</t>
  </si>
  <si>
    <t>CRM 1X10GM 0.1%</t>
  </si>
  <si>
    <t>TRIAMCINOLON TEVA</t>
  </si>
  <si>
    <t>DRM EML 1X30GM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</si>
  <si>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</si>
  <si>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</si>
  <si>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</si>
  <si>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</si>
  <si>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</si>
  <si>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</si>
  <si>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TULIP 20 MG POTAHOVANÉ TABLETY</t>
  </si>
  <si>
    <t>POR TBL FLM 90X20MG</t>
  </si>
  <si>
    <t>ULTRACOD</t>
  </si>
  <si>
    <t>POR TBL NOB 30</t>
  </si>
  <si>
    <t>UROMITEXAN 400MG</t>
  </si>
  <si>
    <t>INJ 15X4ML/400MG</t>
  </si>
  <si>
    <t>URSOSAN</t>
  </si>
  <si>
    <t>POR CPSDUR100X250MG</t>
  </si>
  <si>
    <t>CPS 50X250MG</t>
  </si>
  <si>
    <t>VALACICLOVIR MYLAN 500 MG</t>
  </si>
  <si>
    <t>POR TBL FLM 42X500MG</t>
  </si>
  <si>
    <t>VALSACOMBI 80 MG/12,5 MG</t>
  </si>
  <si>
    <t>POR TBL FLM 28</t>
  </si>
  <si>
    <t>VALTREX 500 MG</t>
  </si>
  <si>
    <t>POR TBL FLM 10X500MG</t>
  </si>
  <si>
    <t>VERTIMED 24MG TABLETY</t>
  </si>
  <si>
    <t>TBL NOB 60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</si>
  <si>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</si>
  <si>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</si>
  <si>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</si>
  <si>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</si>
  <si>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</si>
  <si>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</si>
  <si>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</si>
  <si>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</si>
  <si>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</si>
  <si>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Vitar Soda tbl.150</t>
  </si>
  <si>
    <t>neleč.</t>
  </si>
  <si>
    <t>VOLTAREN</t>
  </si>
  <si>
    <t>140MG EMP MED 5</t>
  </si>
  <si>
    <t>VOLTAREN EMULGEL 10MG/G</t>
  </si>
  <si>
    <t xml:space="preserve">GEL 100G </t>
  </si>
  <si>
    <t>XALATAN</t>
  </si>
  <si>
    <t>GTT OPH 1X2.5ML</t>
  </si>
  <si>
    <t>YELLOX 0,9 MG/ML</t>
  </si>
  <si>
    <t>ZARZIO 30 MU/0,5 ML</t>
  </si>
  <si>
    <t>INJ+INF SOL 5X0.5ML</t>
  </si>
  <si>
    <t>ZARZIO 48 MU/0,5 ML</t>
  </si>
  <si>
    <t>ZODAC</t>
  </si>
  <si>
    <t>TBL OBD 60X10MG</t>
  </si>
  <si>
    <t>TBL OBD 30X10MG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</si>
  <si>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</si>
  <si>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</si>
  <si>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</si>
  <si>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</si>
  <si>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</si>
  <si>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</si>
  <si>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</si>
  <si>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léky - parenterální výživa (LEK)</t>
  </si>
  <si>
    <t>NEPHROTECT</t>
  </si>
  <si>
    <t>INF SOL 10X500ML</t>
  </si>
  <si>
    <t>OLIMEL N9E</t>
  </si>
  <si>
    <t>INF EML6x1000 ML</t>
  </si>
  <si>
    <t>INF EML4X2000ML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</si>
  <si>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</si>
  <si>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</si>
  <si>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</si>
  <si>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</si>
  <si>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</si>
  <si>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</si>
  <si>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</si>
  <si>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FORTICARE S PŘÍCHUTÍ CAPPUCCINO</t>
  </si>
  <si>
    <t>POR SOL 4X125ML</t>
  </si>
  <si>
    <t>NUTRIDRINK BALÍČEK 5+1</t>
  </si>
  <si>
    <t>POR SOL 6X200ML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</si>
  <si>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</si>
  <si>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</si>
  <si>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</si>
  <si>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</si>
  <si>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</si>
  <si>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</si>
  <si>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</si>
  <si>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</si>
  <si>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</si>
  <si>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</si>
  <si>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</si>
  <si>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</si>
  <si>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</si>
  <si>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</si>
  <si>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</si>
  <si>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</si>
  <si>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</si>
  <si>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S PŘÍCHUTÍ BANÁNOVOU</t>
  </si>
  <si>
    <t>NUTRIDRINK S PŘÍCHUTÍ ČOKOLÁDOVOU</t>
  </si>
  <si>
    <t>NUTRIDRINK S PŘÍCHUTÍ JAHODOVOU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</si>
  <si>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</si>
  <si>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</si>
  <si>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</si>
  <si>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</si>
  <si>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</si>
  <si>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</si>
  <si>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</si>
  <si>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</si>
  <si>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</si>
  <si>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</si>
  <si>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</si>
  <si>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</si>
  <si>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</si>
  <si>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</si>
  <si>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</si>
  <si>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</si>
  <si>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</si>
  <si>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</si>
  <si>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</si>
  <si>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</si>
  <si>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</si>
  <si>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</si>
  <si>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</si>
  <si>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</si>
  <si>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</si>
  <si>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AVELOX</t>
  </si>
  <si>
    <t>POR TBL FLM 5X400MG</t>
  </si>
  <si>
    <t>AZITROMYCIN SANDOZ 500 MG</t>
  </si>
  <si>
    <t>POR TBL FLM 3X500MG</t>
  </si>
  <si>
    <t>INJ 10X5ML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</si>
  <si>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</si>
  <si>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</si>
  <si>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</si>
  <si>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</si>
  <si>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</si>
  <si>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</si>
  <si>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</si>
  <si>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</si>
  <si>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</si>
  <si>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COTRIMOXAZOL AL FORTE</t>
  </si>
  <si>
    <t>TBL 20X960MG</t>
  </si>
  <si>
    <t>DALACIN C 300 MG</t>
  </si>
  <si>
    <t>POR CPS DUR 16X300MG</t>
  </si>
  <si>
    <t>DIFICLIR 200 MG</t>
  </si>
  <si>
    <t>POR TBL FLM 2X10X200MG</t>
  </si>
  <si>
    <t>FRAMYKOIN</t>
  </si>
  <si>
    <t>UNG 1X10GM</t>
  </si>
  <si>
    <t>KLACID 250</t>
  </si>
  <si>
    <t>TBL FLM 14X250MG</t>
  </si>
  <si>
    <t>250MG TBL FLM 10</t>
  </si>
  <si>
    <t>KLACID 500</t>
  </si>
  <si>
    <t>POR TBL FLM 14X500MG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</si>
  <si>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</si>
  <si>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</si>
  <si>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</si>
  <si>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</si>
  <si>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</si>
  <si>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</si>
  <si>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</si>
  <si>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</si>
  <si>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</si>
  <si>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</si>
  <si>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</si>
  <si>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</si>
  <si>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</si>
  <si>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</si>
  <si>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</si>
  <si>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</si>
  <si>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</si>
  <si>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</si>
  <si>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</si>
  <si>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</si>
  <si>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</si>
  <si>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</si>
  <si>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</si>
  <si>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ABELCET</t>
  </si>
  <si>
    <t>INF CNC DIS 10X20ML/100MG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</si>
  <si>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</si>
  <si>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</si>
  <si>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</si>
  <si>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</si>
  <si>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</si>
  <si>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</si>
  <si>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</si>
  <si>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</si>
  <si>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</si>
  <si>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</si>
  <si>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</si>
  <si>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</si>
  <si>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</si>
  <si>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</si>
  <si>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</si>
  <si>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</si>
  <si>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</si>
  <si>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</si>
  <si>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</si>
  <si>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</si>
  <si>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VORICONAZOLE TEVA</t>
  </si>
  <si>
    <t>200MG TBL FLM 14X1</t>
  </si>
  <si>
    <t>200MG INF PLV SOL 1</t>
  </si>
  <si>
    <t>VORIKONAZOL SANDOZ 200 MG</t>
  </si>
  <si>
    <t>TBL FLM 14X200MG</t>
  </si>
  <si>
    <t>léky - centra (LEK)</t>
  </si>
  <si>
    <t>KYPROLIS</t>
  </si>
  <si>
    <t>1X60MG INJ.SICC.</t>
  </si>
  <si>
    <t xml:space="preserve">1x10MG INF PLV SOL </t>
  </si>
  <si>
    <t xml:space="preserve">1x30MG INF PLV SOL </t>
  </si>
  <si>
    <t>léky - dle §16 (LEK)</t>
  </si>
  <si>
    <t>Darzalex amp. 100mg</t>
  </si>
  <si>
    <t>Darzalex amp. 400mg</t>
  </si>
  <si>
    <t>ADRENALIN LECIVA</t>
  </si>
  <si>
    <t>APO-IBUPROFEN 400 MG</t>
  </si>
  <si>
    <t>POR TBL FLM 100X400MG</t>
  </si>
  <si>
    <t>POR TBL FLM 30X400MG</t>
  </si>
  <si>
    <t>INJ SOL 20X10ML-PLA</t>
  </si>
  <si>
    <t>BINOCRIT 40000 IU/1,0ML</t>
  </si>
  <si>
    <t>SDR+IVN INJ SOL 1X1.0ML</t>
  </si>
  <si>
    <t>BONDRONAT 6 MG/6 ML</t>
  </si>
  <si>
    <t>INF CNC SOL 1X6ML</t>
  </si>
  <si>
    <t>Carbosorb tbl.20-blistr</t>
  </si>
  <si>
    <t>DZ BRAUNOL 500 ML</t>
  </si>
  <si>
    <t>DZ TRIXO LIND 500ML</t>
  </si>
  <si>
    <t>ENDOXAN</t>
  </si>
  <si>
    <t>POR TBL OBD 50X50MG</t>
  </si>
  <si>
    <t>FERINJECT</t>
  </si>
  <si>
    <t>FYZIOLOGICKÝ ROZTOK VIAFLO</t>
  </si>
  <si>
    <t>INF SOL 50X100ML</t>
  </si>
  <si>
    <t>INF SOL 30X250ML</t>
  </si>
  <si>
    <t>INF SOL 20X500ML</t>
  </si>
  <si>
    <t>GUAJACURAN « 5 % INJ</t>
  </si>
  <si>
    <t>KINERET 100 MG/0.67 ML</t>
  </si>
  <si>
    <t>INJ SOL 28X100MG/0.67ML</t>
  </si>
  <si>
    <t>KL CPS DEXAMETHASON 20MG 100CPS</t>
  </si>
  <si>
    <t>KL CPS DEXAMETHASON 8MG 50CPS</t>
  </si>
  <si>
    <t>KL KAPSLE</t>
  </si>
  <si>
    <t>LONQUEX</t>
  </si>
  <si>
    <t>6MG INJ SOL 1X0,6ML I</t>
  </si>
  <si>
    <t>NEULASTA</t>
  </si>
  <si>
    <t>6MG INJ SOL 1X0,6ML II</t>
  </si>
  <si>
    <t>NEUPOGEN 48 MU/0.5 ML</t>
  </si>
  <si>
    <t>INJ SOL 5X0.5ML</t>
  </si>
  <si>
    <t>NINLARO</t>
  </si>
  <si>
    <t>2,3MG CPS DUR 3(3X1)</t>
  </si>
  <si>
    <t>3MG CPS DUR 3(3X1)</t>
  </si>
  <si>
    <t>4MG CPS DUR 3(3X1)</t>
  </si>
  <si>
    <t>PAMIDRONATE MEDAC 3 MG/ML</t>
  </si>
  <si>
    <t>SYMBICORT TURBUHALER 400 MIKROGRAMŮ/12 MIKROGRAMŮ/</t>
  </si>
  <si>
    <t>INH PLV 1X60DÁV</t>
  </si>
  <si>
    <t>TORECAN</t>
  </si>
  <si>
    <t>DRG 50X6.5MG</t>
  </si>
  <si>
    <t>INJ 5X1ML/6.5MG</t>
  </si>
  <si>
    <t>VENTOLIN INHALER N</t>
  </si>
  <si>
    <t>INHSUSPSS200X100RG</t>
  </si>
  <si>
    <t>Vesanoid 100x10mg cps.-MIMOŘ.DOVOZ!!!</t>
  </si>
  <si>
    <t>VITAMIN B12 LECIVA 300RG</t>
  </si>
  <si>
    <t>INJ 5X1ML/300RG</t>
  </si>
  <si>
    <t>ZAVEDOS</t>
  </si>
  <si>
    <t>INJ SIC 1X5MG</t>
  </si>
  <si>
    <t>KIOVIG</t>
  </si>
  <si>
    <t>100MG/ML INF SOL 1X100ML</t>
  </si>
  <si>
    <t>léky - hemofilici ZUL (TO)</t>
  </si>
  <si>
    <t>FANHDI</t>
  </si>
  <si>
    <t>100IU/ML INJ PSO LQF 1+1X15ML</t>
  </si>
  <si>
    <t>50IU/ML INJ PSO LQF 1+1X10ML</t>
  </si>
  <si>
    <t>100IU/ML INJ PSO LQF 1+1X10ML</t>
  </si>
  <si>
    <t>FEIBA NF</t>
  </si>
  <si>
    <t>1000U INJ PSO LQF 1+20ML+BAXJECT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</si>
  <si>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</si>
  <si>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</si>
  <si>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</si>
  <si>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</si>
  <si>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IMMUNINE</t>
  </si>
  <si>
    <t>1200IU INJ/INF PSO LQF 1+1X10ML</t>
  </si>
  <si>
    <t>600IU INJ/INF PSO LQF 1+1X5ML</t>
  </si>
  <si>
    <t>OCTANINE F 1000</t>
  </si>
  <si>
    <t>OCTANINE F 500</t>
  </si>
  <si>
    <t>100IU/ML INJ PSO LQF 1+1X5ML</t>
  </si>
  <si>
    <t>REVOLADE 50 MG</t>
  </si>
  <si>
    <t>POR TBL FLM 28X50MG</t>
  </si>
  <si>
    <t>VIDAZA 25 MG/ML</t>
  </si>
  <si>
    <t>INJ PLV SUS 1X100MG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</si>
  <si>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</si>
  <si>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</si>
  <si>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</si>
  <si>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</si>
  <si>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</si>
  <si>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</si>
  <si>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</si>
  <si>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</si>
  <si>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</si>
  <si>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</si>
  <si>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</si>
  <si>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</si>
  <si>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</si>
  <si>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100MG TBL FLM 14</t>
  </si>
  <si>
    <t>100MG TBL FLM 112(4X28)</t>
  </si>
  <si>
    <t>ZYDELIG 150 MG</t>
  </si>
  <si>
    <t>AERIUS 0,5 MG/ML</t>
  </si>
  <si>
    <t>POR SOL 1X60ML+LŽ</t>
  </si>
  <si>
    <t>AERIUS 2,5 MG</t>
  </si>
  <si>
    <t>POR TBL DIS 30X2.5MG</t>
  </si>
  <si>
    <t>ALGIFEN</t>
  </si>
  <si>
    <t>TBL 20</t>
  </si>
  <si>
    <t>AMICLOTON</t>
  </si>
  <si>
    <t>ATARALGIN</t>
  </si>
  <si>
    <t>ATIMOS 12 MCG</t>
  </si>
  <si>
    <t>INH SOL PSS 100X12RG</t>
  </si>
  <si>
    <t>TBL 15X100MG</t>
  </si>
  <si>
    <t>BERODUAL N</t>
  </si>
  <si>
    <t>INH SOL PSS 200DÁV</t>
  </si>
  <si>
    <t>TBL RET 30X200MG</t>
  </si>
  <si>
    <t>TBL RET 28X25MG</t>
  </si>
  <si>
    <t>BETALOC ZOK 50 MG</t>
  </si>
  <si>
    <t>POR TBL PRO 100X50MG</t>
  </si>
  <si>
    <t>Biopron Forte Box tbl.10x10</t>
  </si>
  <si>
    <t>BISACODYL</t>
  </si>
  <si>
    <t>DRG 105X5MG</t>
  </si>
  <si>
    <t>BISOPROLOL MYLAN</t>
  </si>
  <si>
    <t>10MG TBL FLM 30</t>
  </si>
  <si>
    <t>BISOPROLOL MYLAN 2,5 MG</t>
  </si>
  <si>
    <t>POR TBL FLM 30X2.5MG</t>
  </si>
  <si>
    <t>BISOPROLOL PMCS 2,5 MG</t>
  </si>
  <si>
    <t>POR TBL NOB 30X2.5MG</t>
  </si>
  <si>
    <t>BUSCOPAN</t>
  </si>
  <si>
    <t>POR TBL OBD 20X10MG</t>
  </si>
  <si>
    <t>INJ 5X1ML/20MG</t>
  </si>
  <si>
    <t>BUSILVEX</t>
  </si>
  <si>
    <t>INF CNC SOL 8X10ML</t>
  </si>
  <si>
    <t>BUSULFAN FRESENIUS KABI 6 MG/ML</t>
  </si>
  <si>
    <t>CALCICHEW D3 LEMON 400 IU</t>
  </si>
  <si>
    <t>POR TBL MND 60</t>
  </si>
  <si>
    <t>CALTRATE PLUS</t>
  </si>
  <si>
    <t>POR TBL FLM 90</t>
  </si>
  <si>
    <t>Carmubris Linj.100mg ID</t>
  </si>
  <si>
    <t>1x100mg</t>
  </si>
  <si>
    <t>CELASKON 500MG ČERVENÝ POMERANČ</t>
  </si>
  <si>
    <t>POR TBLEFF20X500MG</t>
  </si>
  <si>
    <t>CELASKON LONG EFFECT</t>
  </si>
  <si>
    <t>POR CPS PRO 30X500MG</t>
  </si>
  <si>
    <t>Celaskon long effect cps.60x 500mg</t>
  </si>
  <si>
    <t>CORSODYL</t>
  </si>
  <si>
    <t>1% STM GEL 1X50G</t>
  </si>
  <si>
    <t>C-VITAMIN 1000 PHARMAVIT</t>
  </si>
  <si>
    <t>POR TBL EFF 10X1000MG</t>
  </si>
  <si>
    <t>ČAJ Z KVĚTU BEZU ČERNÉHO</t>
  </si>
  <si>
    <t>SPC 20 I</t>
  </si>
  <si>
    <t>DAUNOBLASTIN INJ</t>
  </si>
  <si>
    <t>INJ SICC 1X20MG+SOLV</t>
  </si>
  <si>
    <t>UNG 1X25GM 0.05%</t>
  </si>
  <si>
    <t>DĚTSKÝ ČAJ S HEŘMÁNKEM LEROS</t>
  </si>
  <si>
    <t>DIGOXIN 0.250 LECIVA</t>
  </si>
  <si>
    <t>TBL 30X0.25MG</t>
  </si>
  <si>
    <t>DIPROSONE</t>
  </si>
  <si>
    <t>DRM UNG 1X30GM</t>
  </si>
  <si>
    <t>DOBEXIL H UNG</t>
  </si>
  <si>
    <t>40MG/20MG RCT UNG 1X20G II</t>
  </si>
  <si>
    <t>DOLGIT KRÉM</t>
  </si>
  <si>
    <t>DRM CRM 1X150GM</t>
  </si>
  <si>
    <t>DOLMINA 100 SR</t>
  </si>
  <si>
    <t>POR TBL PRO 20X100MG</t>
  </si>
  <si>
    <t>DORSIFLEX</t>
  </si>
  <si>
    <t>TBL 30X200MG</t>
  </si>
  <si>
    <t>Dubová kůra her.1x75g LEROS</t>
  </si>
  <si>
    <t>667MG/ML POR SOL 1X200ML HDP</t>
  </si>
  <si>
    <t>DZ OCTENISEPT drm. sol. 250 ml</t>
  </si>
  <si>
    <t>DRM SOL 1X250ML</t>
  </si>
  <si>
    <t>DRM UNG 1X30GM 0,1%</t>
  </si>
  <si>
    <t>ENTEROL</t>
  </si>
  <si>
    <t>POR CPS DUR 50X250MG</t>
  </si>
  <si>
    <t>ENTOCORT</t>
  </si>
  <si>
    <t>3MG CPS RDR 100</t>
  </si>
  <si>
    <t>ESPUMISAN</t>
  </si>
  <si>
    <t>PORCPSMOL50X40MG-BL</t>
  </si>
  <si>
    <t>ESSENTIALE FORTE</t>
  </si>
  <si>
    <t>600MG CPS DUR 30</t>
  </si>
  <si>
    <t>EUTHYROX 112 MIKROGRAMŮ</t>
  </si>
  <si>
    <t>POR TBL NOB 100X112RG II</t>
  </si>
  <si>
    <t>EUTHYROX 75</t>
  </si>
  <si>
    <t>TBL 100X75RG</t>
  </si>
  <si>
    <t>FLIXOTIDE 125 INHALER N</t>
  </si>
  <si>
    <t>INH SUS PSS60X125RG</t>
  </si>
  <si>
    <t>FLIXOTIDE DISKUS 100</t>
  </si>
  <si>
    <t>INH PLV 60X100RG</t>
  </si>
  <si>
    <t>FOSCAVIR 24MG/ML I.V.-MIMOŘÁDNÝ DOVOZ!!</t>
  </si>
  <si>
    <t>INF 1X250ML 24MG/ML</t>
  </si>
  <si>
    <t>FRAXIPARIN MULTI</t>
  </si>
  <si>
    <t>INJ 10X5ML/47.5KU</t>
  </si>
  <si>
    <t>INJ SOL 10X1ML</t>
  </si>
  <si>
    <t xml:space="preserve">FULLHALE 25 MIKROGRAMŮ/125 MIKROGRAMŮ/DÁVKA SUS K </t>
  </si>
  <si>
    <t>INH SUS PSS 1 (120DÁV)</t>
  </si>
  <si>
    <t>GLUKÓZA 5 BRAUN, REF.349130</t>
  </si>
  <si>
    <t>INF 1X250ML-PE</t>
  </si>
  <si>
    <t>HELICID 20 ZENTIVA</t>
  </si>
  <si>
    <t>POR CPS ETD 90X20MG</t>
  </si>
  <si>
    <t>HERPESIN 400</t>
  </si>
  <si>
    <t>POR TBL NOB 25X400MG</t>
  </si>
  <si>
    <t>HYDROCORTISON M LECIVA</t>
  </si>
  <si>
    <t>UNG 10GM 1%</t>
  </si>
  <si>
    <t>Hylo-Comod gtt. 2 x10 ml</t>
  </si>
  <si>
    <t>CHLORID SODNÝ 10% BRAUN</t>
  </si>
  <si>
    <t>INF CNC SOL 20X10ML</t>
  </si>
  <si>
    <t>INFADOLAN</t>
  </si>
  <si>
    <t>IR  0.9%SOD.CHLOR.FOR IRR. 6X1000 ML</t>
  </si>
  <si>
    <t>IR-Fres. 6X1000 ML 15%</t>
  </si>
  <si>
    <t>IR Actilyse sol.1mg/1ml</t>
  </si>
  <si>
    <t>rozpl. po 1 ml FNOL</t>
  </si>
  <si>
    <t>KEPPRA 500 MG</t>
  </si>
  <si>
    <t>POR TBL FLM50X500MG</t>
  </si>
  <si>
    <t>KL BALS.VISNEVSKI 100G</t>
  </si>
  <si>
    <t>KL BARVA NA  DETI 20 g</t>
  </si>
  <si>
    <t>KL BENZINUM 500 ml/330g HVLP</t>
  </si>
  <si>
    <t>KL NOSNI MAST S HG,15G</t>
  </si>
  <si>
    <t>KL SOL.FORMAL.K FIXACI TKANI,100G</t>
  </si>
  <si>
    <t>KL TBL MAGN.LACT 0,5G+B6 0,02G, 100TBL</t>
  </si>
  <si>
    <t>KL UNG.LENIENS FAGRON 500g</t>
  </si>
  <si>
    <t>KL UNGUENTUM</t>
  </si>
  <si>
    <t>Klysma salinické 135ml</t>
  </si>
  <si>
    <t>LAGOSA</t>
  </si>
  <si>
    <t>DRG 100X150MG</t>
  </si>
  <si>
    <t>LATANOPROST STADA</t>
  </si>
  <si>
    <t>50MCG/ML OPH GTT SOL 3X2,5ML</t>
  </si>
  <si>
    <t>LEVEMIR 100 U/ML (PENFILL)</t>
  </si>
  <si>
    <t>INJ SOL 5X3ML</t>
  </si>
  <si>
    <t>LEVOPRONT KAPKY</t>
  </si>
  <si>
    <t>POR GTT SOL 1X15ML II</t>
  </si>
  <si>
    <t>LIDOCAIN</t>
  </si>
  <si>
    <t>INJ 10X2ML 2%</t>
  </si>
  <si>
    <t>LIPOVÝ ČAJ LEROS</t>
  </si>
  <si>
    <t>LORADUR</t>
  </si>
  <si>
    <t>MARCAINE 0.5%</t>
  </si>
  <si>
    <t>INJ SOL5X20ML/100MG</t>
  </si>
  <si>
    <t>MAXIDEX</t>
  </si>
  <si>
    <t>1MG/ML OPH GTT SUS 1X5ML</t>
  </si>
  <si>
    <t>MEDROL 4 MG</t>
  </si>
  <si>
    <t>POR TBL NOB30X4MG-L</t>
  </si>
  <si>
    <t>MOMMOX 0,05 MG/DÁVKU</t>
  </si>
  <si>
    <t>NAS SPR SUS 140X50RG</t>
  </si>
  <si>
    <t>MOXOSTAD 0,2 MG</t>
  </si>
  <si>
    <t>POR TBL FLM 30X0.2MG</t>
  </si>
  <si>
    <t>MUCOSOLVAN LONG EFFECT</t>
  </si>
  <si>
    <t>75MG CPS PRO 20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</si>
  <si>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</si>
  <si>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</si>
  <si>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</si>
  <si>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</si>
  <si>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</si>
  <si>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</si>
  <si>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POR TBL EFF 50X600MG</t>
  </si>
  <si>
    <t>NASIVIN 0,05%</t>
  </si>
  <si>
    <t>NAS GTT SOL 10ML</t>
  </si>
  <si>
    <t>NAS SPR SOL 10ML-SK</t>
  </si>
  <si>
    <t>NASIVIN Sensitive 0,025%</t>
  </si>
  <si>
    <t>nas.spr.sol.1x10ml</t>
  </si>
  <si>
    <t>NASIVIN SENSITIVE 0,05%</t>
  </si>
  <si>
    <t>NAS SPR SOL 1X10ML/5MG</t>
  </si>
  <si>
    <t>NATRIUM CHLORATUM BIOTIKA 10%</t>
  </si>
  <si>
    <t>NEUROL 0.25</t>
  </si>
  <si>
    <t>NICORETTE INVISIPATCH 25 MG/16 H</t>
  </si>
  <si>
    <t>DRM EMP TDR 7X25MG</t>
  </si>
  <si>
    <t>NOVORAPID PENFILL 100 U/ML</t>
  </si>
  <si>
    <t>OPHTHALMO-AZULEN</t>
  </si>
  <si>
    <t>OPHTHALMO-HYDROCORTISON LECIVA</t>
  </si>
  <si>
    <t>UNG OPH 1X5GM 0.5%</t>
  </si>
  <si>
    <t>OTOBACID N</t>
  </si>
  <si>
    <t>AUR GTT SOL 1X5ML</t>
  </si>
  <si>
    <t>PARACETAMOL KABI 10MG/ML</t>
  </si>
  <si>
    <t>INF SOL 10X100ML/1000MG</t>
  </si>
  <si>
    <t>PIMAFUCORT</t>
  </si>
  <si>
    <t>10MG/G+10MG/G+3,5MG/G CRM 15G</t>
  </si>
  <si>
    <t>PLAQUENIL</t>
  </si>
  <si>
    <t>TBL OBD 60X200MG</t>
  </si>
  <si>
    <t>PRENEWEL 4 MG/1,25 MG</t>
  </si>
  <si>
    <t>PRENEWEL 8 MG/2,5 MG</t>
  </si>
  <si>
    <t>PRESTANCE 10 MG/10 MG</t>
  </si>
  <si>
    <t>POR TBL NOB 120</t>
  </si>
  <si>
    <t>PRESTANCE 10 MG/5 MG</t>
  </si>
  <si>
    <t>ROWATINEX</t>
  </si>
  <si>
    <t>CPS 20/BLISTR/</t>
  </si>
  <si>
    <t>GTT 1X10ML</t>
  </si>
  <si>
    <t>SANORIN 0.5 PM</t>
  </si>
  <si>
    <t>SPR NAS SOL 1X10ML</t>
  </si>
  <si>
    <t>SECTRAL 400</t>
  </si>
  <si>
    <t>TBL OBD 30X400MG</t>
  </si>
  <si>
    <t>SENNA LIST LEROS</t>
  </si>
  <si>
    <t>POR SPC 20X1GM(SÁČKY)</t>
  </si>
  <si>
    <t>SINUPRET</t>
  </si>
  <si>
    <t>GTT 1X100ML</t>
  </si>
  <si>
    <t>SIOFOR 1000</t>
  </si>
  <si>
    <t>POR TBL FLM 60X1000MG</t>
  </si>
  <si>
    <t>SIOFOR 500</t>
  </si>
  <si>
    <t>500MG TBL FLM 120 II</t>
  </si>
  <si>
    <t>TBL OBD 60X500MG</t>
  </si>
  <si>
    <t>SMECTA</t>
  </si>
  <si>
    <t>PLV POR 1X30SACKU</t>
  </si>
  <si>
    <t>SMOFKABIVEN PERIPHERAL</t>
  </si>
  <si>
    <t>INF EML 4X1448 ML II</t>
  </si>
  <si>
    <t>SPASMED 30 MG</t>
  </si>
  <si>
    <t>POR TBL FLM 50X30MG</t>
  </si>
  <si>
    <t>SPECIES UROLOGICAE PLANTA LEROS</t>
  </si>
  <si>
    <t>SUPP.GLYCERINI SANOVA Glycerín.čípky Extra 3g 10ks</t>
  </si>
  <si>
    <t>Taurolock hep 100 amp. 10x3ml-MIMOŘÁDNÝ DOVOZ!!</t>
  </si>
  <si>
    <t>TELMISARTAN/HYDROCHLOROTHIAZID SANDOZ 80 MG/12,5 M</t>
  </si>
  <si>
    <t>TENOLOC 200</t>
  </si>
  <si>
    <t>POR TBL FLM 30X200MG</t>
  </si>
  <si>
    <t>TEPADINA 100 MG</t>
  </si>
  <si>
    <t>INF PLV CSL 1X100MG</t>
  </si>
  <si>
    <t>TRAJENTA 5 MG</t>
  </si>
  <si>
    <t>TRALGIT</t>
  </si>
  <si>
    <t>POR CPS DUR 20X50MG</t>
  </si>
  <si>
    <t>TRUND 500 MG POTAHOVANÉ TABLETY</t>
  </si>
  <si>
    <t>POR TBL FLM 100X500MG</t>
  </si>
  <si>
    <t>TULIP</t>
  </si>
  <si>
    <t>40MG TBL FLM 30</t>
  </si>
  <si>
    <t>TULIP 40 MG</t>
  </si>
  <si>
    <t>POR TBL FLM 90X40MG</t>
  </si>
  <si>
    <t>POR TBL NOB 10</t>
  </si>
  <si>
    <t>UNITROPIC 1%</t>
  </si>
  <si>
    <t>OPH GTT SOL 1X10ML</t>
  </si>
  <si>
    <t>TBL OBD 42X500MG</t>
  </si>
  <si>
    <t>VASOCARDIN 50</t>
  </si>
  <si>
    <t>POR TBL NOB 50X50MG</t>
  </si>
  <si>
    <t>VIDISIC</t>
  </si>
  <si>
    <t>GEL OPH 3X10GM</t>
  </si>
  <si>
    <t>Vincentka nosní sprej  25ml (30ml)</t>
  </si>
  <si>
    <t>VitA-POS oční mast 5g</t>
  </si>
  <si>
    <t>WARFARIN</t>
  </si>
  <si>
    <t>ZALDIAR</t>
  </si>
  <si>
    <t>POR TBL FLM 20</t>
  </si>
  <si>
    <t>ZEFFIX 100 MG</t>
  </si>
  <si>
    <t>POR TBLFLM 84X100MG</t>
  </si>
  <si>
    <t>NUTRIFLEX PLUS</t>
  </si>
  <si>
    <t>INF SOL 5X2000ML</t>
  </si>
  <si>
    <t>OLICLINOMEL N6-900E</t>
  </si>
  <si>
    <t>INF EML 4X2000ML</t>
  </si>
  <si>
    <t>OLIMEL N7E-1000 ml</t>
  </si>
  <si>
    <t>INF 6x1000ML</t>
  </si>
  <si>
    <t>SMOFKABIVEN</t>
  </si>
  <si>
    <t>INF EML 4X986ML</t>
  </si>
  <si>
    <t>NUTRIDRINK COMPACT NEUTRAL</t>
  </si>
  <si>
    <t>NUTRIDRINK PROTEIN S PŘÍCHUTÍ ČOKOLÁDOVOU</t>
  </si>
  <si>
    <t>NUTRIDRINK S PŘÍCHUTÍ VANILKOVOU</t>
  </si>
  <si>
    <t>BELOGENT MAST</t>
  </si>
  <si>
    <t>UNG 1X30GM</t>
  </si>
  <si>
    <t>CEFTRIAXON KABI 2 G</t>
  </si>
  <si>
    <t>INF PLV SOL 10X2GM</t>
  </si>
  <si>
    <t>DOXYHEXAL 200 TABS</t>
  </si>
  <si>
    <t>TBL 20X200MG</t>
  </si>
  <si>
    <t>ENTIZOL</t>
  </si>
  <si>
    <t>TBL 20X250MG</t>
  </si>
  <si>
    <t>KLACID I.V.</t>
  </si>
  <si>
    <t>INF PLV SOL 1X500MG</t>
  </si>
  <si>
    <t>KLACID SR</t>
  </si>
  <si>
    <t>500MG TBL RET 14 DOUBLE</t>
  </si>
  <si>
    <t>MAXIPIME 2GM</t>
  </si>
  <si>
    <t>INJ SIC 1X2GM</t>
  </si>
  <si>
    <t>10MG/G+10MG/G+3,5MG/G UNG 15G</t>
  </si>
  <si>
    <t>TARGOCID 400MG</t>
  </si>
  <si>
    <t>INJ SIC 1X400MG+SOL</t>
  </si>
  <si>
    <t>ZYVOXID</t>
  </si>
  <si>
    <t>INF SOL 10X300ML</t>
  </si>
  <si>
    <t>MYCAMINE 100 MG</t>
  </si>
  <si>
    <t>INF PLV SOL 1X100MG</t>
  </si>
  <si>
    <t>PHENASEN 1MG/ML</t>
  </si>
  <si>
    <t>INJ CNC SOL 10X10ML</t>
  </si>
  <si>
    <t>ADDAVEN</t>
  </si>
  <si>
    <t>IVN INF CNC SOL 20X10ML</t>
  </si>
  <si>
    <t>ARDEAOSMOSOL MA 15</t>
  </si>
  <si>
    <t>150G/L INF SOL 20X80ML</t>
  </si>
  <si>
    <t>BEPANTHEN PLUS</t>
  </si>
  <si>
    <t>CRM 1X30GM</t>
  </si>
  <si>
    <t>50MG/G+5MG/G CRM 100G</t>
  </si>
  <si>
    <t>BETALOC</t>
  </si>
  <si>
    <t>INJ 5X5ML/5MG</t>
  </si>
  <si>
    <t xml:space="preserve">BUSCOPAN </t>
  </si>
  <si>
    <t>Cidofovir inj.375mg/5ml-MIMOŘÁDNÝ DOVOZ!!</t>
  </si>
  <si>
    <t>CILOXAN</t>
  </si>
  <si>
    <t>3MG/ML AUR/OPH GTT SOL 1X5ML</t>
  </si>
  <si>
    <t>DEPAKINE</t>
  </si>
  <si>
    <t>INJ PSO LQF 4X4ML/400MG</t>
  </si>
  <si>
    <t>DZ OCTENISEPT 1 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</si>
  <si>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</si>
  <si>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</si>
  <si>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</si>
  <si>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</si>
  <si>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</si>
  <si>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</si>
  <si>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30X5MG</t>
  </si>
  <si>
    <t>EUTHYROX 137 MIKROGRAMŮ</t>
  </si>
  <si>
    <t>POR TBL NOB 100X137RG II</t>
  </si>
  <si>
    <t>FLUCINAR</t>
  </si>
  <si>
    <t>DRM UNG 1X15GM 0.025%</t>
  </si>
  <si>
    <t>FRAXIPARINE FORTE</t>
  </si>
  <si>
    <t>INJ 10X0.8ML/15.2KU</t>
  </si>
  <si>
    <t>INDOMETACIN 100 BERLIN-CHEMIE</t>
  </si>
  <si>
    <t>SUP 10X100MG</t>
  </si>
  <si>
    <t>ISOKET LOSUNG 0.1% PRO INFUS.</t>
  </si>
  <si>
    <t>INJ PRO INF 10X10ML</t>
  </si>
  <si>
    <t>KL OLIVAE OLEUM 90G</t>
  </si>
  <si>
    <t>LINOLA-FETT OLBAD</t>
  </si>
  <si>
    <t>OLE 1X400ML</t>
  </si>
  <si>
    <t>MIDAZOLAM ACCORD 1 MG/ML</t>
  </si>
  <si>
    <t>INJ+INF SOL 10X5MLX1MG/ML</t>
  </si>
  <si>
    <t>NASIVIN 0,01%</t>
  </si>
  <si>
    <t>NAS GTT SOL 1X5ML</t>
  </si>
  <si>
    <t>NITRESAN 20 MG</t>
  </si>
  <si>
    <t>POR TBL NOB 100X20MG</t>
  </si>
  <si>
    <t>PERITOL</t>
  </si>
  <si>
    <t>PLEGOMAZIN</t>
  </si>
  <si>
    <t>INJ 10X5ML/25MG</t>
  </si>
  <si>
    <t>RIVOTRIL 0.5 MG</t>
  </si>
  <si>
    <t>TBL 50X0.5MG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</si>
  <si>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</si>
  <si>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</si>
  <si>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</si>
  <si>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</si>
  <si>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</si>
  <si>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</si>
  <si>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Šalvěj lékařská nať LEROS n.s.</t>
  </si>
  <si>
    <t>20 x1,5g</t>
  </si>
  <si>
    <t>TENSIOMIN</t>
  </si>
  <si>
    <t>THYMOGLOBULINE</t>
  </si>
  <si>
    <t>INF PLV SOL 1X25MG</t>
  </si>
  <si>
    <t>ZOLOFT 100MG</t>
  </si>
  <si>
    <t>TBL OBD 28X100MG</t>
  </si>
  <si>
    <t>OLICLINOMEL N4-550E</t>
  </si>
  <si>
    <t>TBL 10X960MG</t>
  </si>
  <si>
    <t>GENTAMICIN LEK 80 MG/2 ML</t>
  </si>
  <si>
    <t>INJ SOL 10X2ML/80MG</t>
  </si>
  <si>
    <t>NOXAFIL 40MG/ML</t>
  </si>
  <si>
    <t>POR.SUSP.1X105ML</t>
  </si>
  <si>
    <t>KL BENZINUM 5l/3.3kg Fagron</t>
  </si>
  <si>
    <t>KL ETHANOLUM BENZ.DENAT. 4 kg</t>
  </si>
  <si>
    <t>UN 1170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</si>
  <si>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</si>
  <si>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</si>
  <si>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</si>
  <si>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</si>
  <si>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</si>
  <si>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</si>
  <si>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</si>
  <si>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</si>
  <si>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</si>
  <si>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</si>
  <si>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</si>
  <si>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</si>
  <si>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GLENMARK</t>
  </si>
  <si>
    <t>2,5MG/ML INF PLV CSL 20X25MG</t>
  </si>
  <si>
    <t>2,5MG/ML INF PLV CSL 5X100MG</t>
  </si>
  <si>
    <t>BORTEZOMIB ACCORD 3,5 MG</t>
  </si>
  <si>
    <t>INJ PLV SOL 1X3,5MG</t>
  </si>
  <si>
    <t>EXJADE 360MG</t>
  </si>
  <si>
    <t>TBL FLM 30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</si>
  <si>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</si>
  <si>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</si>
  <si>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</si>
  <si>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</si>
  <si>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</si>
  <si>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</si>
  <si>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</si>
  <si>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IMNOVID 4 MG</t>
  </si>
  <si>
    <t>POR CPS DUR 21X4MG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</si>
  <si>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</si>
  <si>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</si>
  <si>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</si>
  <si>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</si>
  <si>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</si>
  <si>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</si>
  <si>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</si>
  <si>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</si>
  <si>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</si>
  <si>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</si>
  <si>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</si>
  <si>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</si>
  <si>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</si>
  <si>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</si>
  <si>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</si>
  <si>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</si>
  <si>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</si>
  <si>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</si>
  <si>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</si>
  <si>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</si>
  <si>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</si>
  <si>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</si>
  <si>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</si>
  <si>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</si>
  <si>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</si>
  <si>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</si>
  <si>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</si>
  <si>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</si>
  <si>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</si>
  <si>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</si>
  <si>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</si>
  <si>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</si>
  <si>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</si>
  <si>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</si>
  <si>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</si>
  <si>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</si>
  <si>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A04AA02 - GRANISETRON</t>
  </si>
  <si>
    <t>A10BA02 - METFORMIN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</si>
  <si>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</si>
  <si>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</si>
  <si>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</si>
  <si>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</si>
  <si>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</si>
  <si>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</si>
  <si>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</si>
  <si>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</si>
  <si>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</si>
  <si>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</si>
  <si>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</si>
  <si>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</si>
  <si>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</si>
  <si>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</si>
  <si>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</si>
  <si>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</si>
  <si>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</si>
  <si>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</si>
  <si>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</si>
  <si>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</si>
  <si>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</si>
  <si>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</si>
  <si>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</si>
  <si>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</si>
  <si>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C10AA05 - ATORVASTATIN</t>
  </si>
  <si>
    <t>C10AB05 - FENOFIBRÁT</t>
  </si>
  <si>
    <t>H02AB04 - METHYLPREDNISOLON</t>
  </si>
  <si>
    <t>J01AA12 - TIGECYKLIN</t>
  </si>
  <si>
    <t>J01DC02 - CEFUROXIM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</si>
  <si>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</si>
  <si>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</si>
  <si>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</si>
  <si>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</si>
  <si>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</si>
  <si>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</si>
  <si>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</si>
  <si>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</si>
  <si>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</si>
  <si>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</si>
  <si>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</si>
  <si>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</si>
  <si>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</si>
  <si>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</si>
  <si>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</si>
  <si>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L01AA09 - BENDAMUSTIN</t>
  </si>
  <si>
    <t>L01CB01 - ETOPOSID</t>
  </si>
  <si>
    <t>L01DB06 - IDARUBICIN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</si>
  <si>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</si>
  <si>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</si>
  <si>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</si>
  <si>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</si>
  <si>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</si>
  <si>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</si>
  <si>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</si>
  <si>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M01AX17 - NIMESULID</t>
  </si>
  <si>
    <t>M04AA01 - ALOPURINOL</t>
  </si>
  <si>
    <t>M05BA03 - KYSELINA PAMIDRONOVÁ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</si>
  <si>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</si>
  <si>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</si>
  <si>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</si>
  <si>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</si>
  <si>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</si>
  <si>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</si>
  <si>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N05BA12 - ALPRAZOLAM</t>
  </si>
  <si>
    <t>N05CD08 - MIDAZOLAM</t>
  </si>
  <si>
    <t>N05CF02 - ZOLPIDEM</t>
  </si>
  <si>
    <t>N06AB04 - CITALOPRAM</t>
  </si>
  <si>
    <t>N06AB06 - SERTRALIN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</si>
  <si>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</si>
  <si>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</si>
  <si>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</si>
  <si>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</si>
  <si>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</si>
  <si>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</si>
  <si>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</si>
  <si>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</si>
  <si>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</si>
  <si>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R06AX27 - DESLORATADIN</t>
  </si>
  <si>
    <t>S01EE01 - LATANOPROST</t>
  </si>
  <si>
    <t>V06XX - POTRAVINY PRO ZVLÁŠTNÍ LÉKAŘSKÉ ÚČELY (PZLÚ)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</si>
  <si>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</si>
  <si>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</si>
  <si>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</si>
  <si>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</si>
  <si>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</si>
  <si>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L01XC15 - OBINUTUZUMAB</t>
  </si>
  <si>
    <t>L04AA06 - KYSELINA MYKOFENOLOVÁ</t>
  </si>
  <si>
    <t>N02AJ06 - KODEIN A PARACETAMOL</t>
  </si>
  <si>
    <t>L03AA14 - LIPEGFILGRASTIM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</si>
  <si>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</si>
  <si>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</si>
  <si>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</si>
  <si>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</si>
  <si>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</si>
  <si>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</si>
  <si>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</si>
  <si>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</si>
  <si>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</si>
  <si>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</si>
  <si>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</si>
  <si>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</si>
  <si>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</si>
  <si>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</si>
  <si>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</si>
  <si>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</si>
  <si>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</si>
  <si>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</si>
  <si>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</si>
  <si>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</si>
  <si>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</si>
  <si>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</si>
  <si>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</si>
  <si>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</si>
  <si>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</si>
  <si>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</si>
  <si>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</si>
  <si>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</si>
  <si>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</si>
  <si>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</si>
  <si>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</si>
  <si>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</si>
  <si>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</si>
  <si>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</si>
  <si>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</si>
  <si>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</si>
  <si>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</si>
  <si>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</si>
  <si>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</si>
  <si>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</si>
  <si>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</si>
  <si>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</si>
  <si>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13767</t>
  </si>
  <si>
    <t>200MG TBL NOB 30</t>
  </si>
  <si>
    <t>14709</t>
  </si>
  <si>
    <t>C03CA01</t>
  </si>
  <si>
    <t>214036</t>
  </si>
  <si>
    <t>56805</t>
  </si>
  <si>
    <t>40MG TBL NOB 100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</si>
  <si>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</si>
  <si>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</si>
  <si>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</si>
  <si>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</si>
  <si>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</si>
  <si>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</si>
  <si>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</si>
  <si>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</si>
  <si>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</si>
  <si>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</si>
  <si>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</si>
  <si>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46980</t>
  </si>
  <si>
    <t>BETALOC SR</t>
  </si>
  <si>
    <t>200MG TBL PRO 100</t>
  </si>
  <si>
    <t>58037</t>
  </si>
  <si>
    <t>50MG TBL PRO 30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</si>
  <si>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</si>
  <si>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</si>
  <si>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</si>
  <si>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</si>
  <si>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</si>
  <si>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</si>
  <si>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</si>
  <si>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</si>
  <si>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</si>
  <si>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</si>
  <si>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</si>
  <si>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</si>
  <si>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</si>
  <si>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</si>
  <si>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</si>
  <si>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</si>
  <si>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C08CA01</t>
  </si>
  <si>
    <t>15378</t>
  </si>
  <si>
    <t>AGEN</t>
  </si>
  <si>
    <t>5MG TBL NOB 90</t>
  </si>
  <si>
    <t>2945</t>
  </si>
  <si>
    <t>5MG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</si>
  <si>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</si>
  <si>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</si>
  <si>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</si>
  <si>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</si>
  <si>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</si>
  <si>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</si>
  <si>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</si>
  <si>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</si>
  <si>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</si>
  <si>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</si>
  <si>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</si>
  <si>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</si>
  <si>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</si>
  <si>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</si>
  <si>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</si>
  <si>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</si>
  <si>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</si>
  <si>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</si>
  <si>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C09AA10</t>
  </si>
  <si>
    <t>215913</t>
  </si>
  <si>
    <t>215914</t>
  </si>
  <si>
    <t>C09BB04</t>
  </si>
  <si>
    <t>124105</t>
  </si>
  <si>
    <t>PRESTANCE</t>
  </si>
  <si>
    <t>5MG/10MG TBL NOB 90(3X30)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</si>
  <si>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</si>
  <si>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</si>
  <si>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</si>
  <si>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</si>
  <si>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</si>
  <si>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</si>
  <si>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</si>
  <si>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</si>
  <si>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</si>
  <si>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</si>
  <si>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</si>
  <si>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</si>
  <si>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</si>
  <si>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134270</t>
  </si>
  <si>
    <t>VALSACOMBI</t>
  </si>
  <si>
    <t>80MG/12,5MG TBL FLM 28</t>
  </si>
  <si>
    <t>C10AA05</t>
  </si>
  <si>
    <t>50318</t>
  </si>
  <si>
    <t>20MG TBL FLM 90</t>
  </si>
  <si>
    <t>C10AB05</t>
  </si>
  <si>
    <t>207098</t>
  </si>
  <si>
    <t>267MG CPS DUR 30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</si>
  <si>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</si>
  <si>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</si>
  <si>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</si>
  <si>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</si>
  <si>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</si>
  <si>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</si>
  <si>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</si>
  <si>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</si>
  <si>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187425</t>
  </si>
  <si>
    <t>LETROX</t>
  </si>
  <si>
    <t>50MCG TBL NOB 100</t>
  </si>
  <si>
    <t>187427</t>
  </si>
  <si>
    <t>100MCG TBL NOB 100</t>
  </si>
  <si>
    <t>69189</t>
  </si>
  <si>
    <t>EUTHYROX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</si>
  <si>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</si>
  <si>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</si>
  <si>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</si>
  <si>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</si>
  <si>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</si>
  <si>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</si>
  <si>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</si>
  <si>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</si>
  <si>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</si>
  <si>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</si>
  <si>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</si>
  <si>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</si>
  <si>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</si>
  <si>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</si>
  <si>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</si>
  <si>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</si>
  <si>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</si>
  <si>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</si>
  <si>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</si>
  <si>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</si>
  <si>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</si>
  <si>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</si>
  <si>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</si>
  <si>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</si>
  <si>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</si>
  <si>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</si>
  <si>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</si>
  <si>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</si>
  <si>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</si>
  <si>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</si>
  <si>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</si>
  <si>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</si>
  <si>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</si>
  <si>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</si>
  <si>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</si>
  <si>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</si>
  <si>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</si>
  <si>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</si>
  <si>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</si>
  <si>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</si>
  <si>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</si>
  <si>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</si>
  <si>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</si>
  <si>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</si>
  <si>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</si>
  <si>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</si>
  <si>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</si>
  <si>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</si>
  <si>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</si>
  <si>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</si>
  <si>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</si>
  <si>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</si>
  <si>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</si>
  <si>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</si>
  <si>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</si>
  <si>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</si>
  <si>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</si>
  <si>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</si>
  <si>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</si>
  <si>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</si>
  <si>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</si>
  <si>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</si>
  <si>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</si>
  <si>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</si>
  <si>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</si>
  <si>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</si>
  <si>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189643</t>
  </si>
  <si>
    <t>205772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</si>
  <si>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</si>
  <si>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</si>
  <si>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</si>
  <si>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</si>
  <si>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</si>
  <si>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</si>
  <si>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</si>
  <si>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</si>
  <si>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</si>
  <si>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</si>
  <si>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</si>
  <si>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</si>
  <si>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</si>
  <si>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</si>
  <si>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</si>
  <si>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</si>
  <si>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</si>
  <si>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L01CB01</t>
  </si>
  <si>
    <t>12669</t>
  </si>
  <si>
    <t>ETOPOSID "EBEWE"</t>
  </si>
  <si>
    <t>20MG/ML INF CNC SOL 1X5ML</t>
  </si>
  <si>
    <t>12670</t>
  </si>
  <si>
    <t>20MG/ML INF CNC SOL 1X10ML</t>
  </si>
  <si>
    <t>12671</t>
  </si>
  <si>
    <t>20MG/ML INF CNC SOL 1X20ML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</si>
  <si>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</si>
  <si>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</si>
  <si>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</si>
  <si>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</si>
  <si>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</si>
  <si>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</si>
  <si>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L04AA06</t>
  </si>
  <si>
    <t>27440</t>
  </si>
  <si>
    <t>CELLCEPT</t>
  </si>
  <si>
    <t>500MG INF PLV CSL 4</t>
  </si>
  <si>
    <t>M01AX17</t>
  </si>
  <si>
    <t>12892</t>
  </si>
  <si>
    <t>100MG TBL NOB 30</t>
  </si>
  <si>
    <t>M04AA01</t>
  </si>
  <si>
    <t>127263</t>
  </si>
  <si>
    <t>127272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</si>
  <si>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</si>
  <si>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</si>
  <si>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</si>
  <si>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</si>
  <si>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</si>
  <si>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</si>
  <si>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</si>
  <si>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</si>
  <si>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</si>
  <si>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</si>
  <si>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</si>
  <si>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</si>
  <si>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</si>
  <si>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</si>
  <si>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</si>
  <si>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</si>
  <si>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</si>
  <si>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</si>
  <si>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N03AX16</t>
  </si>
  <si>
    <t>211462</t>
  </si>
  <si>
    <t>PREGABALIN TEVA</t>
  </si>
  <si>
    <t>75MG CPS DUR 14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</si>
  <si>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</si>
  <si>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</si>
  <si>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</si>
  <si>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</si>
  <si>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</si>
  <si>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</si>
  <si>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</si>
  <si>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</si>
  <si>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</si>
  <si>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</si>
  <si>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</si>
  <si>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</si>
  <si>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</si>
  <si>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N06BX18</t>
  </si>
  <si>
    <t>10252</t>
  </si>
  <si>
    <t>10MG TBL NOB 30</t>
  </si>
  <si>
    <t>N07CA01</t>
  </si>
  <si>
    <t>188400</t>
  </si>
  <si>
    <t>VERTIMED</t>
  </si>
  <si>
    <t>24MG TBL NOB 60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</si>
  <si>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</si>
  <si>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</si>
  <si>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</si>
  <si>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</si>
  <si>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</si>
  <si>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</si>
  <si>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</si>
  <si>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</si>
  <si>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</si>
  <si>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</si>
  <si>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</si>
  <si>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</si>
  <si>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</si>
  <si>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</si>
  <si>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</si>
  <si>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</si>
  <si>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</si>
  <si>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</si>
  <si>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</si>
  <si>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</si>
  <si>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</si>
  <si>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</si>
  <si>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</si>
  <si>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</si>
  <si>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168836</t>
  </si>
  <si>
    <t>DASSELTA</t>
  </si>
  <si>
    <t>V06XX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</si>
  <si>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</si>
  <si>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</si>
  <si>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</si>
  <si>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</si>
  <si>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</si>
  <si>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</si>
  <si>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</si>
  <si>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</si>
  <si>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</si>
  <si>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</si>
  <si>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</si>
  <si>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</si>
  <si>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</si>
  <si>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</si>
  <si>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</si>
  <si>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</si>
  <si>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</si>
  <si>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33787</t>
  </si>
  <si>
    <t>33833</t>
  </si>
  <si>
    <t>33848</t>
  </si>
  <si>
    <t>33855</t>
  </si>
  <si>
    <t>NUTRIDRINK BALÍČEK 5 + 1</t>
  </si>
  <si>
    <t>33865</t>
  </si>
  <si>
    <t>33866</t>
  </si>
  <si>
    <t>33897</t>
  </si>
  <si>
    <t>NUTRIDRINK COMPACT PROTEIN S PŘÍCHUTÍ BROSKEV A MANGO</t>
  </si>
  <si>
    <t>33935</t>
  </si>
  <si>
    <t>33936</t>
  </si>
  <si>
    <t>L01DB06</t>
  </si>
  <si>
    <t>1182</t>
  </si>
  <si>
    <t>5MG INJ PLV SOL 1</t>
  </si>
  <si>
    <t>L01XE18</t>
  </si>
  <si>
    <t>194117</t>
  </si>
  <si>
    <t>JAKAVI</t>
  </si>
  <si>
    <t>5MG TBL NOB 56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</si>
  <si>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</si>
  <si>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</si>
  <si>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</si>
  <si>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</si>
  <si>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</si>
  <si>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</si>
  <si>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</si>
  <si>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</si>
  <si>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</si>
  <si>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</si>
  <si>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</si>
  <si>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L03AA13</t>
  </si>
  <si>
    <t>149770</t>
  </si>
  <si>
    <t>L03AA14</t>
  </si>
  <si>
    <t>194294</t>
  </si>
  <si>
    <t>M05BA03</t>
  </si>
  <si>
    <t>50699</t>
  </si>
  <si>
    <t>PAMIDRONATE MEDAC</t>
  </si>
  <si>
    <t>3MG/ML INF CNC SOL 1X20ML</t>
  </si>
  <si>
    <t>R03AC02</t>
  </si>
  <si>
    <t>31934</t>
  </si>
  <si>
    <t>100MCG/DÁV INH SUS PSS 200DÁV</t>
  </si>
  <si>
    <t>180081</t>
  </si>
  <si>
    <t>SYMBICORT TURBUHALER 400 MIKROGRAMŮ/12 MIKROGRAMŮ/INHALACE</t>
  </si>
  <si>
    <t>320MCG/9MCG INH PLV 1X60DÁV</t>
  </si>
  <si>
    <t>215713</t>
  </si>
  <si>
    <t>667G/L POR SOL 1X200ML II</t>
  </si>
  <si>
    <t>26789</t>
  </si>
  <si>
    <t>NOVORAPID PENFILL</t>
  </si>
  <si>
    <t>100U/ML INJ SOL 5X3ML</t>
  </si>
  <si>
    <t>A10AE05</t>
  </si>
  <si>
    <t>28148</t>
  </si>
  <si>
    <t>LEVEMIR PENFILL</t>
  </si>
  <si>
    <t>A10BA02</t>
  </si>
  <si>
    <t>191922</t>
  </si>
  <si>
    <t>1000MG TBL FLM 60</t>
  </si>
  <si>
    <t>B01AA03</t>
  </si>
  <si>
    <t>94114</t>
  </si>
  <si>
    <t>WARFARIN ORION</t>
  </si>
  <si>
    <t>213477</t>
  </si>
  <si>
    <t>9500IU/ML INJ SOL 10X5ML</t>
  </si>
  <si>
    <t>213490</t>
  </si>
  <si>
    <t>9500IU/ML INJ SOL ISP 10X1ML</t>
  </si>
  <si>
    <t>C02AC05</t>
  </si>
  <si>
    <t>16913</t>
  </si>
  <si>
    <t>MOXOSTAD</t>
  </si>
  <si>
    <t>0,2MG TBL FLM 30</t>
  </si>
  <si>
    <t>214628</t>
  </si>
  <si>
    <t>50MG TBL NOB 50</t>
  </si>
  <si>
    <t>32225</t>
  </si>
  <si>
    <t>25MG TBL PRO 28</t>
  </si>
  <si>
    <t>46981</t>
  </si>
  <si>
    <t>200MG TBL PRO 30</t>
  </si>
  <si>
    <t>58038</t>
  </si>
  <si>
    <t>50MG TBL PRO 100</t>
  </si>
  <si>
    <t>158673</t>
  </si>
  <si>
    <t>2,5MG TBL FLM 30</t>
  </si>
  <si>
    <t>158711</t>
  </si>
  <si>
    <t>199671</t>
  </si>
  <si>
    <t>BISOPROLOL PMCS</t>
  </si>
  <si>
    <t>2,5MG TBL NOB 30</t>
  </si>
  <si>
    <t>C09BA04</t>
  </si>
  <si>
    <t>126031</t>
  </si>
  <si>
    <t>PRENEWEL</t>
  </si>
  <si>
    <t>4MG/1,25MG TBL NOB 30 II</t>
  </si>
  <si>
    <t>161627</t>
  </si>
  <si>
    <t>8MG/2,5MG TBL NOB 90</t>
  </si>
  <si>
    <t>124115</t>
  </si>
  <si>
    <t>10MG/5MG TBL NOB 30</t>
  </si>
  <si>
    <t>124129</t>
  </si>
  <si>
    <t>10MG/10MG TBL NOB 30</t>
  </si>
  <si>
    <t>124135</t>
  </si>
  <si>
    <t>10MG/10MG TBL NOB 120(4X30)</t>
  </si>
  <si>
    <t>C09DA07</t>
  </si>
  <si>
    <t>189657</t>
  </si>
  <si>
    <t>TELMISARTAN/HYDROCHLOROTHIAZID SANDOZ</t>
  </si>
  <si>
    <t>80MG/12,5MG TBL FLM 30</t>
  </si>
  <si>
    <t>148306</t>
  </si>
  <si>
    <t>148309</t>
  </si>
  <si>
    <t>40MG TBL FLM 90</t>
  </si>
  <si>
    <t>40368</t>
  </si>
  <si>
    <t>MEDROL</t>
  </si>
  <si>
    <t>4MG TBL NOB 30 I</t>
  </si>
  <si>
    <t>147458</t>
  </si>
  <si>
    <t>112MCG TBL NOB 100 II</t>
  </si>
  <si>
    <t>46692</t>
  </si>
  <si>
    <t>75MCG TBL NOB 100</t>
  </si>
  <si>
    <t>J01XX08</t>
  </si>
  <si>
    <t>3708</t>
  </si>
  <si>
    <t>2MG/ML INF SOL 10X300ML I</t>
  </si>
  <si>
    <t>47467</t>
  </si>
  <si>
    <t>100973</t>
  </si>
  <si>
    <t>MYCOPHENOLAT MOFETIL SANDOZ</t>
  </si>
  <si>
    <t>250MG CPS DUR 100</t>
  </si>
  <si>
    <t>123265</t>
  </si>
  <si>
    <t>500MG TBL FLM 50</t>
  </si>
  <si>
    <t>12891</t>
  </si>
  <si>
    <t>100MG TBL NOB 15</t>
  </si>
  <si>
    <t>109797</t>
  </si>
  <si>
    <t>500MG/30MG TBL NOB 10</t>
  </si>
  <si>
    <t>N02BE01</t>
  </si>
  <si>
    <t>157875</t>
  </si>
  <si>
    <t>PARACETAMOL KABI</t>
  </si>
  <si>
    <t>10MG/ML INF SOL 10X100ML</t>
  </si>
  <si>
    <t>N03AX14</t>
  </si>
  <si>
    <t>174700</t>
  </si>
  <si>
    <t>TRUND</t>
  </si>
  <si>
    <t>500MG TBL FLM 100</t>
  </si>
  <si>
    <t>25835</t>
  </si>
  <si>
    <t>KEPPRA</t>
  </si>
  <si>
    <t>91788</t>
  </si>
  <si>
    <t>NEUROL 0,25</t>
  </si>
  <si>
    <t>0,25MG TBL NOB 30</t>
  </si>
  <si>
    <t>R01AD09</t>
  </si>
  <si>
    <t>170760</t>
  </si>
  <si>
    <t>MOMMOX</t>
  </si>
  <si>
    <t>0,05MG/DÁV NAS SPR SUS 140DÁV</t>
  </si>
  <si>
    <t>R03AK06</t>
  </si>
  <si>
    <t>203820</t>
  </si>
  <si>
    <t>FULLHALE</t>
  </si>
  <si>
    <t>25MCG/125MCG/DÁV INH SUS PSS 1X120DÁV</t>
  </si>
  <si>
    <t>R03BA05</t>
  </si>
  <si>
    <t>42463</t>
  </si>
  <si>
    <t>125MCG/DÁV INH SUS PSS 60DÁV</t>
  </si>
  <si>
    <t>58398</t>
  </si>
  <si>
    <t>100MCG INH PLV DOS 60DÁV</t>
  </si>
  <si>
    <t>32859</t>
  </si>
  <si>
    <t>600MG TBL EFF 50</t>
  </si>
  <si>
    <t>S01EE01</t>
  </si>
  <si>
    <t>206658</t>
  </si>
  <si>
    <t>33847</t>
  </si>
  <si>
    <t>33850</t>
  </si>
  <si>
    <t>33898</t>
  </si>
  <si>
    <t>213480</t>
  </si>
  <si>
    <t>19000IU/ML INJ SOL ISP 10X0,6ML</t>
  </si>
  <si>
    <t>213482</t>
  </si>
  <si>
    <t>19000IU/ML INJ SOL ISP 10X0,8ML</t>
  </si>
  <si>
    <t>83974</t>
  </si>
  <si>
    <t>1MG/ML INJ SOL 5X5ML</t>
  </si>
  <si>
    <t>C08CA08</t>
  </si>
  <si>
    <t>111904</t>
  </si>
  <si>
    <t>NITRESAN</t>
  </si>
  <si>
    <t>20MG TBL NOB 100</t>
  </si>
  <si>
    <t>147466</t>
  </si>
  <si>
    <t>137MCG TBL NOB 100 II</t>
  </si>
  <si>
    <t>25449</t>
  </si>
  <si>
    <t>40MG/ML POR SUS 1X105ML</t>
  </si>
  <si>
    <t>N03AG01</t>
  </si>
  <si>
    <t>151050</t>
  </si>
  <si>
    <t>400MG/4ML INJ PSO LQF 4+4X4ML</t>
  </si>
  <si>
    <t>N05CD08</t>
  </si>
  <si>
    <t>127736</t>
  </si>
  <si>
    <t>MIDAZOLAM ACCORD</t>
  </si>
  <si>
    <t>1MG/ML INJ/INF SOL 10X5ML</t>
  </si>
  <si>
    <t>N06AB06</t>
  </si>
  <si>
    <t>53951</t>
  </si>
  <si>
    <t>ZOLOFT</t>
  </si>
  <si>
    <t>100MG TBL FLM 28</t>
  </si>
  <si>
    <t>L01AA09</t>
  </si>
  <si>
    <t>135012</t>
  </si>
  <si>
    <t>135014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</si>
  <si>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</si>
  <si>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</si>
  <si>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</si>
  <si>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</si>
  <si>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</si>
  <si>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</si>
  <si>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</si>
  <si>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28026</t>
  </si>
  <si>
    <t>GLIVEC</t>
  </si>
  <si>
    <t>100MG TBL FLM 60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</si>
  <si>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</si>
  <si>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</si>
  <si>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</si>
  <si>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</si>
  <si>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</si>
  <si>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</si>
  <si>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</si>
  <si>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</si>
  <si>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</si>
  <si>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</si>
  <si>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</si>
  <si>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</si>
  <si>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</si>
  <si>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</si>
  <si>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</si>
  <si>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</si>
  <si>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</si>
  <si>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</si>
  <si>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</si>
  <si>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</si>
  <si>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</si>
  <si>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</si>
  <si>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</si>
  <si>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</si>
  <si>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</si>
  <si>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</si>
  <si>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</si>
  <si>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</si>
  <si>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</si>
  <si>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</si>
  <si>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</si>
  <si>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</si>
  <si>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</si>
  <si>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</si>
  <si>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</si>
  <si>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</si>
  <si>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</si>
  <si>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</si>
  <si>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</si>
  <si>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</si>
  <si>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</si>
  <si>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</si>
  <si>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</si>
  <si>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</si>
  <si>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</si>
  <si>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</si>
  <si>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</si>
  <si>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</si>
  <si>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</si>
  <si>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</si>
  <si>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</si>
  <si>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</si>
  <si>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</si>
  <si>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</si>
  <si>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</si>
  <si>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</si>
  <si>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</si>
  <si>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</si>
  <si>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</si>
  <si>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</si>
  <si>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</si>
  <si>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</si>
  <si>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</si>
  <si>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Krhovská Petra</t>
  </si>
  <si>
    <t>Kuba Adam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</si>
  <si>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</si>
  <si>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</si>
  <si>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</si>
  <si>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</si>
  <si>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</si>
  <si>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</si>
  <si>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</si>
  <si>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</si>
  <si>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</si>
  <si>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</si>
  <si>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</si>
  <si>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</si>
  <si>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</si>
  <si>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</si>
  <si>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</si>
  <si>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</si>
  <si>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</si>
  <si>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</si>
  <si>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</si>
  <si>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</si>
  <si>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</si>
  <si>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13704</t>
  </si>
  <si>
    <t>ZOVIRAX</t>
  </si>
  <si>
    <t>400MG TBL NOB 70</t>
  </si>
  <si>
    <t>SULFAMETHOXAZOL A TRIMETHOPRIM</t>
  </si>
  <si>
    <t>75023</t>
  </si>
  <si>
    <t>800MG/160MG TBL NOB 20</t>
  </si>
  <si>
    <t>155936</t>
  </si>
  <si>
    <t>400MG TBL NOB 25</t>
  </si>
  <si>
    <t>CETIRIZIN</t>
  </si>
  <si>
    <t>CHLORID DRASELNÝ</t>
  </si>
  <si>
    <t>17189</t>
  </si>
  <si>
    <t>500MG TBL ENT 100</t>
  </si>
  <si>
    <t>ONDANSETRON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</si>
  <si>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</si>
  <si>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</si>
  <si>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</si>
  <si>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</si>
  <si>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</si>
  <si>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</si>
  <si>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</si>
  <si>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TRAMADOL</t>
  </si>
  <si>
    <t>156719</t>
  </si>
  <si>
    <t>TRALGIT OROTAB</t>
  </si>
  <si>
    <t>50MG POR TBL DIS 30 II</t>
  </si>
  <si>
    <t>VÁPNÍK, KOMBINACE S VITAMINEM D A/NEBO JINÝMI LÉČIVY</t>
  </si>
  <si>
    <t>164888</t>
  </si>
  <si>
    <t>CALTRATE 600 MG/400 IU D3 POTAHOVANÁ TABLETA</t>
  </si>
  <si>
    <t>600MG/400IU TBL FLM 90</t>
  </si>
  <si>
    <t>AMOXICILIN A  INHIBITOR BETA-LAKTAMASY</t>
  </si>
  <si>
    <t>CITALOPRAM</t>
  </si>
  <si>
    <t>DIOSMIN, KOMBINACE</t>
  </si>
  <si>
    <t>132908</t>
  </si>
  <si>
    <t>500MG TBL FLM 120</t>
  </si>
  <si>
    <t>LÉČIVA K TERAPII ONEMOCNĚNÍ JATER</t>
  </si>
  <si>
    <t>181293</t>
  </si>
  <si>
    <t>NADROPARIN</t>
  </si>
  <si>
    <t>32063</t>
  </si>
  <si>
    <t>PANTOPRAZOL</t>
  </si>
  <si>
    <t>49113</t>
  </si>
  <si>
    <t>20MG TBL ENT 28 I</t>
  </si>
  <si>
    <t>203954</t>
  </si>
  <si>
    <t>BISEPTOL</t>
  </si>
  <si>
    <t>400MG/80MG TBL NOB 28</t>
  </si>
  <si>
    <t>KYSELINA LISTOVÁ</t>
  </si>
  <si>
    <t>76064</t>
  </si>
  <si>
    <t>ACIDUM FOLICUM LÉČIVA</t>
  </si>
  <si>
    <t>10MG TBL OBD 30</t>
  </si>
  <si>
    <t>49123</t>
  </si>
  <si>
    <t>40MG TBL ENT 28 I</t>
  </si>
  <si>
    <t>ALOPURINOL</t>
  </si>
  <si>
    <t>CEFUROXIM</t>
  </si>
  <si>
    <t>FLUKONAZOL</t>
  </si>
  <si>
    <t>KLARITHROMYCIN</t>
  </si>
  <si>
    <t>53189</t>
  </si>
  <si>
    <t>500MG TBL RET 7</t>
  </si>
  <si>
    <t>59806</t>
  </si>
  <si>
    <t>19000IU/ML INJ SOL ISP 10X0,6M</t>
  </si>
  <si>
    <t>216285</t>
  </si>
  <si>
    <t>MILURIT</t>
  </si>
  <si>
    <t>300MG TBL NOB 90</t>
  </si>
  <si>
    <t>AMLODIPIN</t>
  </si>
  <si>
    <t>125046</t>
  </si>
  <si>
    <t>APO-AMLO</t>
  </si>
  <si>
    <t>125060</t>
  </si>
  <si>
    <t>BISOPROLOL</t>
  </si>
  <si>
    <t>47728</t>
  </si>
  <si>
    <t>ZINNAT</t>
  </si>
  <si>
    <t>500MG TBL FLM 14</t>
  </si>
  <si>
    <t>DEXAMETHASON</t>
  </si>
  <si>
    <t>52334</t>
  </si>
  <si>
    <t>214084</t>
  </si>
  <si>
    <t>DIGOXIN</t>
  </si>
  <si>
    <t>3542</t>
  </si>
  <si>
    <t>DIGOXIN 0,250 LÉČIVA</t>
  </si>
  <si>
    <t>FUROSEMID</t>
  </si>
  <si>
    <t>200935</t>
  </si>
  <si>
    <t>KALNORMIN</t>
  </si>
  <si>
    <t>1G TBL PRO 30</t>
  </si>
  <si>
    <t>ISOSORBID-MONONITRÁT</t>
  </si>
  <si>
    <t>21794</t>
  </si>
  <si>
    <t>MONOTAB SR</t>
  </si>
  <si>
    <t>100MG TBL PRO 50</t>
  </si>
  <si>
    <t>KLOBETASOL</t>
  </si>
  <si>
    <t>49952</t>
  </si>
  <si>
    <t>0,5MG/G UNG 1X25G</t>
  </si>
  <si>
    <t>KYSELINA ACETYLSALICYLOVÁ</t>
  </si>
  <si>
    <t>203564</t>
  </si>
  <si>
    <t>ANOPYRIN</t>
  </si>
  <si>
    <t>KYSELINA URSODEOXYCHOLOVÁ</t>
  </si>
  <si>
    <t>97864</t>
  </si>
  <si>
    <t>250MG CPS DUR 50</t>
  </si>
  <si>
    <t>METOPROLOL</t>
  </si>
  <si>
    <t>MOMETASON</t>
  </si>
  <si>
    <t>192205</t>
  </si>
  <si>
    <t>1MG/G UNG 1X30G</t>
  </si>
  <si>
    <t>32059</t>
  </si>
  <si>
    <t>59808</t>
  </si>
  <si>
    <t>19000IU/ML INJ SOL ISP 10X0,8M</t>
  </si>
  <si>
    <t>49115</t>
  </si>
  <si>
    <t>20MG TBL ENT 100</t>
  </si>
  <si>
    <t>POTRAVINY PRO ZVLÁŠTNÍ LÉKAŘSKÉ ÚČELY (PZLÚ)</t>
  </si>
  <si>
    <t>RAMIPRIL</t>
  </si>
  <si>
    <t>56981</t>
  </si>
  <si>
    <t>RIFAXIMIN</t>
  </si>
  <si>
    <t>202740</t>
  </si>
  <si>
    <t>200MG TBL FLM 28</t>
  </si>
  <si>
    <t>4306</t>
  </si>
  <si>
    <t>TRAMAL TOBOLKY 50 MG</t>
  </si>
  <si>
    <t>50MG CPS DUR 20 I</t>
  </si>
  <si>
    <t>VORIKONAZOL</t>
  </si>
  <si>
    <t>94113</t>
  </si>
  <si>
    <t>3MG TBL NOB 100</t>
  </si>
  <si>
    <t>TRAMADOL A PARACETAMOL</t>
  </si>
  <si>
    <t>201290</t>
  </si>
  <si>
    <t>MEDRACET</t>
  </si>
  <si>
    <t>37,5MG/325MG TBL NOB 30</t>
  </si>
  <si>
    <t>AMBROXOL</t>
  </si>
  <si>
    <t>103391</t>
  </si>
  <si>
    <t>7,5MG/ML POR SOL/INH SOL 60ML</t>
  </si>
  <si>
    <t>84895</t>
  </si>
  <si>
    <t>125MG TBL FLM 10</t>
  </si>
  <si>
    <t>132523</t>
  </si>
  <si>
    <t>66037</t>
  </si>
  <si>
    <t>MYCOMAX</t>
  </si>
  <si>
    <t>100MG CPS DUR 7 I</t>
  </si>
  <si>
    <t>FYTOMENADION</t>
  </si>
  <si>
    <t>720</t>
  </si>
  <si>
    <t>20MG/ML POR GTT EML 1X5ML</t>
  </si>
  <si>
    <t>HOŘČÍK (RŮZNÉ SOLE V KOMBINACI)</t>
  </si>
  <si>
    <t>66555</t>
  </si>
  <si>
    <t>365MG POR GRA SOL SCC 30</t>
  </si>
  <si>
    <t>53853</t>
  </si>
  <si>
    <t>KODEIN</t>
  </si>
  <si>
    <t>56992</t>
  </si>
  <si>
    <t>CODEIN SLOVAKOFARMA</t>
  </si>
  <si>
    <t>15MG TBL NOB 10</t>
  </si>
  <si>
    <t>MAKROGOL</t>
  </si>
  <si>
    <t>58827</t>
  </si>
  <si>
    <t>FORTRANS</t>
  </si>
  <si>
    <t>POR PLV SOL 4</t>
  </si>
  <si>
    <t>32058</t>
  </si>
  <si>
    <t>32061</t>
  </si>
  <si>
    <t>OFLOXACIN</t>
  </si>
  <si>
    <t>55636</t>
  </si>
  <si>
    <t>200MG TBL FLM 10</t>
  </si>
  <si>
    <t>180698</t>
  </si>
  <si>
    <t>40MG TBL ENT 90</t>
  </si>
  <si>
    <t>Dále nespecifikované pomůcky</t>
  </si>
  <si>
    <t>278</t>
  </si>
  <si>
    <t>PARUKA</t>
  </si>
  <si>
    <t>PŘÍSPĚVEK POJIŠŤOVNY DO VÝŠE</t>
  </si>
  <si>
    <t>13703</t>
  </si>
  <si>
    <t>200MG TBL NOB 25</t>
  </si>
  <si>
    <t>155938</t>
  </si>
  <si>
    <t>127260</t>
  </si>
  <si>
    <t>KYANOKOBALAMIN</t>
  </si>
  <si>
    <t>643</t>
  </si>
  <si>
    <t>VITAMIN B12 LÉČIVA</t>
  </si>
  <si>
    <t>1000MCG INJ SOL 5X1ML</t>
  </si>
  <si>
    <t>32086</t>
  </si>
  <si>
    <t>50MG CPS DUR 20</t>
  </si>
  <si>
    <t>ZOLPIDEM</t>
  </si>
  <si>
    <t>52335</t>
  </si>
  <si>
    <t>4MG TBL NOB 30</t>
  </si>
  <si>
    <t>64940</t>
  </si>
  <si>
    <t>50MG CPS DUR 7 I</t>
  </si>
  <si>
    <t>56804</t>
  </si>
  <si>
    <t>METRONIDAZOL</t>
  </si>
  <si>
    <t>2427</t>
  </si>
  <si>
    <t>250MG TBL NOB 20</t>
  </si>
  <si>
    <t>119688</t>
  </si>
  <si>
    <t>132654</t>
  </si>
  <si>
    <t>155941</t>
  </si>
  <si>
    <t>HERPESIN</t>
  </si>
  <si>
    <t>50MG/G CRM 5G</t>
  </si>
  <si>
    <t>ALPRAZOLAM</t>
  </si>
  <si>
    <t>94920</t>
  </si>
  <si>
    <t>7,5MG/ML POR SOL 100ML</t>
  </si>
  <si>
    <t>180550</t>
  </si>
  <si>
    <t>ANAGRELID</t>
  </si>
  <si>
    <t>201642</t>
  </si>
  <si>
    <t>THROMBOREDUCTIN</t>
  </si>
  <si>
    <t>0,5MG CPS DUR 100</t>
  </si>
  <si>
    <t>ATENOLOL</t>
  </si>
  <si>
    <t>65388</t>
  </si>
  <si>
    <t>TENORMIN 50</t>
  </si>
  <si>
    <t>50MG TBL FLM 28</t>
  </si>
  <si>
    <t>BROMAZEPAM</t>
  </si>
  <si>
    <t>88217</t>
  </si>
  <si>
    <t>1,5MG TBL NOB 30</t>
  </si>
  <si>
    <t>88219</t>
  </si>
  <si>
    <t>CIPROFLOXACIN</t>
  </si>
  <si>
    <t>15658</t>
  </si>
  <si>
    <t>CIPLOX</t>
  </si>
  <si>
    <t>17433</t>
  </si>
  <si>
    <t>CYPROHEPTADIN</t>
  </si>
  <si>
    <t>11286</t>
  </si>
  <si>
    <t>DESLORATADIN</t>
  </si>
  <si>
    <t>168838</t>
  </si>
  <si>
    <t>5MG TBL FLM 90</t>
  </si>
  <si>
    <t>DOXYCYKLIN</t>
  </si>
  <si>
    <t>90986</t>
  </si>
  <si>
    <t>DEOXYMYKOIN</t>
  </si>
  <si>
    <t>100MG TBL NOB 10</t>
  </si>
  <si>
    <t>ERDOSTEIN</t>
  </si>
  <si>
    <t>87076</t>
  </si>
  <si>
    <t>300MG CPS DUR 20</t>
  </si>
  <si>
    <t>GABAPENTIN</t>
  </si>
  <si>
    <t>84400</t>
  </si>
  <si>
    <t>NEURONTIN</t>
  </si>
  <si>
    <t>300MG CPS DUR 100</t>
  </si>
  <si>
    <t>84401</t>
  </si>
  <si>
    <t>400MG CPS DUR 50</t>
  </si>
  <si>
    <t>HYDROKORTISON</t>
  </si>
  <si>
    <t>180825</t>
  </si>
  <si>
    <t>HYDROCORTISON 10 MG JENAPHARM</t>
  </si>
  <si>
    <t>10MG TBL NOB 20</t>
  </si>
  <si>
    <t>JINÁ ANTIHISTAMINIKA PRO SYSTÉMOVOU APLIKACI</t>
  </si>
  <si>
    <t>2479</t>
  </si>
  <si>
    <t>2MG TBL NOB 20</t>
  </si>
  <si>
    <t>203854</t>
  </si>
  <si>
    <t>56993</t>
  </si>
  <si>
    <t>30MG TBL NOB 10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</si>
  <si>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</si>
  <si>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</si>
  <si>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</si>
  <si>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</si>
  <si>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</si>
  <si>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</si>
  <si>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</si>
  <si>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</si>
  <si>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</si>
  <si>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</si>
  <si>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</si>
  <si>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</si>
  <si>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</si>
  <si>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</si>
  <si>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</si>
  <si>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13808</t>
  </si>
  <si>
    <t>LOPERAMID</t>
  </si>
  <si>
    <t>192853</t>
  </si>
  <si>
    <t>LOPERON</t>
  </si>
  <si>
    <t>2MG CPS DUR 20</t>
  </si>
  <si>
    <t>LOSARTAN</t>
  </si>
  <si>
    <t>MEFENOXALON</t>
  </si>
  <si>
    <t>85656</t>
  </si>
  <si>
    <t>MELFALAN</t>
  </si>
  <si>
    <t>192842</t>
  </si>
  <si>
    <t>2MG TBL FLM 25</t>
  </si>
  <si>
    <t>MIDODRIN</t>
  </si>
  <si>
    <t>6092</t>
  </si>
  <si>
    <t>GUTRON</t>
  </si>
  <si>
    <t>5MG TBL NOB 50</t>
  </si>
  <si>
    <t>6094</t>
  </si>
  <si>
    <t>NIMESULID</t>
  </si>
  <si>
    <t>12895</t>
  </si>
  <si>
    <t>100MG POR GRA SUS 30 I</t>
  </si>
  <si>
    <t>17187</t>
  </si>
  <si>
    <t>NIMESIL</t>
  </si>
  <si>
    <t>100MG POR GRA SUS 30</t>
  </si>
  <si>
    <t>OMEPRAZOL</t>
  </si>
  <si>
    <t>115318</t>
  </si>
  <si>
    <t>20MG CPS ETD 90</t>
  </si>
  <si>
    <t>25366</t>
  </si>
  <si>
    <t>157258</t>
  </si>
  <si>
    <t>OMEPRAZOL ACTAVIS</t>
  </si>
  <si>
    <t>20MG CPS ETD 100</t>
  </si>
  <si>
    <t>ORGANO-HEPARINOID</t>
  </si>
  <si>
    <t>3575</t>
  </si>
  <si>
    <t>HEPAROID LÉČIVA</t>
  </si>
  <si>
    <t>2MG/G CRM 30G</t>
  </si>
  <si>
    <t>214525</t>
  </si>
  <si>
    <t>PARACETAMOL, KOMBINACE KROMĚ PSYCHOLEPTIK</t>
  </si>
  <si>
    <t>30229</t>
  </si>
  <si>
    <t>PARALEN PLUS</t>
  </si>
  <si>
    <t>325MG/30MG/15MG TBL FLM 24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</si>
  <si>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</si>
  <si>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</si>
  <si>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</si>
  <si>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</si>
  <si>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</si>
  <si>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</si>
  <si>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</si>
  <si>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</si>
  <si>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PREGABALIN</t>
  </si>
  <si>
    <t>28223</t>
  </si>
  <si>
    <t>LYRICA</t>
  </si>
  <si>
    <t>150MG CPS DUR 56</t>
  </si>
  <si>
    <t>27111</t>
  </si>
  <si>
    <t>75MG CPS DUR 112(2X56)</t>
  </si>
  <si>
    <t>224761</t>
  </si>
  <si>
    <t>RAMIPRIL ACTAVIS</t>
  </si>
  <si>
    <t>ROSUVASTATIN</t>
  </si>
  <si>
    <t>145551</t>
  </si>
  <si>
    <t>ROSUMOP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</si>
  <si>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</si>
  <si>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</si>
  <si>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</si>
  <si>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</si>
  <si>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</si>
  <si>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</si>
  <si>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SODNÁ SŮL METAMIZOLU</t>
  </si>
  <si>
    <t>3377</t>
  </si>
  <si>
    <t>400MG/80MG TBL NOB 20</t>
  </si>
  <si>
    <t>SUMATRIPTAN</t>
  </si>
  <si>
    <t>107976</t>
  </si>
  <si>
    <t>SUMAMIGREN</t>
  </si>
  <si>
    <t>50MG TBL FLM 6</t>
  </si>
  <si>
    <t>THEOFYLIN</t>
  </si>
  <si>
    <t>214904</t>
  </si>
  <si>
    <t>EUPHYLLIN CR N 200</t>
  </si>
  <si>
    <t>200MG CPS PRO 50</t>
  </si>
  <si>
    <t>225512</t>
  </si>
  <si>
    <t>EUPHYLLIN CR N 300</t>
  </si>
  <si>
    <t>300MG CPS PRO 50</t>
  </si>
  <si>
    <t>59672</t>
  </si>
  <si>
    <t>100MG TBL PRO 30</t>
  </si>
  <si>
    <t>189079</t>
  </si>
  <si>
    <t>CALCICHEW D3 LEMON</t>
  </si>
  <si>
    <t>500MG/400IU TBL MND 60</t>
  </si>
  <si>
    <t>APIXABAN</t>
  </si>
  <si>
    <t>193745</t>
  </si>
  <si>
    <t>ELIQUIS</t>
  </si>
  <si>
    <t>5MG TBL FLM 60</t>
  </si>
  <si>
    <t>THALIDOMID</t>
  </si>
  <si>
    <t>207270</t>
  </si>
  <si>
    <t>MYRIN 100</t>
  </si>
  <si>
    <t>100MG TBL FLM 30</t>
  </si>
  <si>
    <t>201609</t>
  </si>
  <si>
    <t>37,5MG/325MG TBL FLM 30X1</t>
  </si>
  <si>
    <t>132872</t>
  </si>
  <si>
    <t>37,5MG/325MG TBL FLM 30</t>
  </si>
  <si>
    <t>132871</t>
  </si>
  <si>
    <t>37,5MG/325MG TBL FLM 10</t>
  </si>
  <si>
    <t>HOŘČÍK</t>
  </si>
  <si>
    <t>96635</t>
  </si>
  <si>
    <t>470MG/5MG TBL OBD 50</t>
  </si>
  <si>
    <t>LAKTULOSA</t>
  </si>
  <si>
    <t>42547</t>
  </si>
  <si>
    <t>LACTULOSE AL</t>
  </si>
  <si>
    <t>66,7MG/100ML SIR 1X500ML</t>
  </si>
  <si>
    <t>HYDROXYKARBAMID</t>
  </si>
  <si>
    <t>57345</t>
  </si>
  <si>
    <t>LITALIR</t>
  </si>
  <si>
    <t>500MG CPS DUR 100</t>
  </si>
  <si>
    <t>FERRUM(II)-FUMARÁT A KYSELINA LISTOVÁ</t>
  </si>
  <si>
    <t>169452</t>
  </si>
  <si>
    <t>FERRETAB COMP.</t>
  </si>
  <si>
    <t>50MG/0,5MG CPS DUR 100</t>
  </si>
  <si>
    <t>NATRIUM-PIKOSULFÁT</t>
  </si>
  <si>
    <t>25251</t>
  </si>
  <si>
    <t>GUTTALAX</t>
  </si>
  <si>
    <t>Jiná</t>
  </si>
  <si>
    <t>*1023</t>
  </si>
  <si>
    <t>Jiný</t>
  </si>
  <si>
    <t>ACETYLCYSTEIN</t>
  </si>
  <si>
    <t>107869</t>
  </si>
  <si>
    <t>APO-ALLOPURINOL</t>
  </si>
  <si>
    <t>2592</t>
  </si>
  <si>
    <t>100MG TBL NOB 50</t>
  </si>
  <si>
    <t>86656</t>
  </si>
  <si>
    <t>NEUROL 1,0</t>
  </si>
  <si>
    <t>1MG TBL NOB 30</t>
  </si>
  <si>
    <t>125053</t>
  </si>
  <si>
    <t>10MG TBL NOB 100</t>
  </si>
  <si>
    <t>80429</t>
  </si>
  <si>
    <t>CITALOPRAM-TEVA</t>
  </si>
  <si>
    <t>20MG TBL FLM 100</t>
  </si>
  <si>
    <t>CYKLOSPORIN</t>
  </si>
  <si>
    <t>16309</t>
  </si>
  <si>
    <t>SANDIMMUN NEORAL</t>
  </si>
  <si>
    <t>100MG/ML POR SOL 50ML</t>
  </si>
  <si>
    <t>132907</t>
  </si>
  <si>
    <t>500MG TBL FLM 60</t>
  </si>
  <si>
    <t>199680</t>
  </si>
  <si>
    <t>300MG CPS DUR 60</t>
  </si>
  <si>
    <t>ESCITALOPRAM</t>
  </si>
  <si>
    <t>134507</t>
  </si>
  <si>
    <t>ELICEA</t>
  </si>
  <si>
    <t>56808</t>
  </si>
  <si>
    <t>FURORESE 125</t>
  </si>
  <si>
    <t>125MG TBL NOB 50</t>
  </si>
  <si>
    <t>137120</t>
  </si>
  <si>
    <t>250MG TBL EFF 20</t>
  </si>
  <si>
    <t>HYDROCHLOROTHIAZID A KALIUM ŠETŘÍCÍ DIURETIKA</t>
  </si>
  <si>
    <t>94804</t>
  </si>
  <si>
    <t>MODURETIC</t>
  </si>
  <si>
    <t>5MG/50MG TBL NOB 30</t>
  </si>
  <si>
    <t>CHOLEKALCIFEROL</t>
  </si>
  <si>
    <t>12023</t>
  </si>
  <si>
    <t>0,5MG/ML POR GTT SOL 1X10ML</t>
  </si>
  <si>
    <t>INTERFERON ALFA-2B</t>
  </si>
  <si>
    <t>25777</t>
  </si>
  <si>
    <t>INTRONA</t>
  </si>
  <si>
    <t>18MIU INJ SOL 1X1,2ML+12J</t>
  </si>
  <si>
    <t>JINÁ ANTIBIOTIKA PRO LOKÁLNÍ APLIKACI</t>
  </si>
  <si>
    <t>1066</t>
  </si>
  <si>
    <t>250IU/G+5,2MG/G UNG 10G</t>
  </si>
  <si>
    <t>JINÁ LÉČIVA PODPORUJÍCÍ TVORBU JIZEV</t>
  </si>
  <si>
    <t>843</t>
  </si>
  <si>
    <t>DERMAZULEN</t>
  </si>
  <si>
    <t>2MG/G+1MG/G UNG 30G</t>
  </si>
  <si>
    <t>KALCIUM-FOLINÁT</t>
  </si>
  <si>
    <t>41629</t>
  </si>
  <si>
    <t>CALCIUMFOLINAT "EBEWE"</t>
  </si>
  <si>
    <t>15MG CPS DUR 20</t>
  </si>
  <si>
    <t>96963</t>
  </si>
  <si>
    <t>KARVEDILOL</t>
  </si>
  <si>
    <t>102600</t>
  </si>
  <si>
    <t>6,25MG TBL NOB 100</t>
  </si>
  <si>
    <t>216199</t>
  </si>
  <si>
    <t>KLACID</t>
  </si>
  <si>
    <t>155782</t>
  </si>
  <si>
    <t>GODASAL 100</t>
  </si>
  <si>
    <t>100MG/50MG TBL NOB 100</t>
  </si>
  <si>
    <t>225882</t>
  </si>
  <si>
    <t>400MG CPS DUR 100</t>
  </si>
  <si>
    <t>114070</t>
  </si>
  <si>
    <t>LOZAP 100 ZENTIVA</t>
  </si>
  <si>
    <t>100MG TBL FLM 90 PVC</t>
  </si>
  <si>
    <t>MEGESTROL</t>
  </si>
  <si>
    <t>199963</t>
  </si>
  <si>
    <t>MEGACE</t>
  </si>
  <si>
    <t>160MG TBL NOB 30</t>
  </si>
  <si>
    <t>METOKLOPRAMID</t>
  </si>
  <si>
    <t>93104</t>
  </si>
  <si>
    <t>10MG TBL NOB 40</t>
  </si>
  <si>
    <t>NAFAZOLIN</t>
  </si>
  <si>
    <t>58159</t>
  </si>
  <si>
    <t>SANORIN</t>
  </si>
  <si>
    <t>1PM NAS SPR SOL 1X10ML</t>
  </si>
  <si>
    <t>122114</t>
  </si>
  <si>
    <t>APO-OME 20</t>
  </si>
  <si>
    <t>OSELTAMIVIR</t>
  </si>
  <si>
    <t>27698</t>
  </si>
  <si>
    <t>TAMIFLU</t>
  </si>
  <si>
    <t>75MG CPS DUR 10</t>
  </si>
  <si>
    <t>109415</t>
  </si>
  <si>
    <t>NOLPAZA</t>
  </si>
  <si>
    <t>40MG TBL ENT 84</t>
  </si>
  <si>
    <t>PITOFENON A ANALGETIKA</t>
  </si>
  <si>
    <t>50335</t>
  </si>
  <si>
    <t>500MG/ML+5MG/ML POR GTT SOL 1X</t>
  </si>
  <si>
    <t>15864</t>
  </si>
  <si>
    <t>RIVAROXABAN</t>
  </si>
  <si>
    <t>168899</t>
  </si>
  <si>
    <t>XARELTO</t>
  </si>
  <si>
    <t>15MG TBL FLM 98 II</t>
  </si>
  <si>
    <t>RUTOSID, KOMBINACE</t>
  </si>
  <si>
    <t>96303</t>
  </si>
  <si>
    <t>ASCORUTIN</t>
  </si>
  <si>
    <t>100MG/20MG TBL FLM 50</t>
  </si>
  <si>
    <t>SALBUTAMOL</t>
  </si>
  <si>
    <t>SILYMARIN</t>
  </si>
  <si>
    <t>19571</t>
  </si>
  <si>
    <t>TBL OBD 100</t>
  </si>
  <si>
    <t>SIMVASTATIN</t>
  </si>
  <si>
    <t>47731</t>
  </si>
  <si>
    <t>SIMVACARD</t>
  </si>
  <si>
    <t>20MG TBL FLM 84</t>
  </si>
  <si>
    <t>SPIRONOLAKTON</t>
  </si>
  <si>
    <t>30434</t>
  </si>
  <si>
    <t>VEROSPIRON</t>
  </si>
  <si>
    <t>25MG TBL NOB 100</t>
  </si>
  <si>
    <t>SULODEXID</t>
  </si>
  <si>
    <t>96118</t>
  </si>
  <si>
    <t>VESSEL DUE F</t>
  </si>
  <si>
    <t>250SU CPS MOL 50</t>
  </si>
  <si>
    <t>225508</t>
  </si>
  <si>
    <t>EUPHYLLIN CR N 100</t>
  </si>
  <si>
    <t>100MG CPS PRO 50</t>
  </si>
  <si>
    <t>THIETHYLPERAZIN</t>
  </si>
  <si>
    <t>9847</t>
  </si>
  <si>
    <t>6,5MG SUP 6</t>
  </si>
  <si>
    <t>12687</t>
  </si>
  <si>
    <t>TRAMAL RETARD TABLETY 100 MG</t>
  </si>
  <si>
    <t>42780</t>
  </si>
  <si>
    <t>TRALGIT SR 200</t>
  </si>
  <si>
    <t>48431</t>
  </si>
  <si>
    <t>MABRON RETARD</t>
  </si>
  <si>
    <t>200MG TBL PRO 30 I</t>
  </si>
  <si>
    <t>VALACIKLOVIR</t>
  </si>
  <si>
    <t>156150</t>
  </si>
  <si>
    <t>CALCIUM CHOLECALCIFEROL BÉRES</t>
  </si>
  <si>
    <t>600MG/400IU TBL FLM 60</t>
  </si>
  <si>
    <t>192342</t>
  </si>
  <si>
    <t>WARFARIN PMCS</t>
  </si>
  <si>
    <t>5MG TBL NOB 100 I</t>
  </si>
  <si>
    <t>XYLOMETAZOLIN</t>
  </si>
  <si>
    <t>40542</t>
  </si>
  <si>
    <t>OLYNTH HA 0,1%</t>
  </si>
  <si>
    <t>1MG/ML NAS SPR SOL 10ML</t>
  </si>
  <si>
    <t>ŽELEZO V KOMBINACI S KYANOKOBALAMINEM A KYSELINOU LISTOVOU</t>
  </si>
  <si>
    <t>59571</t>
  </si>
  <si>
    <t>37MG/5MG/0,01MG CPS MOL 100</t>
  </si>
  <si>
    <t>KLADRIBIN</t>
  </si>
  <si>
    <t>28139</t>
  </si>
  <si>
    <t>LITAK</t>
  </si>
  <si>
    <t>2MG/ML INJ SOL 1X5ML</t>
  </si>
  <si>
    <t>FLUORMETHOLON</t>
  </si>
  <si>
    <t>200407</t>
  </si>
  <si>
    <t>EFFLUMIDEX LIQUIFILM</t>
  </si>
  <si>
    <t>MOČOVINA</t>
  </si>
  <si>
    <t>16462</t>
  </si>
  <si>
    <t>40MG/ML DRM EML 200ML</t>
  </si>
  <si>
    <t>APREPITANT</t>
  </si>
  <si>
    <t>26637</t>
  </si>
  <si>
    <t>EMEND</t>
  </si>
  <si>
    <t>125MG+80MG CPS DUR 1+2</t>
  </si>
  <si>
    <t>AZATHIOPRIN</t>
  </si>
  <si>
    <t>213021</t>
  </si>
  <si>
    <t>IMASUP</t>
  </si>
  <si>
    <t>50MG TBL FLM 100</t>
  </si>
  <si>
    <t>AZITHROMYCIN</t>
  </si>
  <si>
    <t>6408</t>
  </si>
  <si>
    <t>EQUORAL</t>
  </si>
  <si>
    <t>52336</t>
  </si>
  <si>
    <t>4MG TBL NOB 100</t>
  </si>
  <si>
    <t>FLUTRIMAZOL</t>
  </si>
  <si>
    <t>53457</t>
  </si>
  <si>
    <t>MICETAL</t>
  </si>
  <si>
    <t>10MG/G CRM 1X15G</t>
  </si>
  <si>
    <t>25780</t>
  </si>
  <si>
    <t>30MIU INJ SOL 1X1,2ML+12J</t>
  </si>
  <si>
    <t>KLOPIDOGREL</t>
  </si>
  <si>
    <t>149483</t>
  </si>
  <si>
    <t>ZYLLT</t>
  </si>
  <si>
    <t>75MG TBL FLM 56</t>
  </si>
  <si>
    <t>KYSELINA AMINOMETHYLBENZOOVÁ</t>
  </si>
  <si>
    <t>2123</t>
  </si>
  <si>
    <t>250MG TBL NOB 10</t>
  </si>
  <si>
    <t>KYSELINA ASKORBOVÁ (VITAMIN C)</t>
  </si>
  <si>
    <t>201312</t>
  </si>
  <si>
    <t>VITAMIN C-INJEKTOPAS 7,5 G</t>
  </si>
  <si>
    <t>150MG/ML INF CNC SOL 50ML</t>
  </si>
  <si>
    <t>METHYLPREDNISOLON</t>
  </si>
  <si>
    <t>40373</t>
  </si>
  <si>
    <t>16MG TBL NOB 50</t>
  </si>
  <si>
    <t>115182</t>
  </si>
  <si>
    <t>ORTANOL</t>
  </si>
  <si>
    <t>20MG CPS ETD 56</t>
  </si>
  <si>
    <t>215605</t>
  </si>
  <si>
    <t>20MG CPS ETD 28</t>
  </si>
  <si>
    <t>168897</t>
  </si>
  <si>
    <t>15MG TBL FLM 28 II</t>
  </si>
  <si>
    <t>500718</t>
  </si>
  <si>
    <t>10MG TBL FLM 30 II</t>
  </si>
  <si>
    <t>12473</t>
  </si>
  <si>
    <t>TRAMABENE</t>
  </si>
  <si>
    <t>100MG/ML POR GTT SOL 1X100ML</t>
  </si>
  <si>
    <t>12472</t>
  </si>
  <si>
    <t>100MG/ML POR GTT SOL 1X30ML</t>
  </si>
  <si>
    <t>206529</t>
  </si>
  <si>
    <t>CALCICHEW D3 JAHODA</t>
  </si>
  <si>
    <t>192340</t>
  </si>
  <si>
    <t>2MG TBL NOB 100 I</t>
  </si>
  <si>
    <t>MAGNESIUM-OROTÁT</t>
  </si>
  <si>
    <t>32889</t>
  </si>
  <si>
    <t>MAGNEROT</t>
  </si>
  <si>
    <t>500MG TBL NOB 100 I</t>
  </si>
  <si>
    <t>BUSULFAN</t>
  </si>
  <si>
    <t>192845</t>
  </si>
  <si>
    <t>MYLERAN</t>
  </si>
  <si>
    <t>2MG TBL FLM 100</t>
  </si>
  <si>
    <t>214033</t>
  </si>
  <si>
    <t>DORETA PROLONG</t>
  </si>
  <si>
    <t>75MG/650MG TBL PRO 60 I</t>
  </si>
  <si>
    <t>MULTIENZYMOVÉ PŘÍPRAVKY (LIPASA, PROTEASA APOD.)</t>
  </si>
  <si>
    <t>215172</t>
  </si>
  <si>
    <t>25000U CPS ETD 50</t>
  </si>
  <si>
    <t>SODNÁ SŮL LEVOTHYROXINU</t>
  </si>
  <si>
    <t>JINÉ KAPILÁRY STABILIZUJÍCÍ LÁTKY</t>
  </si>
  <si>
    <t>202701</t>
  </si>
  <si>
    <t>20MG TBL ENT 90</t>
  </si>
  <si>
    <t>ACEBUTOLOL</t>
  </si>
  <si>
    <t>80058</t>
  </si>
  <si>
    <t>SECTRAL</t>
  </si>
  <si>
    <t>400MG TBL FLM 30</t>
  </si>
  <si>
    <t>ADEMETHIONIN</t>
  </si>
  <si>
    <t>202888</t>
  </si>
  <si>
    <t>500MG TBL ENT 10</t>
  </si>
  <si>
    <t>1710</t>
  </si>
  <si>
    <t>ATORVASTATIN</t>
  </si>
  <si>
    <t>50316</t>
  </si>
  <si>
    <t>BILASTIN</t>
  </si>
  <si>
    <t>148675</t>
  </si>
  <si>
    <t>XADOS</t>
  </si>
  <si>
    <t>20MG TBL NOB 50</t>
  </si>
  <si>
    <t>BUDESONID</t>
  </si>
  <si>
    <t>12701</t>
  </si>
  <si>
    <t>3MG CPS RDR 50</t>
  </si>
  <si>
    <t>125752</t>
  </si>
  <si>
    <t>300MG CPS DUR 50</t>
  </si>
  <si>
    <t>MAGNESIUM-LAKTÁT</t>
  </si>
  <si>
    <t>88630</t>
  </si>
  <si>
    <t>TBL.MAGNESII LACTICI 0,5 GLO</t>
  </si>
  <si>
    <t>0,5G TBL NOB 100</t>
  </si>
  <si>
    <t>25365</t>
  </si>
  <si>
    <t>PERINDOPRIL</t>
  </si>
  <si>
    <t>44305</t>
  </si>
  <si>
    <t>KODEIN A PARACETAMOL</t>
  </si>
  <si>
    <t>200309</t>
  </si>
  <si>
    <t>125066</t>
  </si>
  <si>
    <t>132989</t>
  </si>
  <si>
    <t>ATORIS 20</t>
  </si>
  <si>
    <t>BETAMETHASON</t>
  </si>
  <si>
    <t>19757</t>
  </si>
  <si>
    <t>BELODERM</t>
  </si>
  <si>
    <t>0,5MG/G UNG 30G</t>
  </si>
  <si>
    <t>216145</t>
  </si>
  <si>
    <t>1,5MG TBL NOB 28</t>
  </si>
  <si>
    <t>CEFPROZIL</t>
  </si>
  <si>
    <t>199796</t>
  </si>
  <si>
    <t>CEFZIL</t>
  </si>
  <si>
    <t>14075</t>
  </si>
  <si>
    <t>132632</t>
  </si>
  <si>
    <t>56807</t>
  </si>
  <si>
    <t>125MG TBL NOB 30</t>
  </si>
  <si>
    <t>56809</t>
  </si>
  <si>
    <t>125MG TBL NOB 100</t>
  </si>
  <si>
    <t>CHLORAMBUCIL</t>
  </si>
  <si>
    <t>192844</t>
  </si>
  <si>
    <t>132844</t>
  </si>
  <si>
    <t>0,5MG/ML POR GTT SOL 10ML</t>
  </si>
  <si>
    <t>CHONDROITIN-SULFÁT</t>
  </si>
  <si>
    <t>14821</t>
  </si>
  <si>
    <t>CONDROSULF</t>
  </si>
  <si>
    <t>800MG TBL FLM 30</t>
  </si>
  <si>
    <t>IBUPROFEN</t>
  </si>
  <si>
    <t>202362</t>
  </si>
  <si>
    <t>400MG TBL FLM 48</t>
  </si>
  <si>
    <t>KANDESARTAN</t>
  </si>
  <si>
    <t>175280</t>
  </si>
  <si>
    <t>CANOCORD</t>
  </si>
  <si>
    <t>16MG TBL NOB 28</t>
  </si>
  <si>
    <t>KLONAZEPAM</t>
  </si>
  <si>
    <t>14957</t>
  </si>
  <si>
    <t>RIVOTRIL</t>
  </si>
  <si>
    <t>0,5MG TBL NOB 50</t>
  </si>
  <si>
    <t>14958</t>
  </si>
  <si>
    <t>2MG TBL NOB 30</t>
  </si>
  <si>
    <t>188850</t>
  </si>
  <si>
    <t>STACYL</t>
  </si>
  <si>
    <t>100MG TBL ENT 100 I</t>
  </si>
  <si>
    <t>188848</t>
  </si>
  <si>
    <t>100MG TBL ENT 60 I</t>
  </si>
  <si>
    <t>LANSOPRAZOL</t>
  </si>
  <si>
    <t>17122</t>
  </si>
  <si>
    <t>LANZUL</t>
  </si>
  <si>
    <t>30MG CPS DUR 56</t>
  </si>
  <si>
    <t>LEVOCETIRIZIN</t>
  </si>
  <si>
    <t>LEVOMEPROMAZIN</t>
  </si>
  <si>
    <t>2429</t>
  </si>
  <si>
    <t>TISERCIN</t>
  </si>
  <si>
    <t>25MG TBL FLM 50</t>
  </si>
  <si>
    <t>17992</t>
  </si>
  <si>
    <t>125519</t>
  </si>
  <si>
    <t>APO-METOPROLOL 100</t>
  </si>
  <si>
    <t>163137</t>
  </si>
  <si>
    <t>214624</t>
  </si>
  <si>
    <t>VASOCARDIN SR 200</t>
  </si>
  <si>
    <t>NAFTIDROFURYL</t>
  </si>
  <si>
    <t>66015</t>
  </si>
  <si>
    <t>ENELBIN 100 RETARD</t>
  </si>
  <si>
    <t>100MG TBL PRO 100</t>
  </si>
  <si>
    <t>OPIOVÉ DERIVÁTY A MUKOLYTIKA</t>
  </si>
  <si>
    <t>725</t>
  </si>
  <si>
    <t>PLEUMOLYSIN</t>
  </si>
  <si>
    <t>POR GTT SOL 1X10ML I</t>
  </si>
  <si>
    <t>160379</t>
  </si>
  <si>
    <t>PANTOMYL</t>
  </si>
  <si>
    <t>40MG TBL ENT 100</t>
  </si>
  <si>
    <t>PENTOXIFYLIN</t>
  </si>
  <si>
    <t>47085</t>
  </si>
  <si>
    <t>PENTOMER RETARD</t>
  </si>
  <si>
    <t>400MG TBL PRO 100</t>
  </si>
  <si>
    <t>97698</t>
  </si>
  <si>
    <t>400MG TBL PRO 20</t>
  </si>
  <si>
    <t>148068</t>
  </si>
  <si>
    <t>ROSUCARD</t>
  </si>
  <si>
    <t>145574</t>
  </si>
  <si>
    <t>145558</t>
  </si>
  <si>
    <t>10MG TBL FLM 100</t>
  </si>
  <si>
    <t>75022</t>
  </si>
  <si>
    <t>800MG/160MG TBL NOB 10</t>
  </si>
  <si>
    <t>225451</t>
  </si>
  <si>
    <t>250SU CPS MOL 120</t>
  </si>
  <si>
    <t>TAMSULOSIN A DUTASTERID</t>
  </si>
  <si>
    <t>145988</t>
  </si>
  <si>
    <t>DUODART</t>
  </si>
  <si>
    <t>0,5MG/0,4MG CPS DUR 90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</si>
  <si>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</si>
  <si>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</si>
  <si>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</si>
  <si>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</si>
  <si>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</si>
  <si>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</si>
  <si>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</si>
  <si>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47515</t>
  </si>
  <si>
    <t>500MG/200IU TBL MND 60</t>
  </si>
  <si>
    <t>87906</t>
  </si>
  <si>
    <t>KORYLAN</t>
  </si>
  <si>
    <t>325MG/28,73MG TBL NOB 10</t>
  </si>
  <si>
    <t>85525</t>
  </si>
  <si>
    <t>AMOKSIKLAV 625 MG</t>
  </si>
  <si>
    <t>500MG/125MG TBL FLM 21</t>
  </si>
  <si>
    <t>45011</t>
  </si>
  <si>
    <t>500MG TBL FLM 6</t>
  </si>
  <si>
    <t>BETAXOLOL</t>
  </si>
  <si>
    <t>132802</t>
  </si>
  <si>
    <t>DRASLÍK</t>
  </si>
  <si>
    <t>88356</t>
  </si>
  <si>
    <t>CARDILAN</t>
  </si>
  <si>
    <t>0,175G/0,175G TBL NOB 100</t>
  </si>
  <si>
    <t>KLINDAMYCIN</t>
  </si>
  <si>
    <t>100339</t>
  </si>
  <si>
    <t>DALACIN C</t>
  </si>
  <si>
    <t>300MG CPS DUR 16</t>
  </si>
  <si>
    <t>KLOTRIMAZOL</t>
  </si>
  <si>
    <t>13798</t>
  </si>
  <si>
    <t>CANESTEN</t>
  </si>
  <si>
    <t>10MG/G CRM 20G</t>
  </si>
  <si>
    <t>186334</t>
  </si>
  <si>
    <t>MAGNESIUM LACTATE BIOMEDICA</t>
  </si>
  <si>
    <t>500MG TBL NOB 100</t>
  </si>
  <si>
    <t>OLANZAPIN</t>
  </si>
  <si>
    <t>500752</t>
  </si>
  <si>
    <t>OLANZAPIN MYLAN</t>
  </si>
  <si>
    <t>5MG TBL FLM 28</t>
  </si>
  <si>
    <t>201204</t>
  </si>
  <si>
    <t>5MG POR TBL DIS 28</t>
  </si>
  <si>
    <t>49112</t>
  </si>
  <si>
    <t>20MG TBL ENT 14 I</t>
  </si>
  <si>
    <t>180578</t>
  </si>
  <si>
    <t>20MG TBL ENT 90 II</t>
  </si>
  <si>
    <t>214433</t>
  </si>
  <si>
    <t>9844</t>
  </si>
  <si>
    <t>6,5MG TBL OBD 50</t>
  </si>
  <si>
    <t>TRIAMCINOLON</t>
  </si>
  <si>
    <t>4160</t>
  </si>
  <si>
    <t>TRIAMCINOLON S LÉČIVA</t>
  </si>
  <si>
    <t>1MG/G+30MG/G UNG 30G</t>
  </si>
  <si>
    <t>VALGANCIKLOVIR</t>
  </si>
  <si>
    <t>205162</t>
  </si>
  <si>
    <t>VALGANCICLOVIR MYLAN</t>
  </si>
  <si>
    <t>450MG TBL FLM 60</t>
  </si>
  <si>
    <t>POSAKONAZOL</t>
  </si>
  <si>
    <t>ITOPRIDUM</t>
  </si>
  <si>
    <t>166759</t>
  </si>
  <si>
    <t>KINITO</t>
  </si>
  <si>
    <t>50MG TBL FLM 40</t>
  </si>
  <si>
    <t>166760</t>
  </si>
  <si>
    <t>15379</t>
  </si>
  <si>
    <t>10MG TBL NOB 90</t>
  </si>
  <si>
    <t>BUTAMIRÁT</t>
  </si>
  <si>
    <t>15374</t>
  </si>
  <si>
    <t>SINECOD</t>
  </si>
  <si>
    <t>50MG TBL PRO 10</t>
  </si>
  <si>
    <t>CILAZAPRIL</t>
  </si>
  <si>
    <t>14929</t>
  </si>
  <si>
    <t>INHIBACE</t>
  </si>
  <si>
    <t>CINCHOKAIN</t>
  </si>
  <si>
    <t>19378</t>
  </si>
  <si>
    <t>FAKTU</t>
  </si>
  <si>
    <t>100MG/2,5MG SUP 20</t>
  </si>
  <si>
    <t>214596</t>
  </si>
  <si>
    <t>50MG/G+10MG/G RCT UNG 20G</t>
  </si>
  <si>
    <t>108606</t>
  </si>
  <si>
    <t>CIFLOXINAL</t>
  </si>
  <si>
    <t>15642</t>
  </si>
  <si>
    <t>100MG CPS MOL 50</t>
  </si>
  <si>
    <t>DIKLOFENAK</t>
  </si>
  <si>
    <t>46621</t>
  </si>
  <si>
    <t>UNO</t>
  </si>
  <si>
    <t>150MG TBL PRO 20</t>
  </si>
  <si>
    <t>134508</t>
  </si>
  <si>
    <t>10MG TBL FLM 98</t>
  </si>
  <si>
    <t>84399</t>
  </si>
  <si>
    <t>INDAPAMID</t>
  </si>
  <si>
    <t>120329</t>
  </si>
  <si>
    <t>INDAPAMID STADA</t>
  </si>
  <si>
    <t>1,5MG TBL PRO 100</t>
  </si>
  <si>
    <t>132957</t>
  </si>
  <si>
    <t>MONO MACK DEPOT</t>
  </si>
  <si>
    <t>100MG TBL PRO 28</t>
  </si>
  <si>
    <t>ITRAKONAZOL</t>
  </si>
  <si>
    <t>50352</t>
  </si>
  <si>
    <t>100MG CPS DUR 28</t>
  </si>
  <si>
    <t>999999</t>
  </si>
  <si>
    <t>203289</t>
  </si>
  <si>
    <t>155781</t>
  </si>
  <si>
    <t>100MG/50MG TBL NOB 50</t>
  </si>
  <si>
    <t>184035</t>
  </si>
  <si>
    <t>FORLAX</t>
  </si>
  <si>
    <t>10G POR PLV SOL SCC 20</t>
  </si>
  <si>
    <t>58041</t>
  </si>
  <si>
    <t>32060</t>
  </si>
  <si>
    <t>9500IU/ML INJ SOL ISP 2X0,6ML</t>
  </si>
  <si>
    <t>NEBIVOLOL</t>
  </si>
  <si>
    <t>53761</t>
  </si>
  <si>
    <t>NEBILET</t>
  </si>
  <si>
    <t>NITRENDIPIN</t>
  </si>
  <si>
    <t>111900</t>
  </si>
  <si>
    <t>185202</t>
  </si>
  <si>
    <t>NOVETRON 8 MG DISPERGOVATELNÉ TABLETY</t>
  </si>
  <si>
    <t>8MG POR TBL DIS 10</t>
  </si>
  <si>
    <t>180640</t>
  </si>
  <si>
    <t>40MG TBL ENT 30 II</t>
  </si>
  <si>
    <t>176954</t>
  </si>
  <si>
    <t>33786</t>
  </si>
  <si>
    <t>FORTICARE S PŘÍCHUTÍ BROSKEV A ZÁZVOR</t>
  </si>
  <si>
    <t>33856</t>
  </si>
  <si>
    <t>NUTRIDRINK YOGHURT S PŘÍCHUTÍ MALINA</t>
  </si>
  <si>
    <t>33785</t>
  </si>
  <si>
    <t>FORTICARE S PŘÍCHUTÍ POMERANČ A CITRÓN</t>
  </si>
  <si>
    <t>98194</t>
  </si>
  <si>
    <t>CYCLO 3 FORT</t>
  </si>
  <si>
    <t>150MG/150MG/100MG CPS DUR 30 I</t>
  </si>
  <si>
    <t>216471</t>
  </si>
  <si>
    <t>132840</t>
  </si>
  <si>
    <t>TELMISARTAN A AMLODIPIN</t>
  </si>
  <si>
    <t>167852</t>
  </si>
  <si>
    <t>TWYNSTA</t>
  </si>
  <si>
    <t>80MG/5MG TBL NOB 28</t>
  </si>
  <si>
    <t>TIANEPTIN</t>
  </si>
  <si>
    <t>14808</t>
  </si>
  <si>
    <t>COAXIL</t>
  </si>
  <si>
    <t>12,5MG TBL OBD 90</t>
  </si>
  <si>
    <t>209690</t>
  </si>
  <si>
    <t>75MG/650MG TBL PRO 60 II</t>
  </si>
  <si>
    <t>ALFAKALCIDOL</t>
  </si>
  <si>
    <t>14329</t>
  </si>
  <si>
    <t>ALPHA D3</t>
  </si>
  <si>
    <t>0,25MCG CPS MOL 30</t>
  </si>
  <si>
    <t>AMIODARON</t>
  </si>
  <si>
    <t>13768</t>
  </si>
  <si>
    <t>200MG TBL NOB 60</t>
  </si>
  <si>
    <t>2720</t>
  </si>
  <si>
    <t>ATENOLOL AL 100</t>
  </si>
  <si>
    <t>93018</t>
  </si>
  <si>
    <t>SORTIS</t>
  </si>
  <si>
    <t>93021</t>
  </si>
  <si>
    <t>40MG TBL FLM 100</t>
  </si>
  <si>
    <t>163141</t>
  </si>
  <si>
    <t>BETAXA 20</t>
  </si>
  <si>
    <t>176914</t>
  </si>
  <si>
    <t>RIVOCOR 10</t>
  </si>
  <si>
    <t>158697</t>
  </si>
  <si>
    <t>5MG TBL FLM 100</t>
  </si>
  <si>
    <t>66029</t>
  </si>
  <si>
    <t>10MG TBL FLM 10</t>
  </si>
  <si>
    <t>94453</t>
  </si>
  <si>
    <t>CIPRINOL 250</t>
  </si>
  <si>
    <t>132524</t>
  </si>
  <si>
    <t>CYKLOFOSFAMID</t>
  </si>
  <si>
    <t>185374</t>
  </si>
  <si>
    <t>50MG TBL OBD 50</t>
  </si>
  <si>
    <t>173249</t>
  </si>
  <si>
    <t>20MG TBL NOB 20X1</t>
  </si>
  <si>
    <t>DEXAMETHASON A ANTIINFEKTIVA</t>
  </si>
  <si>
    <t>2546</t>
  </si>
  <si>
    <t>DIHYDROKODEIN</t>
  </si>
  <si>
    <t>41826</t>
  </si>
  <si>
    <t>DHC CONTINUS</t>
  </si>
  <si>
    <t>90MG TBL RET 60</t>
  </si>
  <si>
    <t>97522</t>
  </si>
  <si>
    <t>500MG TBL FLM 30</t>
  </si>
  <si>
    <t>FELODIPIN</t>
  </si>
  <si>
    <t>2957</t>
  </si>
  <si>
    <t>PRESID</t>
  </si>
  <si>
    <t>5MG TBL PRO 30</t>
  </si>
  <si>
    <t>56812</t>
  </si>
  <si>
    <t>FURORESE 250</t>
  </si>
  <si>
    <t>250MG TBL NOB 100</t>
  </si>
  <si>
    <t>76380</t>
  </si>
  <si>
    <t>RHEFLUIN</t>
  </si>
  <si>
    <t>75289</t>
  </si>
  <si>
    <t>DOLGIT</t>
  </si>
  <si>
    <t>50MG/G CRM 100G</t>
  </si>
  <si>
    <t>151949</t>
  </si>
  <si>
    <t>INDAP</t>
  </si>
  <si>
    <t>2,5MG CPS DUR 100</t>
  </si>
  <si>
    <t>KALCITRIOL</t>
  </si>
  <si>
    <t>14937</t>
  </si>
  <si>
    <t>ROCALTROL</t>
  </si>
  <si>
    <t>14938</t>
  </si>
  <si>
    <t>0,50MCG CPS MOL 30</t>
  </si>
  <si>
    <t>225883</t>
  </si>
  <si>
    <t>106344</t>
  </si>
  <si>
    <t>15MG CPS ETD 28</t>
  </si>
  <si>
    <t>LISINOPRIL</t>
  </si>
  <si>
    <t>53641</t>
  </si>
  <si>
    <t>DIROTON</t>
  </si>
  <si>
    <t>132942</t>
  </si>
  <si>
    <t>IMODIUM</t>
  </si>
  <si>
    <t>METFORMIN</t>
  </si>
  <si>
    <t>12354</t>
  </si>
  <si>
    <t>500MG TBL FLM 120 I</t>
  </si>
  <si>
    <t>58042</t>
  </si>
  <si>
    <t>MIRTAZAPIN</t>
  </si>
  <si>
    <t>146071</t>
  </si>
  <si>
    <t>MIRTAZAPIN MYLAN</t>
  </si>
  <si>
    <t>30MG POR TBL DIS 30</t>
  </si>
  <si>
    <t>32064</t>
  </si>
  <si>
    <t>59810</t>
  </si>
  <si>
    <t>19000IU/ML INJ SOL ISP 10X1ML</t>
  </si>
  <si>
    <t>213939</t>
  </si>
  <si>
    <t>119513</t>
  </si>
  <si>
    <t>LOSEPRAZOL</t>
  </si>
  <si>
    <t>20MG CPS ETD 98</t>
  </si>
  <si>
    <t>17104</t>
  </si>
  <si>
    <t>97563</t>
  </si>
  <si>
    <t>ZOFRAN ZYDIS</t>
  </si>
  <si>
    <t>8MG TBL BUC 10</t>
  </si>
  <si>
    <t>185206</t>
  </si>
  <si>
    <t>216912</t>
  </si>
  <si>
    <t>OXAZEPAM</t>
  </si>
  <si>
    <t>1940</t>
  </si>
  <si>
    <t>OXAZEPAM LÉČIVA</t>
  </si>
  <si>
    <t>101227</t>
  </si>
  <si>
    <t>PERINDOPRIL A AMLODIPIN</t>
  </si>
  <si>
    <t>124091</t>
  </si>
  <si>
    <t>5MG/5MG TBL NOB 90(3X30)</t>
  </si>
  <si>
    <t>27113</t>
  </si>
  <si>
    <t>150MG CPS DUR 112(2X56)</t>
  </si>
  <si>
    <t>28213</t>
  </si>
  <si>
    <t>50MG CPS DUR 56</t>
  </si>
  <si>
    <t>210570</t>
  </si>
  <si>
    <t>150MG CPS DUR 84</t>
  </si>
  <si>
    <t>PSEUDOEFEDRIN, KOMBINACE</t>
  </si>
  <si>
    <t>216104</t>
  </si>
  <si>
    <t>5MG/120MG TBL PRO 14 II</t>
  </si>
  <si>
    <t>RAMIPRIL A FELODIPIN</t>
  </si>
  <si>
    <t>50117</t>
  </si>
  <si>
    <t>TRIASYN</t>
  </si>
  <si>
    <t>5MG/5MG TBL RET 30</t>
  </si>
  <si>
    <t>173401</t>
  </si>
  <si>
    <t>162502</t>
  </si>
  <si>
    <t>1MG/G DRM EML 30G</t>
  </si>
  <si>
    <t>VALSARTAN</t>
  </si>
  <si>
    <t>125592</t>
  </si>
  <si>
    <t>VALSACOR</t>
  </si>
  <si>
    <t>80MG TBL FLM 84</t>
  </si>
  <si>
    <t>16286</t>
  </si>
  <si>
    <t>STILNOX</t>
  </si>
  <si>
    <t>PERINDOPRIL, AMLODIPIN A INDAPAMID</t>
  </si>
  <si>
    <t>190965</t>
  </si>
  <si>
    <t>TRIPLIXAM</t>
  </si>
  <si>
    <t>5MG/1,25MG/10MG TBL FLM 90(3X3</t>
  </si>
  <si>
    <t>ATORVASTATIN, AMLODIPIN A PERINDOPRIL</t>
  </si>
  <si>
    <t>205992</t>
  </si>
  <si>
    <t>LIPERTANCE</t>
  </si>
  <si>
    <t>10MG/5MG/5MG TBL FLM 30</t>
  </si>
  <si>
    <t>172044</t>
  </si>
  <si>
    <t>150MCG TBL NOB 100</t>
  </si>
  <si>
    <t>*1004</t>
  </si>
  <si>
    <t>*1024</t>
  </si>
  <si>
    <t>192247</t>
  </si>
  <si>
    <t>AMIDY</t>
  </si>
  <si>
    <t>2684</t>
  </si>
  <si>
    <t>10MG/G+2MG/G URT GEL 1X20G</t>
  </si>
  <si>
    <t>BROMHEXIN</t>
  </si>
  <si>
    <t>43997</t>
  </si>
  <si>
    <t>8MG/ML POR GTT SOL 1X100ML</t>
  </si>
  <si>
    <t>15653</t>
  </si>
  <si>
    <t>203106</t>
  </si>
  <si>
    <t>15641</t>
  </si>
  <si>
    <t>50MG CPS MOL 50</t>
  </si>
  <si>
    <t>ENOXAPARIN</t>
  </si>
  <si>
    <t>115401</t>
  </si>
  <si>
    <t>4000IU(40MG)/0,4ML INJ SOL ISP</t>
  </si>
  <si>
    <t>125287</t>
  </si>
  <si>
    <t>ETAMSYLÁT</t>
  </si>
  <si>
    <t>40538</t>
  </si>
  <si>
    <t>DICYNONE 500</t>
  </si>
  <si>
    <t>500MG CPS DUR 30</t>
  </si>
  <si>
    <t>FEBUXOSTAT</t>
  </si>
  <si>
    <t>208439</t>
  </si>
  <si>
    <t>ADENURIC</t>
  </si>
  <si>
    <t>80MG TBL FLM 28 II</t>
  </si>
  <si>
    <t>GLIKLAZID</t>
  </si>
  <si>
    <t>1290</t>
  </si>
  <si>
    <t>DIAPREL MR</t>
  </si>
  <si>
    <t>30MG TBL RET 60</t>
  </si>
  <si>
    <t>HYDROXYCHLOROCHIN</t>
  </si>
  <si>
    <t>54424</t>
  </si>
  <si>
    <t>200MG TBL FLM 60</t>
  </si>
  <si>
    <t>125114</t>
  </si>
  <si>
    <t>100MG TBL NOB 3X20</t>
  </si>
  <si>
    <t>163135</t>
  </si>
  <si>
    <t>VASOCARDIN 100</t>
  </si>
  <si>
    <t>215606</t>
  </si>
  <si>
    <t>214435</t>
  </si>
  <si>
    <t>132873</t>
  </si>
  <si>
    <t>TRAMAZOLIN</t>
  </si>
  <si>
    <t>44849</t>
  </si>
  <si>
    <t>1,18MG/ML NAS SPR SOL 1X10ML</t>
  </si>
  <si>
    <t>189098</t>
  </si>
  <si>
    <t>1000MG/800IU TBL MND 60</t>
  </si>
  <si>
    <t>BENFOTIAMIN</t>
  </si>
  <si>
    <t>85314</t>
  </si>
  <si>
    <t>BENFOGAMMA</t>
  </si>
  <si>
    <t>210108</t>
  </si>
  <si>
    <t>168326</t>
  </si>
  <si>
    <t>2,5MG TBL FLM 20</t>
  </si>
  <si>
    <t>0</t>
  </si>
  <si>
    <t>AMOXICILIN</t>
  </si>
  <si>
    <t>62052</t>
  </si>
  <si>
    <t>DUOMOX 1000</t>
  </si>
  <si>
    <t>1000MG TBL SUS 20</t>
  </si>
  <si>
    <t>INDOMETACIN</t>
  </si>
  <si>
    <t>93724</t>
  </si>
  <si>
    <t>INDOMETACIN BERLIN-CHEMIE</t>
  </si>
  <si>
    <t>100MG SUP 10</t>
  </si>
  <si>
    <t>21856</t>
  </si>
  <si>
    <t>CORYOL</t>
  </si>
  <si>
    <t>3,125MG TBL NOB 30</t>
  </si>
  <si>
    <t>99295</t>
  </si>
  <si>
    <t>100MG TBL NOB 2X10</t>
  </si>
  <si>
    <t>202855</t>
  </si>
  <si>
    <t>HELICID</t>
  </si>
  <si>
    <t>40MG CPS ETD 28 II</t>
  </si>
  <si>
    <t>PYRIDOXIN (VITAMIN B6)</t>
  </si>
  <si>
    <t>280</t>
  </si>
  <si>
    <t>PYRIDOXIN LÉČIVA</t>
  </si>
  <si>
    <t>168904</t>
  </si>
  <si>
    <t>20MG TBL FLM 98 II</t>
  </si>
  <si>
    <t>3550</t>
  </si>
  <si>
    <t>25MG TBL NOB 20</t>
  </si>
  <si>
    <t>80MG/16MG/ML INF CNC SOL 10X5M</t>
  </si>
  <si>
    <t>201125</t>
  </si>
  <si>
    <t>ANTIPROPULZIVA</t>
  </si>
  <si>
    <t>30652</t>
  </si>
  <si>
    <t>REASEC</t>
  </si>
  <si>
    <t>2,5MG/0,025MG TBL NOB 20</t>
  </si>
  <si>
    <t>204670</t>
  </si>
  <si>
    <t>TORVACARD NEO</t>
  </si>
  <si>
    <t>176913</t>
  </si>
  <si>
    <t>RIVOCOR 5</t>
  </si>
  <si>
    <t>132601</t>
  </si>
  <si>
    <t>202088</t>
  </si>
  <si>
    <t>ANALERGIN</t>
  </si>
  <si>
    <t>214595</t>
  </si>
  <si>
    <t>96039</t>
  </si>
  <si>
    <t>CIPRINOL 500</t>
  </si>
  <si>
    <t>10184</t>
  </si>
  <si>
    <t>28814</t>
  </si>
  <si>
    <t>AERIUS</t>
  </si>
  <si>
    <t>5MG POR TBL DIS 60</t>
  </si>
  <si>
    <t>DIAZEPAM</t>
  </si>
  <si>
    <t>2478</t>
  </si>
  <si>
    <t>10MG TBL NOB 20(2X10)</t>
  </si>
  <si>
    <t>75633</t>
  </si>
  <si>
    <t>DICLOFENAC AL RETARD</t>
  </si>
  <si>
    <t>DROTAVERIN</t>
  </si>
  <si>
    <t>192729</t>
  </si>
  <si>
    <t>40MG TBL NOB 24</t>
  </si>
  <si>
    <t>20132</t>
  </si>
  <si>
    <t>CIPRALEX</t>
  </si>
  <si>
    <t>10MG TBL FLM 28 I</t>
  </si>
  <si>
    <t>FOSINOPRIL</t>
  </si>
  <si>
    <t>200207</t>
  </si>
  <si>
    <t>MONOPRIL</t>
  </si>
  <si>
    <t>20MG TBL NOB 28</t>
  </si>
  <si>
    <t>84398</t>
  </si>
  <si>
    <t>100MG CPS DUR 100</t>
  </si>
  <si>
    <t>215978</t>
  </si>
  <si>
    <t>132990</t>
  </si>
  <si>
    <t>KYSELINA TIAPROFENOVÁ</t>
  </si>
  <si>
    <t>96484</t>
  </si>
  <si>
    <t>SURGAM LÉČIVA</t>
  </si>
  <si>
    <t>300MG TBL NOB 20</t>
  </si>
  <si>
    <t>125753</t>
  </si>
  <si>
    <t>MESALAZIN</t>
  </si>
  <si>
    <t>169722</t>
  </si>
  <si>
    <t>ASACOL</t>
  </si>
  <si>
    <t>500MG SUP 20</t>
  </si>
  <si>
    <t>23797</t>
  </si>
  <si>
    <t>GLUCOPHAGE</t>
  </si>
  <si>
    <t>METFORMIN A LINAGLIPTIN</t>
  </si>
  <si>
    <t>193608</t>
  </si>
  <si>
    <t>JENTADUETO</t>
  </si>
  <si>
    <t>2,5MG/1000MG TBL FLM 180(2X90X</t>
  </si>
  <si>
    <t>187983</t>
  </si>
  <si>
    <t>CERUCAL</t>
  </si>
  <si>
    <t>10MG TBL NOB 50</t>
  </si>
  <si>
    <t>203974</t>
  </si>
  <si>
    <t>METOPROLOL MYLAN</t>
  </si>
  <si>
    <t>13316</t>
  </si>
  <si>
    <t>LUSOPRESS</t>
  </si>
  <si>
    <t>173409</t>
  </si>
  <si>
    <t>OMEPRAZOL AL 20</t>
  </si>
  <si>
    <t>PROPAFENON</t>
  </si>
  <si>
    <t>186337</t>
  </si>
  <si>
    <t>RYTMONORM</t>
  </si>
  <si>
    <t>150MG TBL FLM 100</t>
  </si>
  <si>
    <t>99138</t>
  </si>
  <si>
    <t>AKTIFERRIN</t>
  </si>
  <si>
    <t>9,48MG/ML POR GTT SOL 30ML</t>
  </si>
  <si>
    <t>TADALAFIL</t>
  </si>
  <si>
    <t>29258</t>
  </si>
  <si>
    <t>CIALIS</t>
  </si>
  <si>
    <t>29260</t>
  </si>
  <si>
    <t>20MG TBL FLM 8</t>
  </si>
  <si>
    <t>TAMSULOSIN</t>
  </si>
  <si>
    <t>14498</t>
  </si>
  <si>
    <t>OMNIC TOCAS 0,4</t>
  </si>
  <si>
    <t>0,4MG TBL PRO 100</t>
  </si>
  <si>
    <t>TELMISARTAN A DIURETIKA</t>
  </si>
  <si>
    <t>26578</t>
  </si>
  <si>
    <t>MICARDISPLUS</t>
  </si>
  <si>
    <t>80MG/12,5MG TBL NOB 28</t>
  </si>
  <si>
    <t>76650</t>
  </si>
  <si>
    <t>AFONILUM SR</t>
  </si>
  <si>
    <t>250MG CPS PRO 50</t>
  </si>
  <si>
    <t>185728</t>
  </si>
  <si>
    <t>TIZANIDIN</t>
  </si>
  <si>
    <t>16052</t>
  </si>
  <si>
    <t>SIRDALUD</t>
  </si>
  <si>
    <t>198058</t>
  </si>
  <si>
    <t>SANVAL</t>
  </si>
  <si>
    <t>42548</t>
  </si>
  <si>
    <t>66,7MG/100ML SIR 1X1000ML</t>
  </si>
  <si>
    <t>97186</t>
  </si>
  <si>
    <t>100MCG TBL NOB 100 I</t>
  </si>
  <si>
    <t>57396</t>
  </si>
  <si>
    <t>ACC LONG</t>
  </si>
  <si>
    <t>132841</t>
  </si>
  <si>
    <t>132862</t>
  </si>
  <si>
    <t>215851</t>
  </si>
  <si>
    <t>132670</t>
  </si>
  <si>
    <t>MILURIT 100</t>
  </si>
  <si>
    <t>132921</t>
  </si>
  <si>
    <t>90957</t>
  </si>
  <si>
    <t>XANAX</t>
  </si>
  <si>
    <t>AMINOKYSELINY VČETNĚ KOMBINACÍ S POLYPEPTIDY</t>
  </si>
  <si>
    <t>88116</t>
  </si>
  <si>
    <t>TBL FLM 300</t>
  </si>
  <si>
    <t>162908</t>
  </si>
  <si>
    <t>ORCAL NEO</t>
  </si>
  <si>
    <t>162942</t>
  </si>
  <si>
    <t>10MG TBL NOB 100 I</t>
  </si>
  <si>
    <t>87051</t>
  </si>
  <si>
    <t>ATORIS 40</t>
  </si>
  <si>
    <t>ATORVASTATIN A AMLODIPIN</t>
  </si>
  <si>
    <t>101172</t>
  </si>
  <si>
    <t>CADUET</t>
  </si>
  <si>
    <t>5MG/10MG TBL FLM 90</t>
  </si>
  <si>
    <t>163139</t>
  </si>
  <si>
    <t>94163</t>
  </si>
  <si>
    <t>CONCOR 10</t>
  </si>
  <si>
    <t>47725</t>
  </si>
  <si>
    <t>47727</t>
  </si>
  <si>
    <t>CINARIZIN</t>
  </si>
  <si>
    <t>99886</t>
  </si>
  <si>
    <t>CINARIZIN LEK</t>
  </si>
  <si>
    <t>25MG TBL NOB 50</t>
  </si>
  <si>
    <t>94948</t>
  </si>
  <si>
    <t>SEROPRAM</t>
  </si>
  <si>
    <t>214096</t>
  </si>
  <si>
    <t>201992</t>
  </si>
  <si>
    <t>97654</t>
  </si>
  <si>
    <t>DOXYBENE</t>
  </si>
  <si>
    <t>100MG CPS MOL 10</t>
  </si>
  <si>
    <t>FENOFIBRÁT</t>
  </si>
  <si>
    <t>207097</t>
  </si>
  <si>
    <t>LIPANTHYL SUPRA</t>
  </si>
  <si>
    <t>160MG TBL FLM 90</t>
  </si>
  <si>
    <t>FENOXYMETHYLPENICILIN</t>
  </si>
  <si>
    <t>57778</t>
  </si>
  <si>
    <t>PENBENE</t>
  </si>
  <si>
    <t>1500000IU TBL FLM 21</t>
  </si>
  <si>
    <t>47478</t>
  </si>
  <si>
    <t>2,5MG/25MG TBL NOB 50</t>
  </si>
  <si>
    <t>103788</t>
  </si>
  <si>
    <t>191880</t>
  </si>
  <si>
    <t>INDAPAMID PMCS</t>
  </si>
  <si>
    <t>2,5MG TBL NOB 100</t>
  </si>
  <si>
    <t>141036</t>
  </si>
  <si>
    <t>TROMBEX</t>
  </si>
  <si>
    <t>75MG TBL FLM 90</t>
  </si>
  <si>
    <t>KVARTERNÍ AMONIOVÉ SLOUČENIMY</t>
  </si>
  <si>
    <t>92414</t>
  </si>
  <si>
    <t>SEPTONEX</t>
  </si>
  <si>
    <t>8,3MG/ML DRM SPR SOL 1X45ML</t>
  </si>
  <si>
    <t>641</t>
  </si>
  <si>
    <t>300MCG INJ SOL 5X1ML</t>
  </si>
  <si>
    <t>145175</t>
  </si>
  <si>
    <t>ZENARO</t>
  </si>
  <si>
    <t>MELPERON</t>
  </si>
  <si>
    <t>107228</t>
  </si>
  <si>
    <t>BURONIL</t>
  </si>
  <si>
    <t>25MG TBL OBD 50</t>
  </si>
  <si>
    <t>23793</t>
  </si>
  <si>
    <t>500MG TBL FLM 5X10</t>
  </si>
  <si>
    <t>49941</t>
  </si>
  <si>
    <t>MOXONIDIN</t>
  </si>
  <si>
    <t>16926</t>
  </si>
  <si>
    <t>0,3MG TBL FLM 100</t>
  </si>
  <si>
    <t>NITROFURANTOIN</t>
  </si>
  <si>
    <t>207280</t>
  </si>
  <si>
    <t>FUROLIN</t>
  </si>
  <si>
    <t>162079</t>
  </si>
  <si>
    <t>20MG TBL ENT 98</t>
  </si>
  <si>
    <t>124093</t>
  </si>
  <si>
    <t>5MG/5MG TBL NOB 120(4X30)</t>
  </si>
  <si>
    <t>124133</t>
  </si>
  <si>
    <t>10MG/10MG TBL NOB 90(3X30)</t>
  </si>
  <si>
    <t>187793</t>
  </si>
  <si>
    <t>TONARSSA</t>
  </si>
  <si>
    <t>4MG/5MG TBL NOB 90</t>
  </si>
  <si>
    <t>PIROXIKAM</t>
  </si>
  <si>
    <t>49522</t>
  </si>
  <si>
    <t>FLAMEXIN</t>
  </si>
  <si>
    <t>20MG TBL NOB 30</t>
  </si>
  <si>
    <t>33331</t>
  </si>
  <si>
    <t>23957</t>
  </si>
  <si>
    <t>AMPRILAN 1,25</t>
  </si>
  <si>
    <t>1,25MG TBL NOB 90</t>
  </si>
  <si>
    <t>13469</t>
  </si>
  <si>
    <t>RAMIL 1,25</t>
  </si>
  <si>
    <t>1,25MG TBL NOB 30</t>
  </si>
  <si>
    <t>16407</t>
  </si>
  <si>
    <t>PIRAMIL</t>
  </si>
  <si>
    <t>1,25MG TBL NOB 100</t>
  </si>
  <si>
    <t>RILMENIDIN</t>
  </si>
  <si>
    <t>166423</t>
  </si>
  <si>
    <t>RILMENIDIN TEVA</t>
  </si>
  <si>
    <t>1MG TBL NOB 90</t>
  </si>
  <si>
    <t>SERTRALIN</t>
  </si>
  <si>
    <t>53950</t>
  </si>
  <si>
    <t>144127</t>
  </si>
  <si>
    <t>SIMVASTATIN MYLAN</t>
  </si>
  <si>
    <t>20MG TBL FLM 100PVCD</t>
  </si>
  <si>
    <t>59673</t>
  </si>
  <si>
    <t>132870</t>
  </si>
  <si>
    <t>TRAMAL KAPKY 100 MG/1 ML</t>
  </si>
  <si>
    <t>100MG/ML POR GTT SOL 1X96ML</t>
  </si>
  <si>
    <t>TRIMETAZIDIN</t>
  </si>
  <si>
    <t>187015</t>
  </si>
  <si>
    <t>TRIMETAZIDIN TEVA RETARD</t>
  </si>
  <si>
    <t>35MG TBL PRO 60</t>
  </si>
  <si>
    <t>UHLIČITAN VÁPENATÝ</t>
  </si>
  <si>
    <t>17994</t>
  </si>
  <si>
    <t>CALCII CARBONICI 0,5 TBL. MEDICAMENTA</t>
  </si>
  <si>
    <t>94776</t>
  </si>
  <si>
    <t>ZOLPINOX</t>
  </si>
  <si>
    <t>135900</t>
  </si>
  <si>
    <t>ZOLPIDEM ORION</t>
  </si>
  <si>
    <t>193747</t>
  </si>
  <si>
    <t>5MG TBL FLM 168</t>
  </si>
  <si>
    <t>193741</t>
  </si>
  <si>
    <t>2,5MG TBL FLM 168</t>
  </si>
  <si>
    <t>FENOTEROL A IPRATROPIUM-BROMID</t>
  </si>
  <si>
    <t>2679</t>
  </si>
  <si>
    <t>21MCG/50MCG/DÁV INH SOL PSS 20</t>
  </si>
  <si>
    <t>SALMETEROL A FLUTIKASON</t>
  </si>
  <si>
    <t>205583</t>
  </si>
  <si>
    <t>AIRFLUSAN FORSPIRO</t>
  </si>
  <si>
    <t>50MCG/250MCG INH PLV DOS 1X60D</t>
  </si>
  <si>
    <t>190970</t>
  </si>
  <si>
    <t>10MG/2,5MG/5MG TBL FLM 90(3X30</t>
  </si>
  <si>
    <t>205998</t>
  </si>
  <si>
    <t>20MG/10MG/5MG TBL FLM 30</t>
  </si>
  <si>
    <t>138847</t>
  </si>
  <si>
    <t>DORETA</t>
  </si>
  <si>
    <t>37,5MG/325MG TBL FLM 90 I</t>
  </si>
  <si>
    <t>219801</t>
  </si>
  <si>
    <t>TRAMYLPA</t>
  </si>
  <si>
    <t>37,5MG/325MG TBL FLM 30 II</t>
  </si>
  <si>
    <t>17191</t>
  </si>
  <si>
    <t>LACTULOSA BIOMEDICA</t>
  </si>
  <si>
    <t>667MG/ML SIR 500ML</t>
  </si>
  <si>
    <t>147454</t>
  </si>
  <si>
    <t>88MCG TBL NOB 100 II</t>
  </si>
  <si>
    <t>184245</t>
  </si>
  <si>
    <t>NATRIUM-PIKOSULFÁT, KOMBINACE</t>
  </si>
  <si>
    <t>160806</t>
  </si>
  <si>
    <t>PICOPREP</t>
  </si>
  <si>
    <t>10MG/3,5G/12G POR PLV SOL 2</t>
  </si>
  <si>
    <t>BETAMETHASON A ANTIBIOTIKA</t>
  </si>
  <si>
    <t>17170</t>
  </si>
  <si>
    <t>BELOGENT</t>
  </si>
  <si>
    <t>0,5MG/G+1MG/G CRM 30G</t>
  </si>
  <si>
    <t>DEFERIPRON</t>
  </si>
  <si>
    <t>29317</t>
  </si>
  <si>
    <t>FERRIPROX</t>
  </si>
  <si>
    <t>500MG TBL FLM 100 I</t>
  </si>
  <si>
    <t>207094</t>
  </si>
  <si>
    <t>LIPANTHYL S</t>
  </si>
  <si>
    <t>215MG TBL FLM 100</t>
  </si>
  <si>
    <t>FLUDARABIN</t>
  </si>
  <si>
    <t>176522</t>
  </si>
  <si>
    <t>FLUDARA</t>
  </si>
  <si>
    <t>FLUTIKASON-FUROÁT</t>
  </si>
  <si>
    <t>29816</t>
  </si>
  <si>
    <t>AVAMYS</t>
  </si>
  <si>
    <t>27,5MCG/VSTŘIK NAS SPR SUS 1X1</t>
  </si>
  <si>
    <t>127582</t>
  </si>
  <si>
    <t>GABAPENTIN AUROBINDO</t>
  </si>
  <si>
    <t>100MG CPS DUR 100 I</t>
  </si>
  <si>
    <t>203290</t>
  </si>
  <si>
    <t>500MG TBL RET 14</t>
  </si>
  <si>
    <t>58653</t>
  </si>
  <si>
    <t>100MG VAG TBL 6</t>
  </si>
  <si>
    <t>58654</t>
  </si>
  <si>
    <t>200MG VAG TBL 3</t>
  </si>
  <si>
    <t>100311</t>
  </si>
  <si>
    <t>HIRUDOID FORTE</t>
  </si>
  <si>
    <t>445MG/100G CRM 40G</t>
  </si>
  <si>
    <t>151301</t>
  </si>
  <si>
    <t>PANTOPRAZOL +PHARMA</t>
  </si>
  <si>
    <t>40MG TBL ENT 28</t>
  </si>
  <si>
    <t>20028</t>
  </si>
  <si>
    <t>AGAPURIN SR 400</t>
  </si>
  <si>
    <t>216102</t>
  </si>
  <si>
    <t>97402</t>
  </si>
  <si>
    <t>320MG/60MG TBL FLM 50</t>
  </si>
  <si>
    <t>46755</t>
  </si>
  <si>
    <t>50MG CPS DUR 30</t>
  </si>
  <si>
    <t>14439</t>
  </si>
  <si>
    <t>FOKUSIN</t>
  </si>
  <si>
    <t>0,4MG CPS RDR 30</t>
  </si>
  <si>
    <t>172017</t>
  </si>
  <si>
    <t>50MG POR TBL DIS 60 II</t>
  </si>
  <si>
    <t>VINPOCETIN</t>
  </si>
  <si>
    <t>10253</t>
  </si>
  <si>
    <t>FORMOTEROL A BUDESONID</t>
  </si>
  <si>
    <t>192721</t>
  </si>
  <si>
    <t>37,5MG/325MG TBL FLM 30 I</t>
  </si>
  <si>
    <t>225850</t>
  </si>
  <si>
    <t>69191</t>
  </si>
  <si>
    <t>*1014</t>
  </si>
  <si>
    <t>1631</t>
  </si>
  <si>
    <t>PURINOL</t>
  </si>
  <si>
    <t>19751</t>
  </si>
  <si>
    <t>1000MG TBL SUS 14</t>
  </si>
  <si>
    <t>225112</t>
  </si>
  <si>
    <t>ATORVASTATIN ACTAVIS</t>
  </si>
  <si>
    <t>BEMIPARIN</t>
  </si>
  <si>
    <t>30526</t>
  </si>
  <si>
    <t>ZIBOR</t>
  </si>
  <si>
    <t>3500IU INJ SOL ISP 10X0,2ML</t>
  </si>
  <si>
    <t>DESOGESTREL</t>
  </si>
  <si>
    <t>43197</t>
  </si>
  <si>
    <t>CERAZETTE</t>
  </si>
  <si>
    <t>0,075MG TBL FLM 3X28</t>
  </si>
  <si>
    <t>INDOBUFEN</t>
  </si>
  <si>
    <t>47845</t>
  </si>
  <si>
    <t>IBUSTRIN</t>
  </si>
  <si>
    <t>MEBENDAZOL</t>
  </si>
  <si>
    <t>122198</t>
  </si>
  <si>
    <t>VERMOX</t>
  </si>
  <si>
    <t>100MG TBL NOB 6</t>
  </si>
  <si>
    <t>107639</t>
  </si>
  <si>
    <t>MIRTAZAPIN SANDOZ</t>
  </si>
  <si>
    <t>15MG TBL FLM 30</t>
  </si>
  <si>
    <t>97702</t>
  </si>
  <si>
    <t>600MG TBL PRO 20</t>
  </si>
  <si>
    <t>124101</t>
  </si>
  <si>
    <t>5MG/10MG TBL NOB 30</t>
  </si>
  <si>
    <t>136249</t>
  </si>
  <si>
    <t>PROPANORM</t>
  </si>
  <si>
    <t>168903</t>
  </si>
  <si>
    <t>20MG TBL FLM 28 II</t>
  </si>
  <si>
    <t>119115</t>
  </si>
  <si>
    <t>SUMATRIPTAN ACTAVIS</t>
  </si>
  <si>
    <t>50MG TBL OBD 6 I</t>
  </si>
  <si>
    <t>214601</t>
  </si>
  <si>
    <t>HYPNOGEN</t>
  </si>
  <si>
    <t>DIENOGEST A ETHINYLESTRADIOL</t>
  </si>
  <si>
    <t>132795</t>
  </si>
  <si>
    <t>JEANINE</t>
  </si>
  <si>
    <t>2MG/0,03MG TBL OBD 3X21</t>
  </si>
  <si>
    <t>*1005</t>
  </si>
  <si>
    <t>*2002</t>
  </si>
  <si>
    <t>134505</t>
  </si>
  <si>
    <t>10MG TBL FLM 56</t>
  </si>
  <si>
    <t>173305</t>
  </si>
  <si>
    <t>59807</t>
  </si>
  <si>
    <t>19000IU/ML INJ SOL ISP 2X0,8ML</t>
  </si>
  <si>
    <t>94328</t>
  </si>
  <si>
    <t>6,84MG/ML SIR 100ML</t>
  </si>
  <si>
    <t>HAEMOPHILUS INFLUENZAE B, PURIFIKOVANÝ ANTIGEN KONJUGOVANÝ</t>
  </si>
  <si>
    <t>54227</t>
  </si>
  <si>
    <t>HIBERIX</t>
  </si>
  <si>
    <t>INJ PSO LQF 1+1X0,5ML ISP+2J</t>
  </si>
  <si>
    <t>*1019</t>
  </si>
  <si>
    <t>139479</t>
  </si>
  <si>
    <t>BETAMED</t>
  </si>
  <si>
    <t>5476</t>
  </si>
  <si>
    <t>10MG TBL FLM 7</t>
  </si>
  <si>
    <t>CIKLOPIROX</t>
  </si>
  <si>
    <t>76150</t>
  </si>
  <si>
    <t>BATRAFEN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</si>
  <si>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</si>
  <si>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</si>
  <si>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</si>
  <si>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</si>
  <si>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</si>
  <si>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</si>
  <si>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</si>
  <si>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</si>
  <si>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202905</t>
  </si>
  <si>
    <t>250MG TBL FLM 14</t>
  </si>
  <si>
    <t>13894</t>
  </si>
  <si>
    <t>50MG TBL FLM 90 I</t>
  </si>
  <si>
    <t>SULTAMICILIN</t>
  </si>
  <si>
    <t>17149</t>
  </si>
  <si>
    <t>UNASYN</t>
  </si>
  <si>
    <t>375MG TBL FLM 12</t>
  </si>
  <si>
    <t>97249</t>
  </si>
  <si>
    <t>VALCYTE</t>
  </si>
  <si>
    <t>168327</t>
  </si>
  <si>
    <t>2,5MG TBL FLM 60</t>
  </si>
  <si>
    <t>1001</t>
  </si>
  <si>
    <t>1004</t>
  </si>
  <si>
    <t>2954</t>
  </si>
  <si>
    <t>ANTIBIOTIKA V KOMBINACI S OSTATNÍMI LÉČIVY</t>
  </si>
  <si>
    <t>1077</t>
  </si>
  <si>
    <t>OPHTHALMO-FRAMYKOIN COMP.</t>
  </si>
  <si>
    <t>OPH UNG 5G</t>
  </si>
  <si>
    <t>145802</t>
  </si>
  <si>
    <t>AMEDO</t>
  </si>
  <si>
    <t>132810</t>
  </si>
  <si>
    <t>114292</t>
  </si>
  <si>
    <t>APO-CITAL</t>
  </si>
  <si>
    <t>106780</t>
  </si>
  <si>
    <t>CITALOPRAM ORION</t>
  </si>
  <si>
    <t>15640</t>
  </si>
  <si>
    <t>25MG CPS MOL 50</t>
  </si>
  <si>
    <t>168834</t>
  </si>
  <si>
    <t>5MG TBL FLM 10</t>
  </si>
  <si>
    <t>185330</t>
  </si>
  <si>
    <t>0,5MG/ML POR SOL 120ML+LŽIČKA</t>
  </si>
  <si>
    <t>26331</t>
  </si>
  <si>
    <t>DIENOGEST A ESTRADIOL</t>
  </si>
  <si>
    <t>132909</t>
  </si>
  <si>
    <t>QLAIRA</t>
  </si>
  <si>
    <t>3MG+2MG/2MG+2MG/3MG+1MG TBL FL</t>
  </si>
  <si>
    <t>129928</t>
  </si>
  <si>
    <t>132786</t>
  </si>
  <si>
    <t>225549</t>
  </si>
  <si>
    <t>500MG TBL FLM 180(2X90)</t>
  </si>
  <si>
    <t>132984</t>
  </si>
  <si>
    <t>201970</t>
  </si>
  <si>
    <t>PAMYCON NA PŘÍPRAVU KAPEK</t>
  </si>
  <si>
    <t>33000IU/2500IU DRM PLV SOL 1</t>
  </si>
  <si>
    <t>128658</t>
  </si>
  <si>
    <t>1600IU/G+300IU/G UNG 100G I</t>
  </si>
  <si>
    <t>216186</t>
  </si>
  <si>
    <t>LAMIVUDIN</t>
  </si>
  <si>
    <t>27036</t>
  </si>
  <si>
    <t>ZEFFIX</t>
  </si>
  <si>
    <t>100MG TBL FLM 84</t>
  </si>
  <si>
    <t>LINEZOLID</t>
  </si>
  <si>
    <t>197699</t>
  </si>
  <si>
    <t>LINEZOLID SANDOZ</t>
  </si>
  <si>
    <t>600MG TBL FLM 10</t>
  </si>
  <si>
    <t>208203</t>
  </si>
  <si>
    <t>SIOFOR</t>
  </si>
  <si>
    <t>MONTELUKAST</t>
  </si>
  <si>
    <t>132867</t>
  </si>
  <si>
    <t>SINGULAIR 10</t>
  </si>
  <si>
    <t>10246</t>
  </si>
  <si>
    <t>RABEPRAZOL</t>
  </si>
  <si>
    <t>157141</t>
  </si>
  <si>
    <t>ZULBEX</t>
  </si>
  <si>
    <t>20MG TBL ENT 56</t>
  </si>
  <si>
    <t>SÍRAN HOŘEČNATÝ</t>
  </si>
  <si>
    <t>498</t>
  </si>
  <si>
    <t>MAGNESIUM SULFURICUM BIOTIKA 10%</t>
  </si>
  <si>
    <t>100MG/ML INJ SOL 5X10ML</t>
  </si>
  <si>
    <t>SÍRAN ŽELEZNATÝ</t>
  </si>
  <si>
    <t>14712</t>
  </si>
  <si>
    <t>80MG TBL RET 100 I</t>
  </si>
  <si>
    <t>206208</t>
  </si>
  <si>
    <t>TEZEFORT</t>
  </si>
  <si>
    <t>80MG/5MG TBL NOB 90</t>
  </si>
  <si>
    <t>TETRYZOLIN, KOMBINACE</t>
  </si>
  <si>
    <t>187418</t>
  </si>
  <si>
    <t>SPERSALLERG</t>
  </si>
  <si>
    <t xml:space="preserve">0,5MG/ML+0,4MG/ML OPH GTT SOL </t>
  </si>
  <si>
    <t>URAPIDIL</t>
  </si>
  <si>
    <t>215476</t>
  </si>
  <si>
    <t>EBRANTIL 30 RETARD</t>
  </si>
  <si>
    <t>30MG CPS PRO 50</t>
  </si>
  <si>
    <t>214604</t>
  </si>
  <si>
    <t>56167</t>
  </si>
  <si>
    <t>PANGROL 20000</t>
  </si>
  <si>
    <t>20000IU TBL ENT 50 I</t>
  </si>
  <si>
    <t>81456</t>
  </si>
  <si>
    <t>667G/L POR SOL 1X500ML HDP</t>
  </si>
  <si>
    <t>*2009</t>
  </si>
  <si>
    <t>*2058</t>
  </si>
  <si>
    <t>75939</t>
  </si>
  <si>
    <t>ACECOR 400</t>
  </si>
  <si>
    <t>ANTITUSIKA A EXPEKTORANCIA</t>
  </si>
  <si>
    <t>95459</t>
  </si>
  <si>
    <t>0,004G/0,1G TBL NOB 20</t>
  </si>
  <si>
    <t>47740</t>
  </si>
  <si>
    <t>83424</t>
  </si>
  <si>
    <t>ENTOCORT KLYZMA</t>
  </si>
  <si>
    <t>2MG RCT TBL SUS 7+7XDÁV</t>
  </si>
  <si>
    <t>2477</t>
  </si>
  <si>
    <t>5MG TBL NOB 20(2X10)</t>
  </si>
  <si>
    <t>115402</t>
  </si>
  <si>
    <t>6000IU(60MG)/0,6ML INJ SOL ISP</t>
  </si>
  <si>
    <t>FAMOTIDIN</t>
  </si>
  <si>
    <t>47862</t>
  </si>
  <si>
    <t>FAMOSAN</t>
  </si>
  <si>
    <t>HYDROCHLOROTHIAZID</t>
  </si>
  <si>
    <t>168</t>
  </si>
  <si>
    <t>HYDROCHLOROTHIAZID LÉČIVA</t>
  </si>
  <si>
    <t>HYDROKORTISON A ANTIBIOTIKA</t>
  </si>
  <si>
    <t>61980</t>
  </si>
  <si>
    <t>32783</t>
  </si>
  <si>
    <t>METFOGAMMA 850</t>
  </si>
  <si>
    <t>850MG TBL FLM 30</t>
  </si>
  <si>
    <t>122112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</si>
  <si>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</si>
  <si>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</si>
  <si>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</si>
  <si>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</si>
  <si>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</si>
  <si>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</si>
  <si>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</si>
  <si>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</si>
  <si>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</si>
  <si>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</si>
  <si>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</si>
  <si>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84003</t>
  </si>
  <si>
    <t>RECTODELT</t>
  </si>
  <si>
    <t>100MG SUP 6</t>
  </si>
  <si>
    <t>44309</t>
  </si>
  <si>
    <t>EUPHYLLIN CR N 400</t>
  </si>
  <si>
    <t>400MG CPS PRO 50</t>
  </si>
  <si>
    <t>TRAZODON</t>
  </si>
  <si>
    <t>46444</t>
  </si>
  <si>
    <t>TRITTICO AC 150</t>
  </si>
  <si>
    <t>150MG TBL RET 60</t>
  </si>
  <si>
    <t>2829</t>
  </si>
  <si>
    <t>TRIAMCINOLON LÉČIVA UNG</t>
  </si>
  <si>
    <t>1MG/G UNG 10G</t>
  </si>
  <si>
    <t>VERAPAMIL</t>
  </si>
  <si>
    <t>99575</t>
  </si>
  <si>
    <t>VEROGALID ER</t>
  </si>
  <si>
    <t>240MG TBL PRO 30</t>
  </si>
  <si>
    <t>*3015</t>
  </si>
  <si>
    <t>*3016</t>
  </si>
  <si>
    <t>13705</t>
  </si>
  <si>
    <t>800MG TBL NOB 35</t>
  </si>
  <si>
    <t>10183</t>
  </si>
  <si>
    <t>10185</t>
  </si>
  <si>
    <t>53905</t>
  </si>
  <si>
    <t>10MG/ML DRM SPR SOL 1X30ML</t>
  </si>
  <si>
    <t>32103</t>
  </si>
  <si>
    <t>MEGAPLEX</t>
  </si>
  <si>
    <t>160MG TBL NOB 30X1</t>
  </si>
  <si>
    <t>MERKAPTOPURIN</t>
  </si>
  <si>
    <t>136446</t>
  </si>
  <si>
    <t>PURI-NETHOL</t>
  </si>
  <si>
    <t>50MG TBL NOB 25</t>
  </si>
  <si>
    <t>METHOTREXÁT</t>
  </si>
  <si>
    <t>157123</t>
  </si>
  <si>
    <t>97776</t>
  </si>
  <si>
    <t>4MG TBL BUC 10</t>
  </si>
  <si>
    <t>19591</t>
  </si>
  <si>
    <t>TORVACARD 10</t>
  </si>
  <si>
    <t>93013</t>
  </si>
  <si>
    <t>93015</t>
  </si>
  <si>
    <t>50309</t>
  </si>
  <si>
    <t>225896</t>
  </si>
  <si>
    <t>FLUKONAZOL PMCS</t>
  </si>
  <si>
    <t>191877</t>
  </si>
  <si>
    <t>180173</t>
  </si>
  <si>
    <t>CANESTEN GYN 1 DEN</t>
  </si>
  <si>
    <t>0,5G VAG TBL 1</t>
  </si>
  <si>
    <t>25422</t>
  </si>
  <si>
    <t>BONVIVA</t>
  </si>
  <si>
    <t>150MG TBL FLM 3</t>
  </si>
  <si>
    <t>LORATADIN</t>
  </si>
  <si>
    <t>191997</t>
  </si>
  <si>
    <t>CLARITINE</t>
  </si>
  <si>
    <t>10MG TBL NOB 10</t>
  </si>
  <si>
    <t>144450</t>
  </si>
  <si>
    <t>METFORMIN ZENTIVA</t>
  </si>
  <si>
    <t>850MG TBL FLM 60</t>
  </si>
  <si>
    <t>208207</t>
  </si>
  <si>
    <t>850MG TBL FLM 60 II</t>
  </si>
  <si>
    <t>178620</t>
  </si>
  <si>
    <t>VIDONORM</t>
  </si>
  <si>
    <t>4MG/5MG TBL NOB 30</t>
  </si>
  <si>
    <t>148070</t>
  </si>
  <si>
    <t>21719</t>
  </si>
  <si>
    <t>SIMVASTATIN RATIOPHARM</t>
  </si>
  <si>
    <t>42776</t>
  </si>
  <si>
    <t>TRALGIT SR 150</t>
  </si>
  <si>
    <t>150MG TBL PRO 30</t>
  </si>
  <si>
    <t>201659</t>
  </si>
  <si>
    <t>DICLOFENAC GALMED 1% GEL</t>
  </si>
  <si>
    <t>10MG/G GEL 1X120G</t>
  </si>
  <si>
    <t>47863</t>
  </si>
  <si>
    <t>50349</t>
  </si>
  <si>
    <t>100MG CPS DUR 14</t>
  </si>
  <si>
    <t>208322</t>
  </si>
  <si>
    <t>20MG CPS ETD 100 I</t>
  </si>
  <si>
    <t>SILDENAFIL</t>
  </si>
  <si>
    <t>166801</t>
  </si>
  <si>
    <t>OLVION</t>
  </si>
  <si>
    <t>100MG TBL FLM 8</t>
  </si>
  <si>
    <t>TROXERUTIN, KOMBINACE</t>
  </si>
  <si>
    <t>107581</t>
  </si>
  <si>
    <t>VENORUTON FORTE</t>
  </si>
  <si>
    <t>500MG TBL NOB 60</t>
  </si>
  <si>
    <t>1632</t>
  </si>
  <si>
    <t>202790</t>
  </si>
  <si>
    <t>VERAL 1% GEL</t>
  </si>
  <si>
    <t>10MG/G GEL 100G II</t>
  </si>
  <si>
    <t>66036</t>
  </si>
  <si>
    <t>56810</t>
  </si>
  <si>
    <t>JINÁ LÉČIVA PRO LOKÁLNÍ LÉČBU V DUTINĚ ÚSTNÍ</t>
  </si>
  <si>
    <t>46899</t>
  </si>
  <si>
    <t>87,1MG/G ORM GEL 1X8G</t>
  </si>
  <si>
    <t>KARBAMAZEPIN</t>
  </si>
  <si>
    <t>16444</t>
  </si>
  <si>
    <t>TEGRETOL CR 200</t>
  </si>
  <si>
    <t>200MG TBL PRO 50</t>
  </si>
  <si>
    <t>218168</t>
  </si>
  <si>
    <t>HELICID 10</t>
  </si>
  <si>
    <t>10MG CPS ETD 28</t>
  </si>
  <si>
    <t>215608</t>
  </si>
  <si>
    <t>HELICID 10 ZENTIVA</t>
  </si>
  <si>
    <t>33858</t>
  </si>
  <si>
    <t>NUTRIDRINK JUICE STYLE S PŘÍCHUTÍ JAHODOVOU</t>
  </si>
  <si>
    <t>33859</t>
  </si>
  <si>
    <t>NUTRIDRINK JUICE STYLE S PŘÍCHUTÍ JABLEČNOU</t>
  </si>
  <si>
    <t>28217</t>
  </si>
  <si>
    <t>75MG CPS DUR 56</t>
  </si>
  <si>
    <t>115714</t>
  </si>
  <si>
    <t>19570</t>
  </si>
  <si>
    <t>RETINOL (VITAMIN A)</t>
  </si>
  <si>
    <t>347</t>
  </si>
  <si>
    <t>VITAMIN A-SLOVAKOFARMA</t>
  </si>
  <si>
    <t>30000IU CPS MOL 50</t>
  </si>
  <si>
    <t>148673</t>
  </si>
  <si>
    <t>15643</t>
  </si>
  <si>
    <t>50MG/ML INF CNC SOL 10X5ML</t>
  </si>
  <si>
    <t>DOSULEPIN</t>
  </si>
  <si>
    <t>4207</t>
  </si>
  <si>
    <t>PROTHIADEN</t>
  </si>
  <si>
    <t>25MG TBL OBD 30</t>
  </si>
  <si>
    <t>207100</t>
  </si>
  <si>
    <t>267MG CPS DUR 90</t>
  </si>
  <si>
    <t>53190</t>
  </si>
  <si>
    <t>KORTIKOSTEROIDY</t>
  </si>
  <si>
    <t>84700</t>
  </si>
  <si>
    <t>0,2MG/G+5MG/G+479,8MG/G AUR GT</t>
  </si>
  <si>
    <t>54150</t>
  </si>
  <si>
    <t>EGILOK</t>
  </si>
  <si>
    <t>25MG TBL NOB 60</t>
  </si>
  <si>
    <t>MOXIFLOXACIN</t>
  </si>
  <si>
    <t>154165</t>
  </si>
  <si>
    <t>400MG TBL FLM 5</t>
  </si>
  <si>
    <t>12894</t>
  </si>
  <si>
    <t>100MG POR GRA SUS 15 I</t>
  </si>
  <si>
    <t>NORETHISTERON</t>
  </si>
  <si>
    <t>125226</t>
  </si>
  <si>
    <t>PAROXETIN</t>
  </si>
  <si>
    <t>107847</t>
  </si>
  <si>
    <t>APO-PAROX</t>
  </si>
  <si>
    <t>225543</t>
  </si>
  <si>
    <t>6264</t>
  </si>
  <si>
    <t>SUMETROLIM</t>
  </si>
  <si>
    <t>163192</t>
  </si>
  <si>
    <t>VALZAP</t>
  </si>
  <si>
    <t>80MG TBL FLM 28</t>
  </si>
  <si>
    <t>PNEUMOCOCCUS, PURIFIKOVANÉ POLYSACHARIDOVÉ ANTIGENY KONJUGOV</t>
  </si>
  <si>
    <t>149868</t>
  </si>
  <si>
    <t>PREVENAR 13</t>
  </si>
  <si>
    <t>INJ SUS 1X0,5ML+1SJ</t>
  </si>
  <si>
    <t>IMUNOGLOBULINY, NORMÁLNÍ LIDSKÉ</t>
  </si>
  <si>
    <t>194140</t>
  </si>
  <si>
    <t>HYQVIA</t>
  </si>
  <si>
    <t>100MG/ML INF SOL 1X300ML+1X15M</t>
  </si>
  <si>
    <t>54534</t>
  </si>
  <si>
    <t>PANZYTRAT 25 000</t>
  </si>
  <si>
    <t>25000U CPS ETD 50 II</t>
  </si>
  <si>
    <t>169714</t>
  </si>
  <si>
    <t>125MCG TBL NOB 100</t>
  </si>
  <si>
    <t>1013</t>
  </si>
  <si>
    <t>132600</t>
  </si>
  <si>
    <t>FORMOTEROL</t>
  </si>
  <si>
    <t>184319</t>
  </si>
  <si>
    <t>12MCG/DÁV INH SOL PSS 100DÁV</t>
  </si>
  <si>
    <t>216532</t>
  </si>
  <si>
    <t>5MG TBL FLM 90 IV</t>
  </si>
  <si>
    <t>100306</t>
  </si>
  <si>
    <t>445MG/100G GEL 40G</t>
  </si>
  <si>
    <t>DEFERASIROX</t>
  </si>
  <si>
    <t>209217</t>
  </si>
  <si>
    <t>EXJADE</t>
  </si>
  <si>
    <t>360MG TBL FLM 30</t>
  </si>
  <si>
    <t>139477</t>
  </si>
  <si>
    <t>56503</t>
  </si>
  <si>
    <t>500MG TBL FLM 60 I</t>
  </si>
  <si>
    <t>162008</t>
  </si>
  <si>
    <t>10MG/2,5MG TBL FLM 30</t>
  </si>
  <si>
    <t>GESTODEN A ETHINYLESTRADIOL</t>
  </si>
  <si>
    <t>97557</t>
  </si>
  <si>
    <t>LINDYNETTE 20</t>
  </si>
  <si>
    <t>75MCG/20MCG TBL OBD 3X21</t>
  </si>
  <si>
    <t>155780</t>
  </si>
  <si>
    <t>100MG/50MG TBL NOB 20</t>
  </si>
  <si>
    <t>208204</t>
  </si>
  <si>
    <t>500MG TBL FLM 60 II</t>
  </si>
  <si>
    <t>201138</t>
  </si>
  <si>
    <t>100MG TBL PRO 30 II</t>
  </si>
  <si>
    <t>151910</t>
  </si>
  <si>
    <t>VALACICLOVIR +PHARMA</t>
  </si>
  <si>
    <t>160212</t>
  </si>
  <si>
    <t>SILDENAFIL ACCORD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</si>
  <si>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</si>
  <si>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</si>
  <si>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</si>
  <si>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</si>
  <si>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</si>
  <si>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</si>
  <si>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</si>
  <si>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</si>
  <si>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J01FA09 - KLARITHROMYCIN</t>
  </si>
  <si>
    <t>N02AJ13 - TRAMADOL A PARACETAMOL</t>
  </si>
  <si>
    <t>C10BX03 - ATORVASTATIN A AMLODIPIN</t>
  </si>
  <si>
    <t>B01AC04 - KLOPIDOGREL</t>
  </si>
  <si>
    <t>C10AA07 - ROSUVASTATIN</t>
  </si>
  <si>
    <t>C09DB04 - TELMISARTAN A AMLODIPIN</t>
  </si>
  <si>
    <t>C01EB15 - TRIMETAZIDIN</t>
  </si>
  <si>
    <t>N06AB10 - ESCITALOPRAM</t>
  </si>
  <si>
    <t>N02CC01 - SUMATRIPTAN</t>
  </si>
  <si>
    <t>G04CA02 - TAMSULOSIN</t>
  </si>
  <si>
    <t>C01BC03 - PROPAFENON</t>
  </si>
  <si>
    <t>C10AA01 - SIMVASTATIN</t>
  </si>
  <si>
    <t>N06AX11 - MIRTAZAPIN</t>
  </si>
  <si>
    <t>C08DA01 - VERAPAMIL</t>
  </si>
  <si>
    <t>C07AB03 - ATENOLOL</t>
  </si>
  <si>
    <t>C09CA03 - VALSARTAN</t>
  </si>
  <si>
    <t>R01AA07 - XYLOMETAZOLIN</t>
  </si>
  <si>
    <t>L04AX01 - AZATHIOPRIN</t>
  </si>
  <si>
    <t>A02BC03 - LANSOPRAZOL</t>
  </si>
  <si>
    <t>C09AA09 - FOSINOPRIL</t>
  </si>
  <si>
    <t>B03AE10 - RŮZNÉ JINÉ KOMBINACE ŽELEZA</t>
  </si>
  <si>
    <t>N05AH03 - OLANZAPIN</t>
  </si>
  <si>
    <t>A07DA - ANTIPROPULZIVA</t>
  </si>
  <si>
    <t>A03FA07 - ITOPRIDUM</t>
  </si>
  <si>
    <t>R06AX13 - LORATADIN</t>
  </si>
  <si>
    <t>B01AF02 - APIXABAN</t>
  </si>
  <si>
    <t>N06AB05 - PAROXETIN</t>
  </si>
  <si>
    <t>C09BX01 - PERINDOPRIL, AMLODIPIN A INDAPAMID</t>
  </si>
  <si>
    <t>C07AB03</t>
  </si>
  <si>
    <t>C10AA07</t>
  </si>
  <si>
    <t>J01FA09</t>
  </si>
  <si>
    <t>N02CC01</t>
  </si>
  <si>
    <t>B01AF02</t>
  </si>
  <si>
    <t>C10AA01</t>
  </si>
  <si>
    <t>R01AA07</t>
  </si>
  <si>
    <t>B01AC04</t>
  </si>
  <si>
    <t>L04AX01</t>
  </si>
  <si>
    <t>N02AJ13</t>
  </si>
  <si>
    <t>A02BC03</t>
  </si>
  <si>
    <t>J05AB14</t>
  </si>
  <si>
    <t>N05AH03</t>
  </si>
  <si>
    <t>A03FA07</t>
  </si>
  <si>
    <t>C09DB04</t>
  </si>
  <si>
    <t>N06AB10</t>
  </si>
  <si>
    <t>C09CA03</t>
  </si>
  <si>
    <t>N06AX11</t>
  </si>
  <si>
    <t>C09BX01</t>
  </si>
  <si>
    <t>5MG/1,25MG/10MG TBL FLM 90(3X30)</t>
  </si>
  <si>
    <t>A07DA</t>
  </si>
  <si>
    <t>C09AA09</t>
  </si>
  <si>
    <t>G04CA02</t>
  </si>
  <si>
    <t>C01EB15</t>
  </si>
  <si>
    <t>C10BX03</t>
  </si>
  <si>
    <t>50MCG/250MCG INH PLV DOS 1X60DÁV</t>
  </si>
  <si>
    <t>10MG/2,5MG/5MG TBL FLM 90(3X30)</t>
  </si>
  <si>
    <t>B03AE10</t>
  </si>
  <si>
    <t>C01BC03</t>
  </si>
  <si>
    <t>N06AB05</t>
  </si>
  <si>
    <t>C08DA01</t>
  </si>
  <si>
    <t>R06AX13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</si>
  <si>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</si>
  <si>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</si>
  <si>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</si>
  <si>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</si>
  <si>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</si>
  <si>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</si>
  <si>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</si>
  <si>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</si>
  <si>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</si>
  <si>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</si>
  <si>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</si>
  <si>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</si>
  <si>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</si>
  <si>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</si>
  <si>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</si>
  <si>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</si>
  <si>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</si>
  <si>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</si>
  <si>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</si>
  <si>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</si>
  <si>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</si>
  <si>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</si>
  <si>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</si>
  <si>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</si>
  <si>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</si>
  <si>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</si>
  <si>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</si>
  <si>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</si>
  <si>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</si>
  <si>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</si>
  <si>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</si>
  <si>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</si>
  <si>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ZC047</t>
  </si>
  <si>
    <t>Miska petri sklo 60 mm 713874</t>
  </si>
  <si>
    <t>ZP928</t>
  </si>
  <si>
    <t>Sklo podložní řezané myté Hanson 76 x 26 mm bal. á 50 ks. 631-1550</t>
  </si>
  <si>
    <t>50115050</t>
  </si>
  <si>
    <t>obvazový materiál (Z502)</t>
  </si>
  <si>
    <t>ZA413</t>
  </si>
  <si>
    <t>Kompresa gáza 10 x 10 cm/100 ks nesterilní 06003</t>
  </si>
  <si>
    <t>ZD668</t>
  </si>
  <si>
    <t>Kompresa gáza 10 x 10 cm/5 ks sterilní 1325019275</t>
  </si>
  <si>
    <t>ZA564</t>
  </si>
  <si>
    <t>Krytí Curagard SP fixace kanyl pro dospělé tvar omega sterilní 6,5 x 7,5 cm bal. á 100 ks (náhrada za Tegaderm i. v.) 30117</t>
  </si>
  <si>
    <t>ZL410</t>
  </si>
  <si>
    <t>Krytí gelové Hemagel 100 g A2681147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</si>
  <si>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</si>
  <si>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</si>
  <si>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</si>
  <si>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</si>
  <si>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ZK404</t>
  </si>
  <si>
    <t>Krytí prontosan roztok 350 ml 400416</t>
  </si>
  <si>
    <t>ZL669</t>
  </si>
  <si>
    <t>Krytí tegaderm diamond 10,0 cm x 12,0 cm bal. á 50 ks 1686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</si>
  <si>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</si>
  <si>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</si>
  <si>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</si>
  <si>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</si>
  <si>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</si>
  <si>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</si>
  <si>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</si>
  <si>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</si>
  <si>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ZE078</t>
  </si>
  <si>
    <t>Obinadlo elastické idealflex krátkotažné 10 cm x 5 m 931323</t>
  </si>
  <si>
    <t>ZD934</t>
  </si>
  <si>
    <t>Obinadlo elastické idealflex krátkotažné 12 cm x 5 m 931324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</si>
  <si>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</si>
  <si>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</si>
  <si>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</si>
  <si>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</si>
  <si>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</si>
  <si>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</si>
  <si>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</si>
  <si>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</si>
  <si>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</si>
  <si>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</si>
  <si>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</si>
  <si>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</si>
  <si>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</si>
  <si>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</si>
  <si>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ZA649</t>
  </si>
  <si>
    <t>Set gázový 152 sterilní á 100 ks 1230111152</t>
  </si>
  <si>
    <t>ZA527</t>
  </si>
  <si>
    <t>Set sterilní pro malé chir.výkony Mediset bal. á 27 ks 4709673</t>
  </si>
  <si>
    <t>ZA572</t>
  </si>
  <si>
    <t>Set sterilní pro převaz rány Mediset 4706321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</si>
  <si>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</si>
  <si>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</si>
  <si>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</si>
  <si>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</si>
  <si>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</si>
  <si>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</si>
  <si>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</si>
  <si>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</si>
  <si>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</si>
  <si>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</si>
  <si>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</si>
  <si>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</si>
  <si>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</si>
  <si>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</si>
  <si>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</si>
  <si>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</si>
  <si>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</si>
  <si>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</si>
  <si>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ZC498</t>
  </si>
  <si>
    <t>Držák močových sáčků UH 800800100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</si>
  <si>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</si>
  <si>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</si>
  <si>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</si>
  <si>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</si>
  <si>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</si>
  <si>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</si>
  <si>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ZC777</t>
  </si>
  <si>
    <t>Filtr sací MSF 271-022-001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</si>
  <si>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</si>
  <si>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</si>
  <si>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</si>
  <si>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</si>
  <si>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</si>
  <si>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</si>
  <si>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ZF239</t>
  </si>
  <si>
    <t>Kanyla TS 8,0 s manžetou +2 hlad.vnitřní vyměnit.kanyly 100/810/080</t>
  </si>
  <si>
    <t>ZD808</t>
  </si>
  <si>
    <t>Kanyla vasofix 22G modrá safety 4269098S-01</t>
  </si>
  <si>
    <t>ZH817</t>
  </si>
  <si>
    <t>Katetr močový foley CH18 180605-000180</t>
  </si>
  <si>
    <t>ZO372</t>
  </si>
  <si>
    <t>Konektor bezjehlový OptiSyte JIM:JSM4001</t>
  </si>
  <si>
    <t>ZP078</t>
  </si>
  <si>
    <t>Kontejner 25 ml PP šroubový sterilní uzávěr 2680/EST/SG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</si>
  <si>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</si>
  <si>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</si>
  <si>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</si>
  <si>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</si>
  <si>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</si>
  <si>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</si>
  <si>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</si>
  <si>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</si>
  <si>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</si>
  <si>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</si>
  <si>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</si>
  <si>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</si>
  <si>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</si>
  <si>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</si>
  <si>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</si>
  <si>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</si>
  <si>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</si>
  <si>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</si>
  <si>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</si>
  <si>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</si>
  <si>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ZM600</t>
  </si>
  <si>
    <t>Spojka flovac žlutá, bal.á 20 ks, 000-036-102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</si>
  <si>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</si>
  <si>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</si>
  <si>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</si>
  <si>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</si>
  <si>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</si>
  <si>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</si>
  <si>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</si>
  <si>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</si>
  <si>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</si>
  <si>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</si>
  <si>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</si>
  <si>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</si>
  <si>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</si>
  <si>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</si>
  <si>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</si>
  <si>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</si>
  <si>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</si>
  <si>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</si>
  <si>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ZB801</t>
  </si>
  <si>
    <t>Transofix krátký trn á 50 ks 4090500</t>
  </si>
  <si>
    <t>ZK799</t>
  </si>
  <si>
    <t>Zátka combi červená 4495101</t>
  </si>
  <si>
    <t>ZB756</t>
  </si>
  <si>
    <t>Zkumavka 3 ml K3 edta fialová 454086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</si>
  <si>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</si>
  <si>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</si>
  <si>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</si>
  <si>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</si>
  <si>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</si>
  <si>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</si>
  <si>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</si>
  <si>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</si>
  <si>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</si>
  <si>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</si>
  <si>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</si>
  <si>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</si>
  <si>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</si>
  <si>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</si>
  <si>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</si>
  <si>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</si>
  <si>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</si>
  <si>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</si>
  <si>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</si>
  <si>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</si>
  <si>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</si>
  <si>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</si>
  <si>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</si>
  <si>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</si>
  <si>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</si>
  <si>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</si>
  <si>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</si>
  <si>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</si>
  <si>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</si>
  <si>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</si>
  <si>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</si>
  <si>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</si>
  <si>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</si>
  <si>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</si>
  <si>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</si>
  <si>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</si>
  <si>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</si>
  <si>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</si>
  <si>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</si>
  <si>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</si>
  <si>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</si>
  <si>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</si>
  <si>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</si>
  <si>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</si>
  <si>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</si>
  <si>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</si>
  <si>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ZC790</t>
  </si>
  <si>
    <t>Jehla k lumbální punkci atraumatická 20G/120 mm/L á 25 ks PAJ:321151-31B</t>
  </si>
  <si>
    <t>ZB272</t>
  </si>
  <si>
    <t>Jehla spinální spinocan 22 G x 88 mm černá bal. á 25 ks 4507908-01</t>
  </si>
  <si>
    <t>ZA309</t>
  </si>
  <si>
    <t>Jehla sternální mielo-can 15 G 1,8 mm x 4,8 cm MCN 02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</si>
  <si>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</si>
  <si>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</si>
  <si>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</si>
  <si>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</si>
  <si>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</si>
  <si>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</si>
  <si>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</si>
  <si>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</si>
  <si>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</si>
  <si>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</si>
  <si>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</si>
  <si>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</si>
  <si>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</si>
  <si>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</si>
  <si>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</si>
  <si>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</si>
  <si>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</si>
  <si>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</si>
  <si>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</si>
  <si>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</si>
  <si>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</si>
  <si>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</si>
  <si>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</si>
  <si>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</si>
  <si>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</si>
  <si>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</si>
  <si>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ZC905</t>
  </si>
  <si>
    <t>Hadice silikon 7 x 11,0 x 2,00 mm á 10 m pro drenáž těl.dutin KVS60-070110</t>
  </si>
  <si>
    <t>ZC774</t>
  </si>
  <si>
    <t>Sklo podložní řezané, čiré 76 x 26 mm bal. á 50 ks VTRA635901000076</t>
  </si>
  <si>
    <t>ZD740</t>
  </si>
  <si>
    <t>Kompresa gáza sterilkompres 7,5 x 7,5 cm/5 ks sterilní 1325019265(1230119225)</t>
  </si>
  <si>
    <t>ZK646</t>
  </si>
  <si>
    <t>Krytí tegaderm CHG 8,5 cm x 11,5 cm na CŽK-antibakt. bal. á 25 ks 1657R</t>
  </si>
  <si>
    <t>ZD770</t>
  </si>
  <si>
    <t>Krytí tubifast 7,5 x 10 m 2438</t>
  </si>
  <si>
    <t>ZB404</t>
  </si>
  <si>
    <t>Náplast cosmos 8 cm x 1 m 5403353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</si>
  <si>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</si>
  <si>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</si>
  <si>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</si>
  <si>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</si>
  <si>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</si>
  <si>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</si>
  <si>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</si>
  <si>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</si>
  <si>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ZA339</t>
  </si>
  <si>
    <t>Obinadlo hydrofilní   8 cm x   5 m 13006</t>
  </si>
  <si>
    <t>ZB771</t>
  </si>
  <si>
    <t>Držák jehly základní 450201</t>
  </si>
  <si>
    <t>ZB724</t>
  </si>
  <si>
    <t>Kapilára sedimentační kalibrovaná 727111</t>
  </si>
  <si>
    <t>ZD903</t>
  </si>
  <si>
    <t>Kontejner+ lopatka 30 ml nesterilní FLME25133</t>
  </si>
  <si>
    <t>ZD069</t>
  </si>
  <si>
    <t>Pinzeta anatomická rovná úzká 145 mm B397114920003</t>
  </si>
  <si>
    <t>ZL689</t>
  </si>
  <si>
    <t>Roztok Accu-Check Performa Int´l Controls 1+2 level 04861736</t>
  </si>
  <si>
    <t>ZD383</t>
  </si>
  <si>
    <t>Vak suchý 500 ml bal. á 50 ks (5370059) 814-0503</t>
  </si>
  <si>
    <t>ZB755</t>
  </si>
  <si>
    <t>Zkumavka 1,0 ml K3 edta fialová 454034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</si>
  <si>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</si>
  <si>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</si>
  <si>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</si>
  <si>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</si>
  <si>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</si>
  <si>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</si>
  <si>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</si>
  <si>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</si>
  <si>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ZB763</t>
  </si>
  <si>
    <t>Zkumavka červená 9 ml 455092</t>
  </si>
  <si>
    <t>ZB985</t>
  </si>
  <si>
    <t>Zkumavka močová urin-monovette s pístem 10 ml sterilní bal. á 100 ks 10.252.020</t>
  </si>
  <si>
    <t>ZA715</t>
  </si>
  <si>
    <t>Set infuzní intrafix primeline classic 150 cm 4062957</t>
  </si>
  <si>
    <t>ZA999</t>
  </si>
  <si>
    <t>Jehla injekční 0,5 x 16 mm oranžová 4657853</t>
  </si>
  <si>
    <t>ZC185</t>
  </si>
  <si>
    <t>Jehla sternální bioptická 15 G x 10,2 cm bal. á 10 ks DBMNI1504</t>
  </si>
  <si>
    <t>ZB729</t>
  </si>
  <si>
    <t>Jehla surecan 90°G20 žlutá zahnutá 20 mm ke krátkodobé infuzi bal. á 50 ks 4439937</t>
  </si>
  <si>
    <t>ZB551</t>
  </si>
  <si>
    <t>Jehla trepanobioptická BSL 1110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</si>
  <si>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</si>
  <si>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</si>
  <si>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</si>
  <si>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</si>
  <si>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</si>
  <si>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</si>
  <si>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ZK683</t>
  </si>
  <si>
    <t>Rukavice operační gammex PF sensitive vel. 7,0 bal. á 50 párů 330051070</t>
  </si>
  <si>
    <t>DG388</t>
  </si>
  <si>
    <t>Játrový bujon (10ml)</t>
  </si>
  <si>
    <t>ZM985</t>
  </si>
  <si>
    <t>Fixace atraumatická GripLock k CVC a PICC bal. á 100 ks 3601CVC</t>
  </si>
  <si>
    <t>ZO899</t>
  </si>
  <si>
    <t>Fixace katétru Securacath 5 Fr bal. á 10 ks 400110</t>
  </si>
  <si>
    <t>ZQ039</t>
  </si>
  <si>
    <t>Fixace katétru Securacath 6 Fr bal. á 10 ks 400150</t>
  </si>
  <si>
    <t>ZA454</t>
  </si>
  <si>
    <t>Kompresa AB 10 x 10 cm/1 ks sterilní NT savá (1230114011) 1327114011</t>
  </si>
  <si>
    <t>ZC506</t>
  </si>
  <si>
    <t>Kompresa NT 10 x 10 cm/5 ks sterilní 1325020275</t>
  </si>
  <si>
    <t>ZA664</t>
  </si>
  <si>
    <t>Krytí gelové hydrokoloidní Flamigel 250 ml FLAM250</t>
  </si>
  <si>
    <t>ZN814</t>
  </si>
  <si>
    <t>Krytí gelové na rány ActiMaris bal. á 20g 3097749</t>
  </si>
  <si>
    <t>ZL662</t>
  </si>
  <si>
    <t>Krytí mastný tyl pharmatull   5 x   5 cm bal. á 10 ks P-Tull5050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</si>
  <si>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</si>
  <si>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</si>
  <si>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</si>
  <si>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</si>
  <si>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</si>
  <si>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</si>
  <si>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ZA537</t>
  </si>
  <si>
    <t>Krytí mepilex heel 13 x 20 cm bal. á 5 ks 288100-01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</si>
  <si>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</si>
  <si>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</si>
  <si>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</si>
  <si>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</si>
  <si>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</si>
  <si>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</si>
  <si>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ZI600</t>
  </si>
  <si>
    <t>Náplast curapor 10 x 15 cm 32914 ( náhrada za cosmopor )</t>
  </si>
  <si>
    <t>ZA329</t>
  </si>
  <si>
    <t>Obinadlo fixa crep   6 cm x 4 m 1323100102</t>
  </si>
  <si>
    <t>ZA330</t>
  </si>
  <si>
    <t>Obinadlo fixa crep   8 cm x 4 m 1323100103</t>
  </si>
  <si>
    <t>ZD650</t>
  </si>
  <si>
    <t>Aquapak - sterilní voda 340 ml s adaptérem bal. á 20 ks 400340</t>
  </si>
  <si>
    <t>ZN249</t>
  </si>
  <si>
    <t>Držák skalpelových čepelek č. 3 PL87-103</t>
  </si>
  <si>
    <t>ZN250</t>
  </si>
  <si>
    <t>Držák skalpelových čepelek č. 4 PL87-104</t>
  </si>
  <si>
    <t>ZC648</t>
  </si>
  <si>
    <t>Elektroda EKG pěnová pr. 55 mm pro dospělé H-108002</t>
  </si>
  <si>
    <t>ZD809</t>
  </si>
  <si>
    <t>Kanyla vasofix 20G růžová safety 4269110S-01</t>
  </si>
  <si>
    <t>ZH493</t>
  </si>
  <si>
    <t>Katetr močový foley CH16 180605-000160</t>
  </si>
  <si>
    <t>ZN410</t>
  </si>
  <si>
    <t>Katetr močový nelaton 16CH Silasil balónkový 28 dní bal. á 10 ks 186005-000160</t>
  </si>
  <si>
    <t>ZK884</t>
  </si>
  <si>
    <t>Kohout trojcestný discofix modrý 4095111</t>
  </si>
  <si>
    <t>ZB299</t>
  </si>
  <si>
    <t>Konektor bezjehlový s prodl.hadičkou, bal.á 100 ks, 4097154</t>
  </si>
  <si>
    <t>ZN206</t>
  </si>
  <si>
    <t>Lopatka ústní dřevěná lékařská sterilní 150 x 17 mm bal. á 5 x 100 ks 4002/SG/CS/L</t>
  </si>
  <si>
    <t>ZL881</t>
  </si>
  <si>
    <t>Manžeta TK k tonometru Omron CW dospělá prodloužená délka 22 - 42 cm CW 101 00049</t>
  </si>
  <si>
    <t>ZP509</t>
  </si>
  <si>
    <t>Pinzeta UH sterilní I0600</t>
  </si>
  <si>
    <t>ZP835</t>
  </si>
  <si>
    <t>Regulátor průtoku infuze Flow Regulator 5 až 250 ml/hod včetně spojovací hadičky 55 cm bal á 50 ks 02-018-01</t>
  </si>
  <si>
    <t>ZA688</t>
  </si>
  <si>
    <t>Sáček močový curity s hod. diurézou 400 ml hadička 150 cm 8150</t>
  </si>
  <si>
    <t>ZD254</t>
  </si>
  <si>
    <t>Souprava flexi seal FMS pro fekální inkont. (možno objednávat na kusy) 418000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</si>
  <si>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</si>
  <si>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</si>
  <si>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</si>
  <si>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</si>
  <si>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</si>
  <si>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</si>
  <si>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</si>
  <si>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</si>
  <si>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</si>
  <si>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</si>
  <si>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</si>
  <si>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</si>
  <si>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</si>
  <si>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</si>
  <si>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</si>
  <si>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</si>
  <si>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ZP824</t>
  </si>
  <si>
    <t>Zátka katetrová TAUROSEPT 2% roztok taurolidinu bal. 5 x 6 ml 500151</t>
  </si>
  <si>
    <t>ZA941</t>
  </si>
  <si>
    <t>Set transplantační ASD1T</t>
  </si>
  <si>
    <t>ZD246</t>
  </si>
  <si>
    <t>Šití dafilon modrý 2/0 (3) bal. á 36 ks C0932361</t>
  </si>
  <si>
    <t>ZB111</t>
  </si>
  <si>
    <t>Šití nurolon bk 3-0 bal. á 36 ks EH6622H</t>
  </si>
  <si>
    <t>ZB466</t>
  </si>
  <si>
    <t>Jehla chirurgická 0,6 x 22 B14</t>
  </si>
  <si>
    <t>Jehla chirurgická B14</t>
  </si>
  <si>
    <t>ZK477</t>
  </si>
  <si>
    <t>Rukavice operační latexové s pudrem ansell, vasco surgical powderet vel. 8 6035542 (303506EU)</t>
  </si>
  <si>
    <t>50115069</t>
  </si>
  <si>
    <t>ZPr - porty (Z534)</t>
  </si>
  <si>
    <t>ZD533</t>
  </si>
  <si>
    <t>Port polysulfon-titanový slim 6 F 21-4083-24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</si>
  <si>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</si>
  <si>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</si>
  <si>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</si>
  <si>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</si>
  <si>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ZF789</t>
  </si>
  <si>
    <t>Katetr CVC 4 lumen 8 Fr x 20 cm certofix quatro protect V720 4167775P</t>
  </si>
  <si>
    <t>ZI435</t>
  </si>
  <si>
    <t>Port zaváděcí singl titan 7.5 F s 8 F oddělený křemík H787SSDX14I0</t>
  </si>
  <si>
    <t>ZN620</t>
  </si>
  <si>
    <t>Maska kyslíková dospělá s nebulizací a hadičkou 2 m bal. á 100 ks A0400</t>
  </si>
  <si>
    <t>50115089</t>
  </si>
  <si>
    <t>ZPr - katetry PICC/MIDLINE (Z554)</t>
  </si>
  <si>
    <t>ZM983</t>
  </si>
  <si>
    <t>Katetr CVC 1 lumen 4 F x 55 cm PICC možnost vysokotlakého CT bal. á 5 ks (MRCTP41024)  MR17034105</t>
  </si>
  <si>
    <t>ZA735</t>
  </si>
  <si>
    <t>Katetr CVC 2 lumen 5 F x 60 cm PICC možnost vysokotlakého CT bal. á 5 ks MR17035205</t>
  </si>
  <si>
    <t>ZP959</t>
  </si>
  <si>
    <t>Katetr CVC 3 lumen 6 Fr x 50 cm PICC POWERPICC SOLO 3CG možnost vysokotlakého CT Full tray set (mikro zaváděcí příslušenství a rouškování, sytlet 3CG) 2396108</t>
  </si>
  <si>
    <t>ZA561</t>
  </si>
  <si>
    <t>Kompresa AB 20 x 40 cm/1 ks sterilní NT savá (1230114051) 1327114051</t>
  </si>
  <si>
    <t>ZC854</t>
  </si>
  <si>
    <t>Kompresa NT 7,5 x 7,5 cm/2 ks sterilní 26510</t>
  </si>
  <si>
    <t>ZA498</t>
  </si>
  <si>
    <t>Krytí bactigras 10 x 10 cm bal. á 10 ks 7457</t>
  </si>
  <si>
    <t>ZA627</t>
  </si>
  <si>
    <t>Krytí granuflex extra thin 5 x 10 cm á 10 ks 0021661 187959</t>
  </si>
  <si>
    <t>ZD633</t>
  </si>
  <si>
    <t>Krytí mepilex border sacrum 18 x 18 cm bal. á 5 ks 282000-01</t>
  </si>
  <si>
    <t>ZD634</t>
  </si>
  <si>
    <t>Krytí mepilex border sacrum 23 x 23 cm bal. á 5 ks 282400-01</t>
  </si>
  <si>
    <t>ZO128</t>
  </si>
  <si>
    <t>Krytí roztok  k výplachu a čištění ran ActiMaris Sensitiv 1000 ml 3098119</t>
  </si>
  <si>
    <t>ZC702</t>
  </si>
  <si>
    <t>Krytí tegaderm 6,0 cm x 7,0 cm bal. á 100 ks 1624W</t>
  </si>
  <si>
    <t>ZL668</t>
  </si>
  <si>
    <t>Náplast silikon tape 2,5 cm x 5 m bal. á 12 ks 2770-1</t>
  </si>
  <si>
    <t>ZK759</t>
  </si>
  <si>
    <t>Náplast water resistant cosmos bal. á 20 ks (10+10) 5351233</t>
  </si>
  <si>
    <t>ZC756</t>
  </si>
  <si>
    <t>Čepelka skalpelová 23 BB523</t>
  </si>
  <si>
    <t>ZA776</t>
  </si>
  <si>
    <t>Průbojník - kruhový skalpel pr. 5 mm bal. á 10 ks 09004</t>
  </si>
  <si>
    <t>ZD153</t>
  </si>
  <si>
    <t>Sáček flexi seal bal. á 10 ks  FMS 411108</t>
  </si>
  <si>
    <t>ZD748</t>
  </si>
  <si>
    <t>Set sterilní pro žilní katetrizaci a rouškování bal. á 10 ks Kit CVK</t>
  </si>
  <si>
    <t>ZB890</t>
  </si>
  <si>
    <t>Souprava pro měření CVP délka hadičky 150 cm MP 100</t>
  </si>
  <si>
    <t>Souprava pro rektální inkontinenci flexi seal FMS (možno objednávat na kusy) 418000</t>
  </si>
  <si>
    <t>ZQ002</t>
  </si>
  <si>
    <t>Fitry do kondenzátoru pro mikrocentrifugu StatSpin Cytofuge Cytostep jednorázové bal. á 200 ks 720-1973</t>
  </si>
  <si>
    <t>ZQ004</t>
  </si>
  <si>
    <t>Konektor VacConnector k propojení kolonkových zkumavek a vakuových zařízení systémů QIAvac 24 a QIAvac 24 Plus luer bal. á 500 ks 19407</t>
  </si>
  <si>
    <t>ZQ003</t>
  </si>
  <si>
    <t>Konektor VacValve pro optimál. proudění odsávaného vzduchu v systémech QIAvac 24 a QIAvac 24 Plus bal. á 24 ks 19408</t>
  </si>
  <si>
    <t>ZI041</t>
  </si>
  <si>
    <t>Mikrozkumavka 0,5 ml PP s přiloženým uzávěrem s podstavcem á 500 ks 72.730</t>
  </si>
  <si>
    <t>ZD574</t>
  </si>
  <si>
    <t>Mikrozkumavka PCR 0,2 ml flat cap tubes bal. á 1000 ks AB-0620</t>
  </si>
  <si>
    <t>ZE423</t>
  </si>
  <si>
    <t>Mikrozkumavka v proužku po 8 s připevněnými jednotlivými plochými víčky bal. á 125 proužků tj. 1000 ks P003202</t>
  </si>
  <si>
    <t>ZC077</t>
  </si>
  <si>
    <t>Sklo podložní mikroskopické superfrost plus 25 x 75 x 1 mm bal. á 72 ks 1820.1106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</si>
  <si>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</si>
  <si>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</si>
  <si>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</si>
  <si>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</si>
  <si>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</si>
  <si>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</si>
  <si>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</si>
  <si>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</si>
  <si>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ZC716</t>
  </si>
  <si>
    <t>Špička žlutá pipetovací dlouhá manžeta bal. á 1000 ks 1123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</si>
  <si>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</si>
  <si>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</si>
  <si>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</si>
  <si>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</si>
  <si>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</si>
  <si>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</si>
  <si>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</si>
  <si>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</si>
  <si>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</si>
  <si>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</si>
  <si>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ZL996</t>
  </si>
  <si>
    <t>Obinadlo hyrofilní sterilní  8 cm x 5 m  004310182</t>
  </si>
  <si>
    <t>ZL999</t>
  </si>
  <si>
    <t>Rychloobvaz 8 x 4 cm 001445510</t>
  </si>
  <si>
    <t>ZA443</t>
  </si>
  <si>
    <t>Šátek trojcípý NT 136 x 96 x 96 cm 20002 náhrada ZA083</t>
  </si>
  <si>
    <t>ZC100</t>
  </si>
  <si>
    <t>Vata buničitá dělená 2 role / 500 ks 40 x 50 mm 1230200310</t>
  </si>
  <si>
    <t>ZM000</t>
  </si>
  <si>
    <t>Vata obvazová skládaná 50g 004307667</t>
  </si>
  <si>
    <t>ZG980</t>
  </si>
  <si>
    <t>Destička pro PCR bal. á 50 ks 4Ti-0750/B</t>
  </si>
  <si>
    <t>ZB980</t>
  </si>
  <si>
    <t>Diff-Safe pro nátěr na sklíčko bal. á 100 ks 366005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</si>
  <si>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</si>
  <si>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</si>
  <si>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</si>
  <si>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</si>
  <si>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ZI956</t>
  </si>
  <si>
    <t>Fólie těsnící na PCR destičky SEAL 157300</t>
  </si>
  <si>
    <t>ZO930</t>
  </si>
  <si>
    <t>Kontejner 100 ml PP 72/62 mm s přiloženým uzávěrem bílé víčko sterilní na tekutý materiál 75.562.105</t>
  </si>
  <si>
    <t>ZB440</t>
  </si>
  <si>
    <t>Kyveta na analyzátor ACL TOP á 2400 ks, 6 x 100 x 4 29400100</t>
  </si>
  <si>
    <t>ZG213</t>
  </si>
  <si>
    <t>Láhev duran 1000 ml PP víčko L301000</t>
  </si>
  <si>
    <t>ZB808</t>
  </si>
  <si>
    <t>Mikrozkumavka 1,5 ml 72.692.105</t>
  </si>
  <si>
    <t>ZD027</t>
  </si>
  <si>
    <t>Pipeta pasteurova 3 ml bal á 1000 ks BSV 1371</t>
  </si>
  <si>
    <t>ZB554</t>
  </si>
  <si>
    <t>Rotory ACL 00/000 á 100 ks 6800000</t>
  </si>
  <si>
    <t>ZA876</t>
  </si>
  <si>
    <t>Zkumavka čistá 13 x 75 4 ml 454001</t>
  </si>
  <si>
    <t>ZP842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</si>
  <si>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</si>
  <si>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</si>
  <si>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</si>
  <si>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ZG346</t>
  </si>
  <si>
    <t>Kryovak Cryostore bal. á 24 ks CS 500n</t>
  </si>
  <si>
    <t>ZG347</t>
  </si>
  <si>
    <t>Obal na zamrazovací vak bal á 10 ks OW1430</t>
  </si>
  <si>
    <t>ZD887</t>
  </si>
  <si>
    <t>Set closed cryo prep bal. á 20 ks HPF 0643</t>
  </si>
  <si>
    <t>ZB657</t>
  </si>
  <si>
    <t>Vak transfer 600 ml 814-0611 (814-0631)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</si>
  <si>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</si>
  <si>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</si>
  <si>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</si>
  <si>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</si>
  <si>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</si>
  <si>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</si>
  <si>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</si>
  <si>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</si>
  <si>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</si>
  <si>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</si>
  <si>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</si>
  <si>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</si>
  <si>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</si>
  <si>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</si>
  <si>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</si>
  <si>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</si>
  <si>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DG379</t>
  </si>
  <si>
    <t>Doprava 21%</t>
  </si>
  <si>
    <t>DB125</t>
  </si>
  <si>
    <t>E-CHECK (XE) H,LEVEL 3</t>
  </si>
  <si>
    <t>DB124</t>
  </si>
  <si>
    <t>E-CHECK (XE) L,LEVEL 1</t>
  </si>
  <si>
    <t>DC921</t>
  </si>
  <si>
    <t>E-CHECK (XE) N,LEVEL 2</t>
  </si>
  <si>
    <t>801118</t>
  </si>
  <si>
    <t>-FIXACE NA POX PH-6,6 300 G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</si>
  <si>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</si>
  <si>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</si>
  <si>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</si>
  <si>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</si>
  <si>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</si>
  <si>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</si>
  <si>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</si>
  <si>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</si>
  <si>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DB257</t>
  </si>
  <si>
    <t>CHLOROFORM P.A. - stab. methanolem</t>
  </si>
  <si>
    <t>DG907</t>
  </si>
  <si>
    <t>Lysercell WDF - 5L</t>
  </si>
  <si>
    <t>DG905</t>
  </si>
  <si>
    <t>Lysercell WNR -5L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</si>
  <si>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</si>
  <si>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</si>
  <si>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</si>
  <si>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</si>
  <si>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</si>
  <si>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</si>
  <si>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</si>
  <si>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</si>
  <si>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</si>
  <si>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</si>
  <si>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</si>
  <si>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</si>
  <si>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</si>
  <si>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</si>
  <si>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</si>
  <si>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</si>
  <si>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</si>
  <si>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</si>
  <si>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</si>
  <si>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</si>
  <si>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</si>
  <si>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</si>
  <si>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</si>
  <si>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</si>
  <si>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</si>
  <si>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</si>
  <si>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</si>
  <si>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</si>
  <si>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</si>
  <si>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</si>
  <si>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</si>
  <si>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</si>
  <si>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</si>
  <si>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</si>
  <si>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</si>
  <si>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</si>
  <si>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</si>
  <si>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</si>
  <si>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DE612</t>
  </si>
  <si>
    <t>ASPI test reagencie 3x1ml</t>
  </si>
  <si>
    <t>DC632</t>
  </si>
  <si>
    <t>DG FIX (5x1 ml)</t>
  </si>
  <si>
    <t>DI129</t>
  </si>
  <si>
    <t>DOAC-Stop</t>
  </si>
  <si>
    <t>DE050</t>
  </si>
  <si>
    <t>IL Antithrombin liquid</t>
  </si>
  <si>
    <t>DC045</t>
  </si>
  <si>
    <t>IL APTT SP</t>
  </si>
  <si>
    <t>DD807</t>
  </si>
  <si>
    <t>IL Cleaning agent</t>
  </si>
  <si>
    <t>DH008</t>
  </si>
  <si>
    <t>IL D-DIM 500 controls</t>
  </si>
  <si>
    <t>DE695</t>
  </si>
  <si>
    <t>IL D-Dimer HS 500</t>
  </si>
  <si>
    <t>DH434</t>
  </si>
  <si>
    <t>IL DTI assay</t>
  </si>
  <si>
    <t>DA523</t>
  </si>
  <si>
    <t>IL Factor diluent 100 ml</t>
  </si>
  <si>
    <t>DA822</t>
  </si>
  <si>
    <t>IL FDP</t>
  </si>
  <si>
    <t>DB269</t>
  </si>
  <si>
    <t>IL FDP kontrola</t>
  </si>
  <si>
    <t>DC575</t>
  </si>
  <si>
    <t>IL FREE PROTEIN S</t>
  </si>
  <si>
    <t>DH437</t>
  </si>
  <si>
    <t>IL GPI-Domain 1</t>
  </si>
  <si>
    <t>DH550</t>
  </si>
  <si>
    <t>IL Liquid Anti-Xa</t>
  </si>
  <si>
    <t>DH793</t>
  </si>
  <si>
    <t>IL QSA trombin 10x5ml</t>
  </si>
  <si>
    <t>DE723</t>
  </si>
  <si>
    <t>IL Recombiplastin 2G</t>
  </si>
  <si>
    <t>DE696</t>
  </si>
  <si>
    <t>IL Rinse Solution -TOP 4l</t>
  </si>
  <si>
    <t>DI111</t>
  </si>
  <si>
    <t>IL Rivaroxaban Calibrators</t>
  </si>
  <si>
    <t>DI112</t>
  </si>
  <si>
    <t>IL Rivaroxaban Controls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</si>
  <si>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</si>
  <si>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</si>
  <si>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</si>
  <si>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</si>
  <si>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</si>
  <si>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</si>
  <si>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</si>
  <si>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</si>
  <si>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</si>
  <si>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</si>
  <si>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</si>
  <si>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</si>
  <si>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</si>
  <si>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</si>
  <si>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</si>
  <si>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</si>
  <si>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</si>
  <si>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</si>
  <si>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</si>
  <si>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</si>
  <si>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</si>
  <si>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</si>
  <si>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</si>
  <si>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</si>
  <si>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</si>
  <si>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</si>
  <si>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</si>
  <si>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</si>
  <si>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</si>
  <si>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</si>
  <si>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DG855</t>
  </si>
  <si>
    <t>NB Free Protein S</t>
  </si>
  <si>
    <t>DE279</t>
  </si>
  <si>
    <t>Prostaglandin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</si>
  <si>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</si>
  <si>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</si>
  <si>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</si>
  <si>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</si>
  <si>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</si>
  <si>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</si>
  <si>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</si>
  <si>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</si>
  <si>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</si>
  <si>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</si>
  <si>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</si>
  <si>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</si>
  <si>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</si>
  <si>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</si>
  <si>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</si>
  <si>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</si>
  <si>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</si>
  <si>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</si>
  <si>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DH279</t>
  </si>
  <si>
    <t>SEKK Hemokoagulace, HKG4347</t>
  </si>
  <si>
    <t>DG420</t>
  </si>
  <si>
    <t>Sterilní voda - 500 ml sklo</t>
  </si>
  <si>
    <t>DH678</t>
  </si>
  <si>
    <t>Systém Rinse (1x5l)</t>
  </si>
  <si>
    <t>DG828</t>
  </si>
  <si>
    <t>TC ADAMTS 13 INH</t>
  </si>
  <si>
    <t>DD625</t>
  </si>
  <si>
    <t>TC APC Resistance Kit</t>
  </si>
  <si>
    <t>DC255</t>
  </si>
  <si>
    <t>TC AT III TH1 substrate</t>
  </si>
  <si>
    <t>DD519</t>
  </si>
  <si>
    <t>TC ATIII A1 thrombin</t>
  </si>
  <si>
    <t>DD040</t>
  </si>
  <si>
    <t>TC COAGULATION CONTROL A 1 ML</t>
  </si>
  <si>
    <t>DC622</t>
  </si>
  <si>
    <t>TC COAGULATION CONTROL N 1 ML</t>
  </si>
  <si>
    <t>DC254</t>
  </si>
  <si>
    <t>TC FIBRINOGEN</t>
  </si>
  <si>
    <t>DG037</t>
  </si>
  <si>
    <t>TC Fletcher def. plasma</t>
  </si>
  <si>
    <t>DH069</t>
  </si>
  <si>
    <t>TC TGA RC low 50x1ml</t>
  </si>
  <si>
    <t>DH650</t>
  </si>
  <si>
    <t>TRAP test  3x1 ml</t>
  </si>
  <si>
    <t>DH679</t>
  </si>
  <si>
    <t>Trigger (2x250 ml)</t>
  </si>
  <si>
    <t>DG985</t>
  </si>
  <si>
    <t>1xTE buffer mol grade 3x100ml</t>
  </si>
  <si>
    <t>DI137</t>
  </si>
  <si>
    <t>Alfa satelitní 6 - červená, katalog.č. LPE006R</t>
  </si>
  <si>
    <t>DE883</t>
  </si>
  <si>
    <t>Alfa satelitní 7 - červená</t>
  </si>
  <si>
    <t>DF073</t>
  </si>
  <si>
    <t>Alfa satelitní 8 - zelená</t>
  </si>
  <si>
    <t>DF447</t>
  </si>
  <si>
    <t>Alfa satelitní X - červená</t>
  </si>
  <si>
    <t>DF418</t>
  </si>
  <si>
    <t>Alfa satelitní X - zelená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</si>
  <si>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</si>
  <si>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</si>
  <si>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</si>
  <si>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</si>
  <si>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</si>
  <si>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</si>
  <si>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DG883</t>
  </si>
  <si>
    <t>CL 6q21/8q24</t>
  </si>
  <si>
    <t>804536</t>
  </si>
  <si>
    <t xml:space="preserve">-Diagnostikum připr. </t>
  </si>
  <si>
    <t>DG393</t>
  </si>
  <si>
    <t>Ethanol 96%</t>
  </si>
  <si>
    <t>DG861</t>
  </si>
  <si>
    <t>Human Cot-1 DNA®</t>
  </si>
  <si>
    <t>DA859</t>
  </si>
  <si>
    <t>Human Chr 4 Paint, Orange</t>
  </si>
  <si>
    <t>DH219</t>
  </si>
  <si>
    <t>ChromoLympho-B prolif. MIX</t>
  </si>
  <si>
    <t>DF144</t>
  </si>
  <si>
    <t>IMDM 500 ml</t>
  </si>
  <si>
    <t>DH530</t>
  </si>
  <si>
    <t>kompletní SurePrint G3 ISCA CGH+SNP Microarray Kit, 4x180K</t>
  </si>
  <si>
    <t>DG146</t>
  </si>
  <si>
    <t>kyselina OCTOVA 99,8%  P.A. - ledova</t>
  </si>
  <si>
    <t>DI119</t>
  </si>
  <si>
    <t>MACSprep™ Multiple Myeloma CD138 MicroBeads, human</t>
  </si>
  <si>
    <t>DB050</t>
  </si>
  <si>
    <t>p53 17p13 deletion probe zelená/červená</t>
  </si>
  <si>
    <t>805203</t>
  </si>
  <si>
    <t>-PBS pufr pro cytogenetiku, pH 7,4 (HEM) 100 ml</t>
  </si>
  <si>
    <t>805084</t>
  </si>
  <si>
    <t>-Pufr KCL 0,075M, pH 7,3 1000 ml</t>
  </si>
  <si>
    <t>DG981</t>
  </si>
  <si>
    <t>SureTag DNA labeling kit</t>
  </si>
  <si>
    <t>DE991</t>
  </si>
  <si>
    <t>VYS NP-40</t>
  </si>
  <si>
    <t>DH894</t>
  </si>
  <si>
    <t>Whole blood column kit</t>
  </si>
  <si>
    <t>DF369</t>
  </si>
  <si>
    <t>XL 5q32 PDGFRB BA</t>
  </si>
  <si>
    <t>DA757</t>
  </si>
  <si>
    <t>XL CCl Probe Kit</t>
  </si>
  <si>
    <t>DH908</t>
  </si>
  <si>
    <t>XL CDKN2A</t>
  </si>
  <si>
    <t>DG396</t>
  </si>
  <si>
    <t>XL Del (7q31/7q22)</t>
  </si>
  <si>
    <t>DH905</t>
  </si>
  <si>
    <t>XL Del(5)(q31)D-5085-100-OG</t>
  </si>
  <si>
    <t>DH017</t>
  </si>
  <si>
    <t>XL MDM2</t>
  </si>
  <si>
    <t>DF521</t>
  </si>
  <si>
    <t>XL t(14;18) IGH/BCL2 DF</t>
  </si>
  <si>
    <t>DH906</t>
  </si>
  <si>
    <t>XL TP53/17cen</t>
  </si>
  <si>
    <t>DI084</t>
  </si>
  <si>
    <t>ZytoLight ® SPEC CKS1B/CDKN2C Dual Color Probe</t>
  </si>
  <si>
    <t>DI110</t>
  </si>
  <si>
    <t>ZytoLight ® SPEC IGH Dual Color Break Apart Probe</t>
  </si>
  <si>
    <t>DH951</t>
  </si>
  <si>
    <t>DH953</t>
  </si>
  <si>
    <t>ZytoLight ® SPEC MYC Dual Color Break Apart Probe</t>
  </si>
  <si>
    <t>DH950</t>
  </si>
  <si>
    <t>ZytoLight ® SPEC TP53/CEN 17 Dual Color Probe</t>
  </si>
  <si>
    <t>DH836</t>
  </si>
  <si>
    <t>Anti-Human CD3 APC 100 tests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</si>
  <si>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</si>
  <si>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</si>
  <si>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</si>
  <si>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</si>
  <si>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</si>
  <si>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</si>
  <si>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DH587</t>
  </si>
  <si>
    <t>CD 49d -PE</t>
  </si>
  <si>
    <t>DH847</t>
  </si>
  <si>
    <t>CD138-FITC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</si>
  <si>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</si>
  <si>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</si>
  <si>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</si>
  <si>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</si>
  <si>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</si>
  <si>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</si>
  <si>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</si>
  <si>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</si>
  <si>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DH840</t>
  </si>
  <si>
    <t>CD23 FITC 120 tests</t>
  </si>
  <si>
    <t>DG283</t>
  </si>
  <si>
    <t>CD24 PE Exbio</t>
  </si>
  <si>
    <t>DH841</t>
  </si>
  <si>
    <t>CD2-FITC</t>
  </si>
  <si>
    <t>DC616</t>
  </si>
  <si>
    <t>CD3 FITC</t>
  </si>
  <si>
    <t>DH839</t>
  </si>
  <si>
    <t>CD33 FITC 120 tests</t>
  </si>
  <si>
    <t>DG362</t>
  </si>
  <si>
    <t>CD33 PerCP Exbio</t>
  </si>
  <si>
    <t>DA217</t>
  </si>
  <si>
    <t>CD38 APC 100 tests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</si>
  <si>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</si>
  <si>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</si>
  <si>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</si>
  <si>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</si>
  <si>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</si>
  <si>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CD4(FITC)/CD8(R-PE)(hu.)(2-Color)Kombitest™</t>
  </si>
  <si>
    <t>DH844</t>
  </si>
  <si>
    <t>CD45 PerCP</t>
  </si>
  <si>
    <t>DH658</t>
  </si>
  <si>
    <t>CD4-pacific blue</t>
  </si>
  <si>
    <t>DH810</t>
  </si>
  <si>
    <t>CD5 FITC 120 tests</t>
  </si>
  <si>
    <t>DH838</t>
  </si>
  <si>
    <t>DG392</t>
  </si>
  <si>
    <t>CD8 PerCP Exbio 100 tests</t>
  </si>
  <si>
    <t>DC085</t>
  </si>
  <si>
    <t>FACS Flow sheath fluid</t>
  </si>
  <si>
    <t>DG352</t>
  </si>
  <si>
    <t>FACSDiva CST IVD BD</t>
  </si>
  <si>
    <t>DI166</t>
  </si>
  <si>
    <t>FMC 7 - FITC 100 tests</t>
  </si>
  <si>
    <t>DH826</t>
  </si>
  <si>
    <t>Hu CD142 BV421</t>
  </si>
  <si>
    <t>DH882</t>
  </si>
  <si>
    <t>IgM</t>
  </si>
  <si>
    <t>DH809</t>
  </si>
  <si>
    <t>Isotype Control Mouse IgG1 PE 50 ug</t>
  </si>
  <si>
    <t>801696</t>
  </si>
  <si>
    <t>-Lyzační roztok (HEM) pH=7,29 1000 ml</t>
  </si>
  <si>
    <t>800389</t>
  </si>
  <si>
    <t>-PBS s NaN3 pH=7,4 1000 ml</t>
  </si>
  <si>
    <t>DE371</t>
  </si>
  <si>
    <t>RPMI-1640 medium,w glutamine and sodium bicarbonate 100 ml</t>
  </si>
  <si>
    <t>DB454</t>
  </si>
  <si>
    <t>*100BP DNA LADDER,250UL 50LANE</t>
  </si>
  <si>
    <t>DE005</t>
  </si>
  <si>
    <t>AmpliTaq Gold polymeraza with BufferII (6ks/250U)</t>
  </si>
  <si>
    <t>DC199</t>
  </si>
  <si>
    <t>BCR-ABL b3a2 Mbcr (FGRS-10)</t>
  </si>
  <si>
    <t>DE556</t>
  </si>
  <si>
    <t>Blue/Orange 6x loading Dye</t>
  </si>
  <si>
    <t>DF103</t>
  </si>
  <si>
    <t>DEPC-treated Water (10 x 50 mL)</t>
  </si>
  <si>
    <t>DA654</t>
  </si>
  <si>
    <t>Dithiothreitol 5g 98%(TLC)</t>
  </si>
  <si>
    <t>DD304</t>
  </si>
  <si>
    <t>FusionQuant Standard ABL (CGRS-01)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</si>
  <si>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</si>
  <si>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</si>
  <si>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</si>
  <si>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</si>
  <si>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</si>
  <si>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</si>
  <si>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DA390</t>
  </si>
  <si>
    <t>Chromatography on Microcolumn KIT - HEMOGLOBIN A2</t>
  </si>
  <si>
    <t>DA416</t>
  </si>
  <si>
    <t>ipsogen NPM1 mut B&amp;D MutaQuant Kit (24)</t>
  </si>
  <si>
    <t>DH506</t>
  </si>
  <si>
    <t>ipsogen RUNX1-RUNX1T1 Kit (24)</t>
  </si>
  <si>
    <t>DG230</t>
  </si>
  <si>
    <t>ISOPROPYLALKOHOL P.A.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</si>
  <si>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</si>
  <si>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</si>
  <si>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</si>
  <si>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</si>
  <si>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</si>
  <si>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</si>
  <si>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</si>
  <si>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</si>
  <si>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803447</t>
  </si>
  <si>
    <t>-PBS PUFR 10X KONC steril. 500 ml</t>
  </si>
  <si>
    <t>DF481</t>
  </si>
  <si>
    <t>POP-4 Polymer for 3100 Genetic Analyzer</t>
  </si>
  <si>
    <t>DC858</t>
  </si>
  <si>
    <t>PRIMER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</si>
  <si>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</si>
  <si>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</si>
  <si>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</si>
  <si>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</si>
  <si>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</si>
  <si>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</si>
  <si>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DD993</t>
  </si>
  <si>
    <t>QIAQUICK GEL EXTRACTION KIT (250)</t>
  </si>
  <si>
    <t>DD738</t>
  </si>
  <si>
    <t>RosetteSep Human B cell Enrichment Kit (StemCell)</t>
  </si>
  <si>
    <t>395867</t>
  </si>
  <si>
    <t>-Roztok sacharózy (0,7M) ve fosf.pufru (hem) 500 ml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</si>
  <si>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</si>
  <si>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</si>
  <si>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</si>
  <si>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</si>
  <si>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</si>
  <si>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</si>
  <si>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</si>
  <si>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</si>
  <si>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DE155</t>
  </si>
  <si>
    <t>UltraPure™ Low Melting Point Agarose</t>
  </si>
  <si>
    <t>DG384</t>
  </si>
  <si>
    <t>Bactec- PEDS - PLUS/F - plastic</t>
  </si>
  <si>
    <t>501551</t>
  </si>
  <si>
    <t>-Erytrolyzační pufr 10x konc. lab. tkáň. kultur 250 ml</t>
  </si>
  <si>
    <t>DB271</t>
  </si>
  <si>
    <t>FETAL BOVINE SERUM</t>
  </si>
  <si>
    <t>DC631</t>
  </si>
  <si>
    <t>HISTOPAQUE-1077 HYBRI-MAX, 100 ml</t>
  </si>
  <si>
    <t>DD195</t>
  </si>
  <si>
    <t>kyselina CITRONOVA BEZV. P.A.</t>
  </si>
  <si>
    <t>501549</t>
  </si>
  <si>
    <t>-PBS PUFR 250 ml lab. tkáň. kultur 250 ml</t>
  </si>
  <si>
    <t>DD748</t>
  </si>
  <si>
    <t>PENICILLIN-STREPTOMYCIN SOL. 100 ML</t>
  </si>
  <si>
    <t>910009</t>
  </si>
  <si>
    <t>-Roztok chelatonu 3, 1M, pH=8,5 ster. 250 ml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</si>
  <si>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</si>
  <si>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</si>
  <si>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</si>
  <si>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</si>
  <si>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</si>
  <si>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</si>
  <si>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</si>
  <si>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</si>
  <si>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</si>
  <si>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</si>
  <si>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</si>
  <si>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</si>
  <si>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</si>
  <si>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</si>
  <si>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</si>
  <si>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</si>
  <si>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</si>
  <si>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</si>
  <si>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</si>
  <si>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</si>
  <si>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</si>
  <si>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</si>
  <si>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</si>
  <si>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</si>
  <si>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</si>
  <si>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</si>
  <si>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</si>
  <si>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</si>
  <si>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</si>
  <si>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</si>
  <si>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</si>
  <si>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</si>
  <si>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</si>
  <si>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Zdravotní výkony vykázané na pracovišti v rámci ambulantní péče dle lékařů *</t>
  </si>
  <si>
    <t>06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</si>
  <si>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</si>
  <si>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</si>
  <si>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</si>
  <si>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</si>
  <si>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</si>
  <si>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</si>
  <si>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</si>
  <si>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</si>
  <si>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0016470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</si>
  <si>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</si>
  <si>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</si>
  <si>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</si>
  <si>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</si>
  <si>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</si>
  <si>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</si>
  <si>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</si>
  <si>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</si>
  <si>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</si>
  <si>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</si>
  <si>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</si>
  <si>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</si>
  <si>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</si>
  <si>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</si>
  <si>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</si>
  <si>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</si>
  <si>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</si>
  <si>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</si>
  <si>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</si>
  <si>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</si>
  <si>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</si>
  <si>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</si>
  <si>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</si>
  <si>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</si>
  <si>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</si>
  <si>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</si>
  <si>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</si>
  <si>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</si>
  <si>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0031968</t>
  </si>
  <si>
    <t>CYTOSAR</t>
  </si>
  <si>
    <t>0042267</t>
  </si>
  <si>
    <t>ADRIBLASTINA CS</t>
  </si>
  <si>
    <t>0042270</t>
  </si>
  <si>
    <t>0050699</t>
  </si>
  <si>
    <t>0078906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</si>
  <si>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</si>
  <si>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</si>
  <si>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</si>
  <si>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</si>
  <si>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</si>
  <si>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</si>
  <si>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</si>
  <si>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</si>
  <si>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0089028</t>
  </si>
  <si>
    <t>0089029</t>
  </si>
  <si>
    <t>0091836</t>
  </si>
  <si>
    <t>0092012</t>
  </si>
  <si>
    <t>0093105</t>
  </si>
  <si>
    <t>DEGAN 10 MG ROZTOK PRO INJEKCI</t>
  </si>
  <si>
    <t>0097910</t>
  </si>
  <si>
    <t>HUMAN ALBUMIN GRIFOLS 20%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</si>
  <si>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</si>
  <si>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</si>
  <si>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</si>
  <si>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</si>
  <si>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</si>
  <si>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</si>
  <si>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</si>
  <si>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</si>
  <si>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</si>
  <si>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</si>
  <si>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</si>
  <si>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0155379</t>
  </si>
  <si>
    <t>0162207</t>
  </si>
  <si>
    <t>DACARBAZIN TEVA</t>
  </si>
  <si>
    <t>0163175</t>
  </si>
  <si>
    <t>0167973</t>
  </si>
  <si>
    <t>0191565</t>
  </si>
  <si>
    <t>0198417</t>
  </si>
  <si>
    <t>0500552</t>
  </si>
  <si>
    <t>NPLATE</t>
  </si>
  <si>
    <t>0500566</t>
  </si>
  <si>
    <t>0500570</t>
  </si>
  <si>
    <t>0500683</t>
  </si>
  <si>
    <t>TEVAGRASTIM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</si>
  <si>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</si>
  <si>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</si>
  <si>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</si>
  <si>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</si>
  <si>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</si>
  <si>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</si>
  <si>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</si>
  <si>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</si>
  <si>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</si>
  <si>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</si>
  <si>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</si>
  <si>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</si>
  <si>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</si>
  <si>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</si>
  <si>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0177657</t>
  </si>
  <si>
    <t>CARBOPLATIN KABI</t>
  </si>
  <si>
    <t>0088336</t>
  </si>
  <si>
    <t>HAEMATE P</t>
  </si>
  <si>
    <t>0167474</t>
  </si>
  <si>
    <t>REVOLADE</t>
  </si>
  <si>
    <t>0149572</t>
  </si>
  <si>
    <t>BINOCRIT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</si>
  <si>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</si>
  <si>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</si>
  <si>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</si>
  <si>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</si>
  <si>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</si>
  <si>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</si>
  <si>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</si>
  <si>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</si>
  <si>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</si>
  <si>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0010820</t>
  </si>
  <si>
    <t>ZOFRAN</t>
  </si>
  <si>
    <t>0028940</t>
  </si>
  <si>
    <t>SOLIRIS</t>
  </si>
  <si>
    <t>0124239</t>
  </si>
  <si>
    <t>GRANISETRON B. BRAUN</t>
  </si>
  <si>
    <t>0135600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</si>
  <si>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</si>
  <si>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</si>
  <si>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</si>
  <si>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</si>
  <si>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</si>
  <si>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</si>
  <si>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</si>
  <si>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</si>
  <si>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</si>
  <si>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</si>
  <si>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</si>
  <si>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</si>
  <si>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</si>
  <si>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</si>
  <si>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</si>
  <si>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</si>
  <si>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</si>
  <si>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</si>
  <si>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</si>
  <si>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0057477</t>
  </si>
  <si>
    <t>0207270</t>
  </si>
  <si>
    <t>0149375</t>
  </si>
  <si>
    <t>MOZOBIL</t>
  </si>
  <si>
    <t>0129698</t>
  </si>
  <si>
    <t>BENDAMUSTINE ACCORD</t>
  </si>
  <si>
    <t>0185574</t>
  </si>
  <si>
    <t>0137124</t>
  </si>
  <si>
    <t>GAMUNEX 10%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</si>
  <si>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</si>
  <si>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</si>
  <si>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</si>
  <si>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</si>
  <si>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</si>
  <si>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</si>
  <si>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</si>
  <si>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</si>
  <si>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</si>
  <si>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</si>
  <si>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0173181</t>
  </si>
  <si>
    <t>0168904</t>
  </si>
  <si>
    <t>0194866</t>
  </si>
  <si>
    <t>0154244</t>
  </si>
  <si>
    <t>0173183</t>
  </si>
  <si>
    <t>0209388</t>
  </si>
  <si>
    <t>0209392</t>
  </si>
  <si>
    <t>0154245</t>
  </si>
  <si>
    <t>0185374</t>
  </si>
  <si>
    <t>0209217</t>
  </si>
  <si>
    <t>0154709</t>
  </si>
  <si>
    <t>0209457</t>
  </si>
  <si>
    <t>0135014</t>
  </si>
  <si>
    <t>0209458</t>
  </si>
  <si>
    <t>0194294</t>
  </si>
  <si>
    <t>0057481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</si>
  <si>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</si>
  <si>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</si>
  <si>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</si>
  <si>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</si>
  <si>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</si>
  <si>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</si>
  <si>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</si>
  <si>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</si>
  <si>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</si>
  <si>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</si>
  <si>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</si>
  <si>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</si>
  <si>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</si>
  <si>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</si>
  <si>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</si>
  <si>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</si>
  <si>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V</t>
  </si>
  <si>
    <t>09220</t>
  </si>
  <si>
    <t xml:space="preserve">KANYLACE PERIFERNÍ ŽÍLY VČETNĚ INFÚZE       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</si>
  <si>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</si>
  <si>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</si>
  <si>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</si>
  <si>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</si>
  <si>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09541</t>
  </si>
  <si>
    <t xml:space="preserve">APLIKACE LÉČIVA DO PORTU A PRŮPLACH PORTU         </t>
  </si>
  <si>
    <t>22109</t>
  </si>
  <si>
    <t>LÉČEBNÁ VENEPUNKCE - TERAPEUTICKÝ VÝKON U PACIENTŮ</t>
  </si>
  <si>
    <t>22114</t>
  </si>
  <si>
    <t xml:space="preserve">PUNKCE KOSTNÍ DŘENĚ A ASPIRACE                    </t>
  </si>
  <si>
    <t>22365</t>
  </si>
  <si>
    <t xml:space="preserve">ODBĚR PERIFERNÍCH KMENOVÝCH BUŇEK                 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</si>
  <si>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</si>
  <si>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</si>
  <si>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</si>
  <si>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</si>
  <si>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</si>
  <si>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</si>
  <si>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</si>
  <si>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</si>
  <si>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</si>
  <si>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</si>
  <si>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</si>
  <si>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</si>
  <si>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</si>
  <si>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</si>
  <si>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</si>
  <si>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</si>
  <si>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</si>
  <si>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</si>
  <si>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</si>
  <si>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</si>
  <si>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</si>
  <si>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 xml:space="preserve">CÍLENÉ VYŠETŘENÍ HEMATOLOGEM                      </t>
  </si>
  <si>
    <t>09523</t>
  </si>
  <si>
    <t xml:space="preserve">EDUKAČNÍ POHOVOR LÉKAŘE S NEMOCNÝM ČI RODINOU     </t>
  </si>
  <si>
    <t>22118</t>
  </si>
  <si>
    <t xml:space="preserve">TREPANOBIOPSIE KOSTNÍ                             </t>
  </si>
  <si>
    <t>22121</t>
  </si>
  <si>
    <t xml:space="preserve">INTERPRETACE VYŠETŘENÍ PORUCH HEMOSTÁZY           </t>
  </si>
  <si>
    <t>09219</t>
  </si>
  <si>
    <t xml:space="preserve">INTRAVENÓZNÍ INJEKCE U DOSPĚLÉHO ČI DÍTĚTE NAD 10 </t>
  </si>
  <si>
    <t>09133</t>
  </si>
  <si>
    <t xml:space="preserve">SEDIMENTACE ERYTROCYTŮ                            </t>
  </si>
  <si>
    <t>22023</t>
  </si>
  <si>
    <t xml:space="preserve">KONTROLNÍ VYŠETŘENÍ HEMATOLOGEM                   </t>
  </si>
  <si>
    <t>09115</t>
  </si>
  <si>
    <t>ODBĚR BIOLOGICKÉHO MATERIÁLU JINÉHO NEŽ KREV NA KV</t>
  </si>
  <si>
    <t>22021</t>
  </si>
  <si>
    <t xml:space="preserve">KOMPLEXNÍ VYŠETŘENÍ HEMATOLOGEM                   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</si>
  <si>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</si>
  <si>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</si>
  <si>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</si>
  <si>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</si>
  <si>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</si>
  <si>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</si>
  <si>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</si>
  <si>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</si>
  <si>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</si>
  <si>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</si>
  <si>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</si>
  <si>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</si>
  <si>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</si>
  <si>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</si>
  <si>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</si>
  <si>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</si>
  <si>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KYPROL</t>
  </si>
  <si>
    <t>IMATIN</t>
  </si>
  <si>
    <t>09</t>
  </si>
  <si>
    <t>816</t>
  </si>
  <si>
    <t>94127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</si>
  <si>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</si>
  <si>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</si>
  <si>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</si>
  <si>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</si>
  <si>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</si>
  <si>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</si>
  <si>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</si>
  <si>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</si>
  <si>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</si>
  <si>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</si>
  <si>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</si>
  <si>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</si>
  <si>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</si>
  <si>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</si>
  <si>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</si>
  <si>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</si>
  <si>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</si>
  <si>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</si>
  <si>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</si>
  <si>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</si>
  <si>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</si>
  <si>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</si>
  <si>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</si>
  <si>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</si>
  <si>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</si>
  <si>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94200</t>
  </si>
  <si>
    <t xml:space="preserve">(VZP) KVANTITATIVNÍ PCR (qPCR) V REÁLNÉM ČASE PRO </t>
  </si>
  <si>
    <t>94183</t>
  </si>
  <si>
    <t xml:space="preserve">ŠTĚPENÍ DNA RESTRIKČNÍMI ENZYMY                   </t>
  </si>
  <si>
    <t>94187</t>
  </si>
  <si>
    <t xml:space="preserve">ZNAČENÍ KLONOVANÝCH SOND                          </t>
  </si>
  <si>
    <t>94225</t>
  </si>
  <si>
    <t>IZOLACE A BANKING LIDSKÝCH NUKLEOVÝCH KYSELIN (DNA</t>
  </si>
  <si>
    <t>94331</t>
  </si>
  <si>
    <t xml:space="preserve">ANALÝZA LIDSKÉHO GERMINÁLNÍHO GENOMU METODOU MLPA </t>
  </si>
  <si>
    <t>94221</t>
  </si>
  <si>
    <t xml:space="preserve">PŘÍMÁ SEKVENACE DNA LIDSKÉHO GERMINÁLNÍHO GENOMU  </t>
  </si>
  <si>
    <t>94337</t>
  </si>
  <si>
    <t>ANALÝZA LIDSKÉHO SOMATICKÉHO GENOMU METODOU KVANTI</t>
  </si>
  <si>
    <t>94947</t>
  </si>
  <si>
    <t xml:space="preserve">(VZP) FAKTOR II 20210G&gt;A                          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</si>
  <si>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</si>
  <si>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</si>
  <si>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</si>
  <si>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</si>
  <si>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</si>
  <si>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</si>
  <si>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94233</t>
  </si>
  <si>
    <t>ANALÝZA VARIANT LIDSKÉHO SOMATICKÉHO GENOMU NA BIO</t>
  </si>
  <si>
    <t>94223</t>
  </si>
  <si>
    <t xml:space="preserve">PŘÍMÁ SEKVENACE DNA LIDSKÉHO SOMATICKÉHO GENOMU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</si>
  <si>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</si>
  <si>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</si>
  <si>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</si>
  <si>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</si>
  <si>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</si>
  <si>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</si>
  <si>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</si>
  <si>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</si>
  <si>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</si>
  <si>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96161</t>
  </si>
  <si>
    <t xml:space="preserve">ISOPROPANOLOVÝ TEST NA NESTABILNÍ HEMOGLOBIN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</si>
  <si>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</si>
  <si>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</si>
  <si>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</si>
  <si>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</si>
  <si>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</si>
  <si>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</si>
  <si>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</si>
  <si>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</si>
  <si>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</si>
  <si>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</si>
  <si>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</si>
  <si>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</si>
  <si>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</si>
  <si>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</si>
  <si>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96421</t>
  </si>
  <si>
    <t xml:space="preserve">KVANTITATIVNÍ STANOVENÍ FETÁLNÍHO HEMOGLOBINU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</si>
  <si>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</si>
  <si>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</si>
  <si>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</si>
  <si>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</si>
  <si>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96627</t>
  </si>
  <si>
    <t xml:space="preserve">INHIBITOR KOAGULAČNÍHO FAKTORU                    </t>
  </si>
  <si>
    <t>96711</t>
  </si>
  <si>
    <t>PANOPTICKÉ OBARVENÍ NÁTĚRU PERIFERNÍ KRVE NEBO ASP</t>
  </si>
  <si>
    <t>96811</t>
  </si>
  <si>
    <t xml:space="preserve">PINK TEST                                         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</si>
  <si>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</si>
  <si>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</si>
  <si>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</si>
  <si>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</si>
  <si>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</si>
  <si>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</si>
  <si>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</si>
  <si>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</si>
  <si>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</si>
  <si>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</si>
  <si>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</si>
  <si>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</si>
  <si>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</si>
  <si>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 xml:space="preserve">SEPARACE SÉRA NEBO PLAZMY                         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</si>
  <si>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</si>
  <si>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</si>
  <si>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</si>
  <si>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</si>
  <si>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</si>
  <si>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</si>
  <si>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</si>
  <si>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</si>
  <si>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</si>
  <si>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</si>
  <si>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96163</t>
  </si>
  <si>
    <t xml:space="preserve">KREVNÍ OBRAZ                                      </t>
  </si>
  <si>
    <t>96623</t>
  </si>
  <si>
    <t xml:space="preserve">PROTROMBINOVÝ TEST                          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</si>
  <si>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</si>
  <si>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</si>
  <si>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</si>
  <si>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</si>
  <si>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96713</t>
  </si>
  <si>
    <t xml:space="preserve">ZHOTOVENÍ NÁTĚRU      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</si>
  <si>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</si>
  <si>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</si>
  <si>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</si>
  <si>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</si>
  <si>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</si>
  <si>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</si>
  <si>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</si>
  <si>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</si>
  <si>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</si>
  <si>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</si>
  <si>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</si>
  <si>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</si>
  <si>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</si>
  <si>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</si>
  <si>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</si>
  <si>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</si>
  <si>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</si>
  <si>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</si>
  <si>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</si>
  <si>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</si>
  <si>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</si>
  <si>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</si>
  <si>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</si>
  <si>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</si>
  <si>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</si>
  <si>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</si>
  <si>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</si>
  <si>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</si>
  <si>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</si>
  <si>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</si>
  <si>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</si>
  <si>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</si>
  <si>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</si>
  <si>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</si>
  <si>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</si>
  <si>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</si>
  <si>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</si>
  <si>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</si>
  <si>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</si>
  <si>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</si>
  <si>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</si>
  <si>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</si>
  <si>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</si>
  <si>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</si>
  <si>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</si>
  <si>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</si>
  <si>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</si>
  <si>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</si>
  <si>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96419</t>
  </si>
  <si>
    <t xml:space="preserve">KVANTITATIVNÍ STANOVENÍ HEMOGLOBINU A2            </t>
  </si>
  <si>
    <t>96169</t>
  </si>
  <si>
    <t xml:space="preserve">STANOVENÍ VISKOSITY TĚLNÍCH TEKUTIN               </t>
  </si>
  <si>
    <t>96855</t>
  </si>
  <si>
    <t xml:space="preserve">ABNORMÁLNÍ HEMOGLOBIN ELEKTROFORETICKY            </t>
  </si>
  <si>
    <t>96415</t>
  </si>
  <si>
    <t xml:space="preserve">HEINZOVA TĚLÍSKA                                  </t>
  </si>
  <si>
    <t>96413</t>
  </si>
  <si>
    <t xml:space="preserve">KVANTITATIVNÍ STANOVENÍ AKTIVITY G-6-PD           </t>
  </si>
  <si>
    <t>96519</t>
  </si>
  <si>
    <t xml:space="preserve">KVANTITATIVNÍ STANOVENÍ AKTIVITY PYRUVATKINÁZ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</si>
  <si>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</si>
  <si>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</si>
  <si>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</si>
  <si>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</si>
  <si>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</si>
  <si>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</si>
  <si>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</si>
  <si>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</si>
  <si>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</si>
  <si>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</si>
  <si>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</si>
  <si>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</si>
  <si>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</si>
  <si>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</si>
  <si>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</si>
  <si>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</si>
  <si>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</si>
  <si>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</si>
  <si>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</si>
  <si>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</si>
  <si>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</si>
  <si>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</si>
  <si>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</si>
  <si>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</si>
  <si>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</si>
  <si>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</si>
  <si>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</si>
  <si>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</si>
  <si>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</si>
  <si>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</si>
  <si>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</si>
  <si>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 xml:space="preserve">TROMBELASTOGRAM                                   </t>
  </si>
  <si>
    <t>03</t>
  </si>
  <si>
    <t>04</t>
  </si>
  <si>
    <t>05</t>
  </si>
  <si>
    <t>07</t>
  </si>
  <si>
    <t>08</t>
  </si>
  <si>
    <t>10</t>
  </si>
  <si>
    <t>94149</t>
  </si>
  <si>
    <t>VYŠETŘENÍ CHROMOZOMŮ Z KOSTNÍ DŘENĚ PŘÍMÉ A S KULT</t>
  </si>
  <si>
    <t>11</t>
  </si>
  <si>
    <t>12</t>
  </si>
  <si>
    <t>13</t>
  </si>
  <si>
    <t>14</t>
  </si>
  <si>
    <t>16</t>
  </si>
  <si>
    <t>17</t>
  </si>
  <si>
    <t>96127</t>
  </si>
  <si>
    <t xml:space="preserve">ALFA 2 - ANTIPLAZMIN - AKTIVITA                   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</si>
  <si>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</si>
  <si>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</si>
  <si>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</si>
  <si>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</si>
  <si>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</si>
  <si>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</si>
  <si>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</si>
  <si>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</si>
  <si>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</si>
  <si>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99999</t>
  </si>
  <si>
    <t xml:space="preserve">Nespecifikovany vykon                             </t>
  </si>
  <si>
    <t>2F2</t>
  </si>
  <si>
    <t>0001182</t>
  </si>
  <si>
    <t>0003708</t>
  </si>
  <si>
    <t>0003952</t>
  </si>
  <si>
    <t>0005113</t>
  </si>
  <si>
    <t>TARGOCID</t>
  </si>
  <si>
    <t>0006480</t>
  </si>
  <si>
    <t>0008807</t>
  </si>
  <si>
    <t>0011706</t>
  </si>
  <si>
    <t>0012667</t>
  </si>
  <si>
    <t>5-FLUOROURACIL EBEWE</t>
  </si>
  <si>
    <t>0013873</t>
  </si>
  <si>
    <t>ALEXAN</t>
  </si>
  <si>
    <t>0016547</t>
  </si>
  <si>
    <t>0016558</t>
  </si>
  <si>
    <t>ROFERON-A</t>
  </si>
  <si>
    <t>0020605</t>
  </si>
  <si>
    <t>0026127</t>
  </si>
  <si>
    <t>0026902</t>
  </si>
  <si>
    <t>VFEND</t>
  </si>
  <si>
    <t>0029892</t>
  </si>
  <si>
    <t>DEPOCYTE</t>
  </si>
  <si>
    <t>0049982</t>
  </si>
  <si>
    <t>HOLOXAN</t>
  </si>
  <si>
    <t>0049983</t>
  </si>
  <si>
    <t>0053922</t>
  </si>
  <si>
    <t>0059830</t>
  </si>
  <si>
    <t>CIPRINOL</t>
  </si>
  <si>
    <t>0062464</t>
  </si>
  <si>
    <t>0065989</t>
  </si>
  <si>
    <t>0066020</t>
  </si>
  <si>
    <t>AUGMENTIN 1,2 G</t>
  </si>
  <si>
    <t>0072972</t>
  </si>
  <si>
    <t>AMOKSIKLAV 1,2 G</t>
  </si>
  <si>
    <t>0075634</t>
  </si>
  <si>
    <t>PROTHROMPLEX TOTAL NF</t>
  </si>
  <si>
    <t>0076353</t>
  </si>
  <si>
    <t>FORTUM</t>
  </si>
  <si>
    <t>0092290</t>
  </si>
  <si>
    <t>EDICIN</t>
  </si>
  <si>
    <t>0092300</t>
  </si>
  <si>
    <t>0093649</t>
  </si>
  <si>
    <t>ACTILYSE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</si>
  <si>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</si>
  <si>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</si>
  <si>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</si>
  <si>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</si>
  <si>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</si>
  <si>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</si>
  <si>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</si>
  <si>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</si>
  <si>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</si>
  <si>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</si>
  <si>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</si>
  <si>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0137499</t>
  </si>
  <si>
    <t>0149996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</si>
  <si>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</si>
  <si>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</si>
  <si>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</si>
  <si>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</si>
  <si>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</si>
  <si>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</si>
  <si>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</si>
  <si>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0163179</t>
  </si>
  <si>
    <t>0163318</t>
  </si>
  <si>
    <t>0164350</t>
  </si>
  <si>
    <t>0164401</t>
  </si>
  <si>
    <t>0167598</t>
  </si>
  <si>
    <t>TEPADINA</t>
  </si>
  <si>
    <t>0167599</t>
  </si>
  <si>
    <t>0129056</t>
  </si>
  <si>
    <t>0129057</t>
  </si>
  <si>
    <t>0178955</t>
  </si>
  <si>
    <t>CYTARABIN KABI</t>
  </si>
  <si>
    <t>0113453</t>
  </si>
  <si>
    <t>0149384</t>
  </si>
  <si>
    <t>ECALTA</t>
  </si>
  <si>
    <t>0156835</t>
  </si>
  <si>
    <t>MEROPENEM KABI</t>
  </si>
  <si>
    <t>0192558</t>
  </si>
  <si>
    <t>ANTITHROMBIN III NF BAXTER</t>
  </si>
  <si>
    <t>0129836</t>
  </si>
  <si>
    <t>0195767</t>
  </si>
  <si>
    <t>CYTARABINE ACCORD</t>
  </si>
  <si>
    <t>0195147</t>
  </si>
  <si>
    <t>0167960</t>
  </si>
  <si>
    <t>0183817</t>
  </si>
  <si>
    <t>0107499</t>
  </si>
  <si>
    <t>0192559</t>
  </si>
  <si>
    <t>0197004</t>
  </si>
  <si>
    <t>CISPLATIN KABI</t>
  </si>
  <si>
    <t>0196852</t>
  </si>
  <si>
    <t>0207179</t>
  </si>
  <si>
    <t>LYNETORIL</t>
  </si>
  <si>
    <t>0147640</t>
  </si>
  <si>
    <t>0212531</t>
  </si>
  <si>
    <t>0025780</t>
  </si>
  <si>
    <t>0007905</t>
  </si>
  <si>
    <t>Erytrocyty z odběru plné krve</t>
  </si>
  <si>
    <t>0107936</t>
  </si>
  <si>
    <t>Trombocyty z buffy coatu směsné, deleukotizované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</si>
  <si>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</si>
  <si>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</si>
  <si>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</si>
  <si>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</si>
  <si>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</si>
  <si>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</si>
  <si>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</si>
  <si>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0077324</t>
  </si>
  <si>
    <t>JEHLA BIOPTICKÁ HISTOLOGICKÁ  - UROCORE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</si>
  <si>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</si>
  <si>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</si>
  <si>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</si>
  <si>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</si>
  <si>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</si>
  <si>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</si>
  <si>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0094019</t>
  </si>
  <si>
    <t>KATETR IMPLANTABILNÍ PRO-PICC</t>
  </si>
  <si>
    <t>00601</t>
  </si>
  <si>
    <t xml:space="preserve">OD TYPU 01 - PRO NEMOCNICE TYPU 3, (KATEGORIE 6)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</si>
  <si>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</si>
  <si>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</si>
  <si>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</si>
  <si>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</si>
  <si>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</si>
  <si>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</si>
  <si>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</si>
  <si>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</si>
  <si>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</si>
  <si>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</si>
  <si>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</si>
  <si>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 xml:space="preserve">IMPLANTACE PORTU                                  </t>
  </si>
  <si>
    <t>22413</t>
  </si>
  <si>
    <t>2T2</t>
  </si>
  <si>
    <t>0001933</t>
  </si>
  <si>
    <t>FLUDARABINE-TEVA</t>
  </si>
  <si>
    <t>0015643</t>
  </si>
  <si>
    <t>0137484</t>
  </si>
  <si>
    <t>ANBINEX</t>
  </si>
  <si>
    <t>0149993</t>
  </si>
  <si>
    <t>0193477</t>
  </si>
  <si>
    <t>ZINFORO</t>
  </si>
  <si>
    <t>0029896</t>
  </si>
  <si>
    <t>0192841</t>
  </si>
  <si>
    <t>0206609</t>
  </si>
  <si>
    <t>CEFTRIAXON MEDOPHARM</t>
  </si>
  <si>
    <t>0210142</t>
  </si>
  <si>
    <t>BUSULFAN FRESENIUS KABI</t>
  </si>
  <si>
    <t>0137483</t>
  </si>
  <si>
    <t>0007963</t>
  </si>
  <si>
    <t>Erytrocyty z aferézy</t>
  </si>
  <si>
    <t>0107930</t>
  </si>
  <si>
    <t>Trombocyty z odběru plné krve</t>
  </si>
  <si>
    <t>0407950</t>
  </si>
  <si>
    <t>Příplatek za výběr dárce podle HLA I.třídy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</si>
  <si>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</si>
  <si>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</si>
  <si>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</si>
  <si>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</si>
  <si>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</si>
  <si>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</si>
  <si>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</si>
  <si>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</si>
  <si>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</si>
  <si>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</si>
  <si>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</si>
  <si>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 xml:space="preserve">TRANSPLANTACE ALLOGENNÍ KOSTNÍ DŘENĚ              </t>
  </si>
  <si>
    <t>7F1</t>
  </si>
  <si>
    <t>71747</t>
  </si>
  <si>
    <t xml:space="preserve">ČÁSTEČNÁ EXSTIRPACE KRČNÍCH UZLIN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</si>
  <si>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</si>
  <si>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</si>
  <si>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</si>
  <si>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</si>
  <si>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09131</t>
  </si>
  <si>
    <t xml:space="preserve">KRVÁCIVOST PODLE DUKE                             </t>
  </si>
  <si>
    <t>96177</t>
  </si>
  <si>
    <t>SEPARACE KOSTNÍ DŘENĚ PŘI ABO INKOMPATIBILITĚ DÁRC</t>
  </si>
  <si>
    <t>96183</t>
  </si>
  <si>
    <t>KRYOKONZERVACE AUTOLOGNÍ KOSTNÍ DŘENĚ PROGRAMOVANÝ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</si>
  <si>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</si>
  <si>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</si>
  <si>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</si>
  <si>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</si>
  <si>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</si>
  <si>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</si>
  <si>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</si>
  <si>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</si>
  <si>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</si>
  <si>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</si>
  <si>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</si>
  <si>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</si>
  <si>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</si>
  <si>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</si>
  <si>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</si>
  <si>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</si>
  <si>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</si>
  <si>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</si>
  <si>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</si>
  <si>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</si>
  <si>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</si>
  <si>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</si>
  <si>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</si>
  <si>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</si>
  <si>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</si>
  <si>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</si>
  <si>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</si>
  <si>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</si>
  <si>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</si>
  <si>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</si>
  <si>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</si>
  <si>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</si>
  <si>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</si>
  <si>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</si>
  <si>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</si>
  <si>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</si>
  <si>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</si>
  <si>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</si>
  <si>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</si>
  <si>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</si>
  <si>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</si>
  <si>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</si>
  <si>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</si>
  <si>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</si>
  <si>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17022</t>
  </si>
  <si>
    <t xml:space="preserve">LYMFOM A LEUKÉMIE S JINÝM VÝKONEM S CC                                                              </t>
  </si>
  <si>
    <t>17033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</si>
  <si>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</si>
  <si>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</si>
  <si>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</si>
  <si>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</si>
  <si>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</si>
  <si>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</si>
  <si>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</si>
  <si>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</si>
  <si>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</si>
  <si>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</si>
  <si>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</si>
  <si>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</si>
  <si>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</si>
  <si>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</si>
  <si>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</si>
  <si>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</si>
  <si>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</si>
  <si>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</si>
  <si>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</si>
  <si>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</si>
  <si>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</si>
  <si>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</si>
  <si>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</si>
  <si>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</si>
  <si>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</si>
  <si>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</si>
  <si>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</si>
  <si>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</si>
  <si>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</si>
  <si>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</si>
  <si>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</si>
  <si>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</si>
  <si>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</si>
  <si>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</si>
  <si>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</si>
  <si>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</si>
  <si>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</si>
  <si>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</si>
  <si>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</si>
  <si>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</si>
  <si>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</si>
  <si>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</si>
  <si>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</si>
  <si>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</si>
  <si>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 xml:space="preserve">RETROGRÁDNÍ PYELOGRAFIE JEDNOSTRANNÁ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</si>
  <si>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</si>
  <si>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</si>
  <si>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</si>
  <si>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</si>
  <si>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</si>
  <si>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</si>
  <si>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</si>
  <si>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</si>
  <si>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</si>
  <si>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</si>
  <si>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</si>
  <si>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</si>
  <si>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</si>
  <si>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</si>
  <si>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</si>
  <si>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</si>
  <si>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</si>
  <si>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</si>
  <si>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</si>
  <si>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</si>
  <si>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</si>
  <si>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</si>
  <si>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</si>
  <si>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</si>
  <si>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</si>
  <si>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</si>
  <si>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</si>
  <si>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0002027</t>
  </si>
  <si>
    <t>99mTc-MIBI inj.</t>
  </si>
  <si>
    <t>0002066</t>
  </si>
  <si>
    <t>51Cr-trombocyty</t>
  </si>
  <si>
    <t>0002087</t>
  </si>
  <si>
    <t>18F-FDG</t>
  </si>
  <si>
    <t>47123</t>
  </si>
  <si>
    <t xml:space="preserve">RADIONUKLIDOVÁ SYNOVEKTOMIE                       </t>
  </si>
  <si>
    <t>47233</t>
  </si>
  <si>
    <t>PŘEŽÍVÁNÍ A LOKALIZACE DESTRUKCE AUTOLOGNÍCH THROM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</si>
  <si>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</si>
  <si>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</si>
  <si>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</si>
  <si>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</si>
  <si>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</si>
  <si>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</si>
  <si>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47267</t>
  </si>
  <si>
    <t xml:space="preserve">SCINTIGRAFIE  NÁDORU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</si>
  <si>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</si>
  <si>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</si>
  <si>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</si>
  <si>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</si>
  <si>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</si>
  <si>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</si>
  <si>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</si>
  <si>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</si>
  <si>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</si>
  <si>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</si>
  <si>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</si>
  <si>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</si>
  <si>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</si>
  <si>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</si>
  <si>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</si>
  <si>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</si>
  <si>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</si>
  <si>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</si>
  <si>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</si>
  <si>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</si>
  <si>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</si>
  <si>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</si>
  <si>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</si>
  <si>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</si>
  <si>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</si>
  <si>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</si>
  <si>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</si>
  <si>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</si>
  <si>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</si>
  <si>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</si>
  <si>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</si>
  <si>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</si>
  <si>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</si>
  <si>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</si>
  <si>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</si>
  <si>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</si>
  <si>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</si>
  <si>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</si>
  <si>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</si>
  <si>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</si>
  <si>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</si>
  <si>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</si>
  <si>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</si>
  <si>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</si>
  <si>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</si>
  <si>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</si>
  <si>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</si>
  <si>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</si>
  <si>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</si>
  <si>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</si>
  <si>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</si>
  <si>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</si>
  <si>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</si>
  <si>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</si>
  <si>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</si>
  <si>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</si>
  <si>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</si>
  <si>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</si>
  <si>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</si>
  <si>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</si>
  <si>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</si>
  <si>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</si>
  <si>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</si>
  <si>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</si>
  <si>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</si>
  <si>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</si>
  <si>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</si>
  <si>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</si>
  <si>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</si>
  <si>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</si>
  <si>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</si>
  <si>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</si>
  <si>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</si>
  <si>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</si>
  <si>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</si>
  <si>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</si>
  <si>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</si>
  <si>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</si>
  <si>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</si>
  <si>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</si>
  <si>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</si>
  <si>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</si>
  <si>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</si>
  <si>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</si>
  <si>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</si>
  <si>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</si>
  <si>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</si>
  <si>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</si>
  <si>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</si>
  <si>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</si>
  <si>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</si>
  <si>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</si>
  <si>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</si>
  <si>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</si>
  <si>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</si>
  <si>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</si>
  <si>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</si>
  <si>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</si>
  <si>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</si>
  <si>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</si>
  <si>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</si>
  <si>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</si>
  <si>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</si>
  <si>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</si>
  <si>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</si>
  <si>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</si>
  <si>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</si>
  <si>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</si>
  <si>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</si>
  <si>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</si>
  <si>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</si>
  <si>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</si>
  <si>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</si>
  <si>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</si>
  <si>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</si>
  <si>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</si>
  <si>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</si>
  <si>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</si>
  <si>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</si>
  <si>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</si>
  <si>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</si>
  <si>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</si>
  <si>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</si>
  <si>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</si>
  <si>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</si>
  <si>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</si>
  <si>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</si>
  <si>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</si>
  <si>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</si>
  <si>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</si>
  <si>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</si>
  <si>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</si>
  <si>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</si>
  <si>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</si>
  <si>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</si>
  <si>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</si>
  <si>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</si>
  <si>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</si>
  <si>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</si>
  <si>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</si>
  <si>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</si>
  <si>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</si>
  <si>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</si>
  <si>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</si>
  <si>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</si>
  <si>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</si>
  <si>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</si>
  <si>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</si>
  <si>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</si>
  <si>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</si>
  <si>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</si>
  <si>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</si>
  <si>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</si>
  <si>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</si>
  <si>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</si>
  <si>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</si>
  <si>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</si>
  <si>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</si>
  <si>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</si>
  <si>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</si>
  <si>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</si>
  <si>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</si>
  <si>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</si>
  <si>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</si>
  <si>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</si>
  <si>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</si>
  <si>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</si>
  <si>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</si>
  <si>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</si>
  <si>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</si>
  <si>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</si>
  <si>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</si>
  <si>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</si>
  <si>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</si>
  <si>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</si>
  <si>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</si>
  <si>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</si>
  <si>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</si>
  <si>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</si>
  <si>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</si>
  <si>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</si>
  <si>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</si>
  <si>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</si>
  <si>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</si>
  <si>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</si>
  <si>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</si>
  <si>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</si>
  <si>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</si>
  <si>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</si>
  <si>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</si>
  <si>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</si>
  <si>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</si>
  <si>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</si>
  <si>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</si>
  <si>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</si>
  <si>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</si>
  <si>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</si>
  <si>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</si>
  <si>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</si>
  <si>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</si>
  <si>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</si>
  <si>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</si>
  <si>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</si>
  <si>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</si>
  <si>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</si>
  <si>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</si>
  <si>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</si>
  <si>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</si>
  <si>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</si>
  <si>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</si>
  <si>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</si>
  <si>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</si>
  <si>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</si>
  <si>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</si>
  <si>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</si>
  <si>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</si>
  <si>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</si>
  <si>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</si>
  <si>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</si>
  <si>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</si>
  <si>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</si>
  <si>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</si>
  <si>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</si>
  <si>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</si>
  <si>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</si>
  <si>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</si>
  <si>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</si>
  <si>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</si>
  <si>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</si>
  <si>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</si>
  <si>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</si>
  <si>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</si>
  <si>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81719</t>
  </si>
  <si>
    <t>METANEFRINY KVANTITATIVNĚ SOUČASNĚ V KRVI A V MOČI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</si>
  <si>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</si>
  <si>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</si>
  <si>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</si>
  <si>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</si>
  <si>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</si>
  <si>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</si>
  <si>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</si>
  <si>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</si>
  <si>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</si>
  <si>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</si>
  <si>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</si>
  <si>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</si>
  <si>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</si>
  <si>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</si>
  <si>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</si>
  <si>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</si>
  <si>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</si>
  <si>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</si>
  <si>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</si>
  <si>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</si>
  <si>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</si>
  <si>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</si>
  <si>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</si>
  <si>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</si>
  <si>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</si>
  <si>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</si>
  <si>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</si>
  <si>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</si>
  <si>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</si>
  <si>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</si>
  <si>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</si>
  <si>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</si>
  <si>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</si>
  <si>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</si>
  <si>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</si>
  <si>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</si>
  <si>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</si>
  <si>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</si>
  <si>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</si>
  <si>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</si>
  <si>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</si>
  <si>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</si>
  <si>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</si>
  <si>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</si>
  <si>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 xml:space="preserve">STANOVENÍ CYTOKINU ELISA                          </t>
  </si>
  <si>
    <t>34</t>
  </si>
  <si>
    <t>0002920</t>
  </si>
  <si>
    <t>MULTIHANCE</t>
  </si>
  <si>
    <t>0003132</t>
  </si>
  <si>
    <t>GADOVIST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</si>
  <si>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</si>
  <si>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</si>
  <si>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</si>
  <si>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</si>
  <si>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</si>
  <si>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</si>
  <si>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</si>
  <si>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0065980</t>
  </si>
  <si>
    <t>0077024</t>
  </si>
  <si>
    <t>ULTRAVIST 300</t>
  </si>
  <si>
    <t>0151208</t>
  </si>
  <si>
    <t>0038482</t>
  </si>
  <si>
    <t>DRÁT VODÍCÍ GUIDE WIRE M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</si>
  <si>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</si>
  <si>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</si>
  <si>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</si>
  <si>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</si>
  <si>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</si>
  <si>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</si>
  <si>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</si>
  <si>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</si>
  <si>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</si>
  <si>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</si>
  <si>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</si>
  <si>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</si>
  <si>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</si>
  <si>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</si>
  <si>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</si>
  <si>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</si>
  <si>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</si>
  <si>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</si>
  <si>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</si>
  <si>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</si>
  <si>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</si>
  <si>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</si>
  <si>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</si>
  <si>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</si>
  <si>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</si>
  <si>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</si>
  <si>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</si>
  <si>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</si>
  <si>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</si>
  <si>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</si>
  <si>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</si>
  <si>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</si>
  <si>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</si>
  <si>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</si>
  <si>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</si>
  <si>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</si>
  <si>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</si>
  <si>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</si>
  <si>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</si>
  <si>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</si>
  <si>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</si>
  <si>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</si>
  <si>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</si>
  <si>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</si>
  <si>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</si>
  <si>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</si>
  <si>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</si>
  <si>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</si>
  <si>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</si>
  <si>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</si>
  <si>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</si>
  <si>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</si>
  <si>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</si>
  <si>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</si>
  <si>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</si>
  <si>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</si>
  <si>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</si>
  <si>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</si>
  <si>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</si>
  <si>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</si>
  <si>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</si>
  <si>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</si>
  <si>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89411</t>
  </si>
  <si>
    <t xml:space="preserve">PŘEHLEDNÁ  ČI SELEKTIVNÍ ANGIOGRAFIE              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</si>
  <si>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</si>
  <si>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</si>
  <si>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</si>
  <si>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</si>
  <si>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</si>
  <si>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</si>
  <si>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</si>
  <si>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</si>
  <si>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</si>
  <si>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</si>
  <si>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</si>
  <si>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</si>
  <si>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</si>
  <si>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</si>
  <si>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</si>
  <si>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</si>
  <si>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</si>
  <si>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</si>
  <si>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</si>
  <si>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</si>
  <si>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</si>
  <si>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</si>
  <si>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</si>
  <si>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</si>
  <si>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</si>
  <si>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</si>
  <si>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</si>
  <si>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</si>
  <si>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</si>
  <si>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</si>
  <si>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</si>
  <si>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</si>
  <si>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</si>
  <si>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</si>
  <si>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</si>
  <si>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</si>
  <si>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</si>
  <si>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</si>
  <si>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</si>
  <si>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</si>
  <si>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</si>
  <si>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</si>
  <si>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</si>
  <si>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</si>
  <si>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</si>
  <si>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</si>
  <si>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</si>
  <si>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</si>
  <si>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</si>
  <si>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</si>
  <si>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</si>
  <si>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</si>
  <si>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</si>
  <si>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</si>
  <si>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</si>
  <si>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</si>
  <si>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</si>
  <si>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</si>
  <si>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</si>
  <si>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</si>
  <si>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</si>
  <si>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</si>
  <si>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</si>
  <si>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</si>
  <si>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</si>
  <si>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</si>
  <si>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</si>
  <si>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</si>
  <si>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</si>
  <si>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</si>
  <si>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</si>
  <si>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</si>
  <si>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</si>
  <si>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</si>
  <si>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</si>
  <si>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</si>
  <si>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</si>
  <si>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</si>
  <si>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</si>
  <si>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</si>
  <si>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</si>
  <si>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</si>
  <si>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</si>
  <si>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</si>
  <si>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</si>
  <si>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</si>
  <si>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</si>
  <si>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</si>
  <si>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</si>
  <si>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</si>
  <si>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</si>
  <si>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</si>
  <si>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</si>
  <si>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</si>
  <si>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</si>
  <si>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</si>
  <si>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</si>
  <si>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</si>
  <si>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87445</t>
  </si>
  <si>
    <t xml:space="preserve">IMUNOCYTOCHEMIE -  ZA KAŽDÝ MARKER Z 1 VZORKU     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</si>
  <si>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</si>
  <si>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</si>
  <si>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</si>
  <si>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</si>
  <si>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</si>
  <si>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</si>
  <si>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</si>
  <si>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</si>
  <si>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</si>
  <si>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</si>
  <si>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</si>
  <si>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</si>
  <si>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</si>
  <si>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</si>
  <si>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</si>
  <si>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</si>
  <si>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</si>
  <si>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</si>
  <si>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</si>
  <si>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</si>
  <si>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</si>
  <si>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</si>
  <si>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</si>
  <si>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</si>
  <si>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</si>
  <si>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</si>
  <si>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</si>
  <si>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</si>
  <si>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</si>
  <si>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</si>
  <si>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</si>
  <si>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</si>
  <si>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</si>
  <si>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</si>
  <si>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</si>
  <si>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</si>
  <si>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</si>
  <si>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</si>
  <si>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</si>
  <si>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</si>
  <si>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</si>
  <si>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</si>
  <si>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</si>
  <si>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</si>
  <si>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</si>
  <si>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</si>
  <si>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</si>
  <si>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</si>
  <si>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</si>
  <si>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</si>
  <si>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</si>
  <si>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</si>
  <si>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</si>
  <si>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</si>
  <si>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</si>
  <si>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</si>
  <si>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</si>
  <si>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</si>
  <si>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</si>
  <si>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</si>
  <si>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98115</t>
  </si>
  <si>
    <t xml:space="preserve">IDENTIFIKACE KVASINEK PODROBNÁ                   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</si>
  <si>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</si>
  <si>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</si>
  <si>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</si>
  <si>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</si>
  <si>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</si>
  <si>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</si>
  <si>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</si>
  <si>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</si>
  <si>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</si>
  <si>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</si>
  <si>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</si>
  <si>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</si>
  <si>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</si>
  <si>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</si>
  <si>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</si>
  <si>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</si>
  <si>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</si>
  <si>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</si>
  <si>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</si>
  <si>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</si>
  <si>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</si>
  <si>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</si>
  <si>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</si>
  <si>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</si>
  <si>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</si>
  <si>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86323</t>
  </si>
  <si>
    <t xml:space="preserve">CROSS - MATCH DÁRCŮ JEDNODUCHÝ A PRODLOUŽENÝ      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</si>
  <si>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</si>
  <si>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</si>
  <si>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</si>
  <si>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</si>
  <si>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</si>
  <si>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</si>
  <si>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91211</t>
  </si>
  <si>
    <t xml:space="preserve">STANOVENÍ IgG PROTI POTRAVINOVÝM ALERGENŮM ELISA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</si>
  <si>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</si>
  <si>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</si>
  <si>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</si>
  <si>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</si>
  <si>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</si>
  <si>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</si>
  <si>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</si>
  <si>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</si>
  <si>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</si>
  <si>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</si>
  <si>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</si>
  <si>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</si>
  <si>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</si>
  <si>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</si>
  <si>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</si>
  <si>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</si>
  <si>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</si>
  <si>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</si>
  <si>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</si>
  <si>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</si>
  <si>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</si>
  <si>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</si>
  <si>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</si>
  <si>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</si>
  <si>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</si>
  <si>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</si>
  <si>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</si>
  <si>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</si>
  <si>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</si>
  <si>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</si>
  <si>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</si>
  <si>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</si>
  <si>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</si>
  <si>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</si>
  <si>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</si>
  <si>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</si>
  <si>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</si>
  <si>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</si>
  <si>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</si>
  <si>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</si>
  <si>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</si>
  <si>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</si>
  <si>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</si>
  <si>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</si>
  <si>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</si>
  <si>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</si>
  <si>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</si>
  <si>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</si>
  <si>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</si>
  <si>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</si>
  <si>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</si>
  <si>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</si>
  <si>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</si>
  <si>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</si>
  <si>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91269</t>
  </si>
  <si>
    <t xml:space="preserve">STANOVENÍ ANTI U1-RNP Ab ELISA                    </t>
  </si>
  <si>
    <t>22217</t>
  </si>
  <si>
    <t xml:space="preserve">SCREENINGOVÉ VYŠETŘENÍ TROMBOCYTÁRNÍCH PROTILÁTEK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</si>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</sst>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0.29988141492207632</c:v>
                </c:pt>
                <c:pt idx="1">
                  <c:v>0.31629149639060189</c:v>
                </c:pt>
                <c:pt idx="2">
                  <c:v>0.31109153936538603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0672"/>
        <c:axId val="1361447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0.31188709528600045</c:v>
                </c:pt>
                <c:pt idx="1">
                  <c:v>0.31188709528600045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4688"/>
        <c:axId val="1361457744"/>
      </c:scatterChart>
      <c:catAx>
        <c:axId val="136145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7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50672"/>
        <c:crosses val="autoZero"/>
        <c:crossBetween val="between"/>
      </c:valAx>
      <c:valAx>
        <c:axId val="1361444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7744"/>
        <c:crosses val="max"/>
        <c:crossBetween val="midCat"/>
      </c:valAx>
      <c:valAx>
        <c:axId val="136145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4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1.1877729257641922</c:v>
                </c:pt>
                <c:pt idx="1">
                  <c:v>1.1584394904458599</c:v>
                </c:pt>
                <c:pt idx="2">
                  <c:v>1.2224903474903475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6864"/>
        <c:axId val="13614495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0128"/>
        <c:axId val="1361453392"/>
      </c:scatterChart>
      <c:catAx>
        <c:axId val="136144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9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46864"/>
        <c:crosses val="autoZero"/>
        <c:crossBetween val="between"/>
      </c:valAx>
      <c:valAx>
        <c:axId val="136145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3392"/>
        <c:crosses val="max"/>
        <c:crossBetween val="midCat"/>
      </c:valAx>
      <c:valAx>
        <c:axId val="1361453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145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6" totalsRowShown="0">
  <autoFilter ref="C3:S5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2541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4326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4327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4389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5359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5385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5392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5842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5843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6083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6163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6848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127597.55168294812</v>
      </c>
      <c r="D4" s="280">
        <f ca="1">IF(ISERROR(VLOOKUP("Náklady celkem",INDIRECT("HI!$A:$G"),5,0)),0,VLOOKUP("Náklady celkem",INDIRECT("HI!$A:$G"),5,0))</f>
        <v>130298.57952</v>
      </c>
      <c r="E4" s="281">
        <f ca="1">IF(C4=0,0,D4/C4)</f>
        <v>1.0211683359235868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80066.750670898429</v>
      </c>
      <c r="D7" s="288">
        <f>IF(ISERROR(HI!E5),"",HI!E5)</f>
        <v>84525.369730000006</v>
      </c>
      <c r="E7" s="285">
        <f t="shared" ref="E7:E15" si="0">IF(C7=0,0,D7/C7)</f>
        <v>1.0556862745364555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0.99246565001706299</v>
      </c>
      <c r="E8" s="285">
        <f t="shared" si="0"/>
        <v>1.10273961113007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0.40296599335208388</v>
      </c>
      <c r="E9" s="285">
        <f>IF(C9=0,0,D9/C9)</f>
        <v>1.3432199778402796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0.86051819957925635</v>
      </c>
      <c r="E11" s="285">
        <f t="shared" si="0"/>
        <v>1.4341969992987607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0.95609260020741638</v>
      </c>
      <c r="E12" s="285">
        <f t="shared" si="0"/>
        <v>1.1951157502592704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8920.7089779052731</v>
      </c>
      <c r="D15" s="288">
        <f>IF(ISERROR(HI!E6),"",HI!E6)</f>
        <v>8955.1705299999994</v>
      </c>
      <c r="E15" s="285">
        <f t="shared" si="0"/>
        <v>1.0038630956552983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26525.843765380858</v>
      </c>
      <c r="D16" s="284">
        <f ca="1">IF(ISERROR(VLOOKUP("Osobní náklady (Kč) *",INDIRECT("HI!$A:$G"),5,0)),0,VLOOKUP("Osobní náklady (Kč) *",INDIRECT("HI!$A:$G"),5,0))</f>
        <v>26573.563270000002</v>
      </c>
      <c r="E16" s="285">
        <f ca="1">IF(C16=0,0,D16/C16)</f>
        <v>1.0017989815909805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39796.029760000005</v>
      </c>
      <c r="D18" s="303">
        <f ca="1">IF(ISERROR(VLOOKUP("Výnosy celkem",INDIRECT("HI!$A:$G"),5,0)),0,VLOOKUP("Výnosy celkem",INDIRECT("HI!$A:$G"),5,0))</f>
        <v>40534.78585</v>
      </c>
      <c r="E18" s="304">
        <f t="shared" ref="E18:E31" ca="1" si="1">IF(C18=0,0,D18/C18)</f>
        <v>1.0185635626080101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21518.889759999998</v>
      </c>
      <c r="D19" s="284">
        <f ca="1">IF(ISERROR(VLOOKUP("Ambulance *",INDIRECT("HI!$A:$G"),5,0)),0,VLOOKUP("Ambulance *",INDIRECT("HI!$A:$G"),5,0))</f>
        <v>18442.545850000002</v>
      </c>
      <c r="E19" s="285">
        <f t="shared" ca="1" si="1"/>
        <v>0.85703984060932348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0.85703984060932348</v>
      </c>
      <c r="E20" s="285">
        <f t="shared" si="1"/>
        <v>0.85703984060932348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0.78982931280699931</v>
      </c>
      <c r="E21" s="285">
        <f t="shared" si="1"/>
        <v>0.78982931280699931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0.9875692683108902</v>
      </c>
      <c r="E22" s="285">
        <f>IF(OR(C22=0,D22=""),0,IF(C22="","",D22/C22))</f>
        <v>0.9875692683108902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0.99967375311294648</v>
      </c>
      <c r="E23" s="285">
        <f t="shared" si="1"/>
        <v>1.1760867683681724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18277.140000000003</v>
      </c>
      <c r="D24" s="284">
        <f ca="1">IF(ISERROR(VLOOKUP("Hospitalizace *",INDIRECT("HI!$A:$G"),5,0)),0,VLOOKUP("Hospitalizace *",INDIRECT("HI!$A:$G"),5,0))</f>
        <v>22092.240000000002</v>
      </c>
      <c r="E24" s="285">
        <f ca="1">IF(C24=0,0,D24/C24)</f>
        <v>1.2087361589395276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1.2087361589395276</v>
      </c>
      <c r="E25" s="285">
        <f t="shared" si="1"/>
        <v>1.2087361589395276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1.2087361589395276</v>
      </c>
      <c r="E26" s="285">
        <f t="shared" si="1"/>
        <v>1.2087361589395276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0.9570815450643777</v>
      </c>
      <c r="E29" s="285">
        <f t="shared" si="1"/>
        <v>1.007454257962503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1.2224903474903475</v>
      </c>
      <c r="E30" s="285">
        <f t="shared" si="1"/>
        <v>1.2224903474903475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0.97736432041681076</v>
      </c>
      <c r="E31" s="285">
        <f t="shared" si="1"/>
        <v>1.0288045478071692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80379.428259999986</v>
      </c>
      <c r="C5" s="33">
        <v>86589.259829999981</v>
      </c>
      <c r="D5" s="12"/>
      <c r="E5" s="226">
        <v>84525.369730000006</v>
      </c>
      <c r="F5" s="32">
        <v>80066.750670898429</v>
      </c>
      <c r="G5" s="225">
        <f>E5-F5</f>
        <v>4458.6190591015766</v>
      </c>
      <c r="H5" s="231">
        <f>IF(F5&lt;0.00000001,"",E5/F5)</f>
        <v>1.0556862745364555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6433.5586299999995</v>
      </c>
      <c r="C6" s="35">
        <v>7984.9052200000006</v>
      </c>
      <c r="D6" s="12"/>
      <c r="E6" s="227">
        <v>8955.1705299999994</v>
      </c>
      <c r="F6" s="34">
        <v>8920.7089779052731</v>
      </c>
      <c r="G6" s="228">
        <f>E6-F6</f>
        <v>34.461552094726358</v>
      </c>
      <c r="H6" s="232">
        <f>IF(F6&lt;0.00000001,"",E6/F6)</f>
        <v>1.0038630956552983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21741.09808</v>
      </c>
      <c r="C7" s="35">
        <v>23486.699189999999</v>
      </c>
      <c r="D7" s="12"/>
      <c r="E7" s="227">
        <v>26573.563270000002</v>
      </c>
      <c r="F7" s="34">
        <v>26525.843765380858</v>
      </c>
      <c r="G7" s="228">
        <f>E7-F7</f>
        <v>47.719504619144573</v>
      </c>
      <c r="H7" s="232">
        <f>IF(F7&lt;0.00000001,"",E7/F7)</f>
        <v>1.0017989815909805</v>
      </c>
    </row>
    <row r="8" spans="1:10" ht="14.4" customHeight="1" thickBot="1" x14ac:dyDescent="0.35">
      <c r="A8" s="1" t="s">
        <v>96</v>
      </c>
      <c r="B8" s="15">
        <v>11536.361750000025</v>
      </c>
      <c r="C8" s="37">
        <v>11285.81762999999</v>
      </c>
      <c r="D8" s="12"/>
      <c r="E8" s="229">
        <v>10244.475989999995</v>
      </c>
      <c r="F8" s="36">
        <v>12084.248268763553</v>
      </c>
      <c r="G8" s="230">
        <f>E8-F8</f>
        <v>-1839.7722787635576</v>
      </c>
      <c r="H8" s="233">
        <f>IF(F8&lt;0.00000001,"",E8/F8)</f>
        <v>0.8477545116712667</v>
      </c>
    </row>
    <row r="9" spans="1:10" ht="14.4" customHeight="1" thickBot="1" x14ac:dyDescent="0.35">
      <c r="A9" s="2" t="s">
        <v>97</v>
      </c>
      <c r="B9" s="3">
        <v>120090.44672000001</v>
      </c>
      <c r="C9" s="39">
        <v>129346.68186999997</v>
      </c>
      <c r="D9" s="12"/>
      <c r="E9" s="3">
        <v>130298.57952</v>
      </c>
      <c r="F9" s="38">
        <v>127597.55168294812</v>
      </c>
      <c r="G9" s="38">
        <f>E9-F9</f>
        <v>2701.027837051879</v>
      </c>
      <c r="H9" s="234">
        <f>IF(F9&lt;0.00000001,"",E9/F9)</f>
        <v>1.0211683359235868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20338.51799</v>
      </c>
      <c r="C11" s="33">
        <f>IF(ISERROR(VLOOKUP("Celkem:",'ZV Vykáz.-A'!A:H,5,0)),0,VLOOKUP("Celkem:",'ZV Vykáz.-A'!A:H,5,0)/1000)</f>
        <v>21518.889759999998</v>
      </c>
      <c r="D11" s="12"/>
      <c r="E11" s="226">
        <f>IF(ISERROR(VLOOKUP("Celkem:",'ZV Vykáz.-A'!A:H,8,0)),0,VLOOKUP("Celkem:",'ZV Vykáz.-A'!A:H,8,0)/1000)</f>
        <v>18442.545850000002</v>
      </c>
      <c r="F11" s="32">
        <f>C11</f>
        <v>21518.889759999998</v>
      </c>
      <c r="G11" s="225">
        <f>E11-F11</f>
        <v>-3076.343909999996</v>
      </c>
      <c r="H11" s="231">
        <f>IF(F11&lt;0.00000001,"",E11/F11)</f>
        <v>0.85703984060932348</v>
      </c>
      <c r="I11" s="225">
        <f>E11-B11</f>
        <v>-1895.972139999998</v>
      </c>
      <c r="J11" s="231">
        <f>IF(B11&lt;0.00000001,"",E11/B11)</f>
        <v>0.90677923824478235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27494.219999999998</v>
      </c>
      <c r="C12" s="37">
        <f>IF(ISERROR(VLOOKUP("Celkem",CaseMix!A:D,3,0)),0,VLOOKUP("Celkem",CaseMix!A:D,3,0)*30)</f>
        <v>18277.140000000003</v>
      </c>
      <c r="D12" s="12"/>
      <c r="E12" s="229">
        <f>IF(ISERROR(VLOOKUP("Celkem",CaseMix!A:D,4,0)),0,VLOOKUP("Celkem",CaseMix!A:D,4,0)*30)</f>
        <v>22092.240000000002</v>
      </c>
      <c r="F12" s="36">
        <f>C12</f>
        <v>18277.140000000003</v>
      </c>
      <c r="G12" s="230">
        <f>E12-F12</f>
        <v>3815.0999999999985</v>
      </c>
      <c r="H12" s="233">
        <f>IF(F12&lt;0.00000001,"",E12/F12)</f>
        <v>1.2087361589395276</v>
      </c>
      <c r="I12" s="230">
        <f>E12-B12</f>
        <v>-5401.9799999999959</v>
      </c>
      <c r="J12" s="233">
        <f>IF(B12&lt;0.00000001,"",E12/B12)</f>
        <v>0.80352306775751425</v>
      </c>
    </row>
    <row r="13" spans="1:10" ht="14.4" customHeight="1" thickBot="1" x14ac:dyDescent="0.35">
      <c r="A13" s="4" t="s">
        <v>100</v>
      </c>
      <c r="B13" s="9">
        <f>SUM(B11:B12)</f>
        <v>47832.737989999994</v>
      </c>
      <c r="C13" s="41">
        <f>SUM(C11:C12)</f>
        <v>39796.029760000005</v>
      </c>
      <c r="D13" s="12"/>
      <c r="E13" s="9">
        <f>SUM(E11:E12)</f>
        <v>40534.78585</v>
      </c>
      <c r="F13" s="40">
        <f>SUM(F11:F12)</f>
        <v>39796.029760000005</v>
      </c>
      <c r="G13" s="40">
        <f>E13-F13</f>
        <v>738.75608999999531</v>
      </c>
      <c r="H13" s="235">
        <f>IF(F13&lt;0.00000001,"",E13/F13)</f>
        <v>1.0185635626080101</v>
      </c>
      <c r="I13" s="40">
        <f>SUM(I11:I12)</f>
        <v>-7297.952139999994</v>
      </c>
      <c r="J13" s="235">
        <f>IF(B13&lt;0.00000001,"",E13/B13)</f>
        <v>0.84742767304004807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0.39830593770315181</v>
      </c>
      <c r="C15" s="43">
        <f>IF(C9=0,"",C13/C9)</f>
        <v>0.30766950635809159</v>
      </c>
      <c r="D15" s="12"/>
      <c r="E15" s="10">
        <f>IF(E9=0,"",E13/E9)</f>
        <v>0.31109154067008205</v>
      </c>
      <c r="F15" s="42">
        <f>IF(F9=0,"",F13/F9)</f>
        <v>0.31188709528600045</v>
      </c>
      <c r="G15" s="42">
        <f>IF(ISERROR(F15-E15),"",E15-F15)</f>
        <v>-7.9555461591840348E-4</v>
      </c>
      <c r="H15" s="236">
        <f>IF(ISERROR(F15-E15),"",IF(F15&lt;0.00000001,"",E15/F15))</f>
        <v>0.9974492224014947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0.29988141492207632</v>
      </c>
      <c r="C4" s="323">
        <f t="shared" ref="C4:M4" si="0">(C10+C8)/C6</f>
        <v>0.31629149639060189</v>
      </c>
      <c r="D4" s="323">
        <f t="shared" si="0"/>
        <v>0.31109153936538603</v>
      </c>
      <c r="E4" s="323">
        <f t="shared" si="0"/>
        <v>0.14154065031207169</v>
      </c>
      <c r="F4" s="323">
        <f t="shared" si="0"/>
        <v>0.14154065031207169</v>
      </c>
      <c r="G4" s="323">
        <f t="shared" si="0"/>
        <v>0.14154065031207169</v>
      </c>
      <c r="H4" s="323">
        <f t="shared" si="0"/>
        <v>0.14154065031207169</v>
      </c>
      <c r="I4" s="323">
        <f t="shared" si="0"/>
        <v>0.14154065031207169</v>
      </c>
      <c r="J4" s="323">
        <f t="shared" si="0"/>
        <v>0.14154065031207169</v>
      </c>
      <c r="K4" s="323">
        <f t="shared" si="0"/>
        <v>0.14154065031207169</v>
      </c>
      <c r="L4" s="323">
        <f t="shared" si="0"/>
        <v>0.14154065031207169</v>
      </c>
      <c r="M4" s="323">
        <f t="shared" si="0"/>
        <v>0.14154065031207169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43115.062109999999</v>
      </c>
      <c r="C5" s="323">
        <f>IF(ISERROR(VLOOKUP($A5,'Man Tab'!$A:$Q,COLUMN()+2,0)),0,VLOOKUP($A5,'Man Tab'!$A:$Q,COLUMN()+2,0))</f>
        <v>39307.62515</v>
      </c>
      <c r="D5" s="323">
        <f>IF(ISERROR(VLOOKUP($A5,'Man Tab'!$A:$Q,COLUMN()+2,0)),0,VLOOKUP($A5,'Man Tab'!$A:$Q,COLUMN()+2,0))</f>
        <v>47875.892260000102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43115.062109999999</v>
      </c>
      <c r="C6" s="325">
        <f t="shared" ref="C6:M6" si="1">C5+B6</f>
        <v>82422.687260000006</v>
      </c>
      <c r="D6" s="325">
        <f t="shared" si="1"/>
        <v>130298.57952000012</v>
      </c>
      <c r="E6" s="325">
        <f t="shared" si="1"/>
        <v>130298.57952000012</v>
      </c>
      <c r="F6" s="325">
        <f t="shared" si="1"/>
        <v>130298.57952000012</v>
      </c>
      <c r="G6" s="325">
        <f t="shared" si="1"/>
        <v>130298.57952000012</v>
      </c>
      <c r="H6" s="325">
        <f t="shared" si="1"/>
        <v>130298.57952000012</v>
      </c>
      <c r="I6" s="325">
        <f t="shared" si="1"/>
        <v>130298.57952000012</v>
      </c>
      <c r="J6" s="325">
        <f t="shared" si="1"/>
        <v>130298.57952000012</v>
      </c>
      <c r="K6" s="325">
        <f t="shared" si="1"/>
        <v>130298.57952000012</v>
      </c>
      <c r="L6" s="325">
        <f t="shared" si="1"/>
        <v>130298.57952000012</v>
      </c>
      <c r="M6" s="325">
        <f t="shared" si="1"/>
        <v>130298.57952000012</v>
      </c>
    </row>
    <row r="7" spans="1:13" ht="14.4" customHeight="1" x14ac:dyDescent="0.3">
      <c r="A7" s="324" t="s">
        <v>125</v>
      </c>
      <c r="B7" s="324">
        <v>146.65100000000001</v>
      </c>
      <c r="C7" s="324">
        <v>393.76</v>
      </c>
      <c r="D7" s="324">
        <v>736.40800000000002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4399.5300000000007</v>
      </c>
      <c r="C8" s="325">
        <f t="shared" ref="C8:M8" si="2">C7*30</f>
        <v>11812.8</v>
      </c>
      <c r="D8" s="325">
        <f t="shared" si="2"/>
        <v>22092.240000000002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8529875.8300000001</v>
      </c>
      <c r="C9" s="324">
        <v>5726919.2600000007</v>
      </c>
      <c r="D9" s="324">
        <v>4185750.5899999994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8529.8758300000009</v>
      </c>
      <c r="C10" s="325">
        <f t="shared" ref="C10:M10" si="3">C9/1000+B10</f>
        <v>14256.795090000001</v>
      </c>
      <c r="D10" s="325">
        <f t="shared" si="3"/>
        <v>18442.545680000003</v>
      </c>
      <c r="E10" s="325">
        <f t="shared" si="3"/>
        <v>18442.545680000003</v>
      </c>
      <c r="F10" s="325">
        <f t="shared" si="3"/>
        <v>18442.545680000003</v>
      </c>
      <c r="G10" s="325">
        <f t="shared" si="3"/>
        <v>18442.545680000003</v>
      </c>
      <c r="H10" s="325">
        <f t="shared" si="3"/>
        <v>18442.545680000003</v>
      </c>
      <c r="I10" s="325">
        <f t="shared" si="3"/>
        <v>18442.545680000003</v>
      </c>
      <c r="J10" s="325">
        <f t="shared" si="3"/>
        <v>18442.545680000003</v>
      </c>
      <c r="K10" s="325">
        <f t="shared" si="3"/>
        <v>18442.545680000003</v>
      </c>
      <c r="L10" s="325">
        <f t="shared" si="3"/>
        <v>18442.545680000003</v>
      </c>
      <c r="M10" s="325">
        <f t="shared" si="3"/>
        <v>18442.545680000003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0.31188709528600045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0.31188709528600045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320267</v>
      </c>
      <c r="C7" s="56">
        <v>26688.916666666701</v>
      </c>
      <c r="D7" s="56">
        <v>27920.228459999998</v>
      </c>
      <c r="E7" s="56">
        <v>24841.952519999999</v>
      </c>
      <c r="F7" s="56">
        <v>31763.188750000099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84525.369730000093</v>
      </c>
      <c r="Q7" s="185">
        <v>1.055686283382</v>
      </c>
    </row>
    <row r="8" spans="1:17" ht="14.4" customHeight="1" x14ac:dyDescent="0.3">
      <c r="A8" s="19" t="s">
        <v>36</v>
      </c>
      <c r="B8" s="55">
        <v>29484.362708336801</v>
      </c>
      <c r="C8" s="56">
        <v>2457.0302256947298</v>
      </c>
      <c r="D8" s="56">
        <v>1930.06</v>
      </c>
      <c r="E8" s="56">
        <v>1625.24</v>
      </c>
      <c r="F8" s="56">
        <v>1905.58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5460.88</v>
      </c>
      <c r="Q8" s="185">
        <v>0.74085101367299999</v>
      </c>
    </row>
    <row r="9" spans="1:17" ht="14.4" customHeight="1" x14ac:dyDescent="0.3">
      <c r="A9" s="19" t="s">
        <v>37</v>
      </c>
      <c r="B9" s="55">
        <v>35682.836239861703</v>
      </c>
      <c r="C9" s="56">
        <v>2973.5696866551398</v>
      </c>
      <c r="D9" s="56">
        <v>2502.3632400000001</v>
      </c>
      <c r="E9" s="56">
        <v>2836.14419</v>
      </c>
      <c r="F9" s="56">
        <v>3616.6631000000102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8955.1705300000103</v>
      </c>
      <c r="Q9" s="185">
        <v>1.00386308642</v>
      </c>
    </row>
    <row r="10" spans="1:17" ht="14.4" customHeight="1" x14ac:dyDescent="0.3">
      <c r="A10" s="19" t="s">
        <v>38</v>
      </c>
      <c r="B10" s="55">
        <v>1132.3844395619701</v>
      </c>
      <c r="C10" s="56">
        <v>94.365369963497002</v>
      </c>
      <c r="D10" s="56">
        <v>73.937060000000002</v>
      </c>
      <c r="E10" s="56">
        <v>83.411619999999999</v>
      </c>
      <c r="F10" s="56">
        <v>92.055710000000005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249.40439000000001</v>
      </c>
      <c r="Q10" s="185">
        <v>0.88098840388999999</v>
      </c>
    </row>
    <row r="11" spans="1:17" ht="14.4" customHeight="1" x14ac:dyDescent="0.3">
      <c r="A11" s="19" t="s">
        <v>39</v>
      </c>
      <c r="B11" s="55">
        <v>2276.3479014742202</v>
      </c>
      <c r="C11" s="56">
        <v>189.69565845618499</v>
      </c>
      <c r="D11" s="56">
        <v>177.87030999999999</v>
      </c>
      <c r="E11" s="56">
        <v>166.79642999999999</v>
      </c>
      <c r="F11" s="56">
        <v>207.714300000001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552.38104000000101</v>
      </c>
      <c r="Q11" s="185">
        <v>0.97064431959999997</v>
      </c>
    </row>
    <row r="12" spans="1:17" ht="14.4" customHeight="1" x14ac:dyDescent="0.3">
      <c r="A12" s="19" t="s">
        <v>40</v>
      </c>
      <c r="B12" s="55">
        <v>187.79929752611201</v>
      </c>
      <c r="C12" s="56">
        <v>15.649941460509</v>
      </c>
      <c r="D12" s="56">
        <v>22.860720000000001</v>
      </c>
      <c r="E12" s="56">
        <v>3.11544</v>
      </c>
      <c r="F12" s="56">
        <v>4.8875200000000003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30.863679999999999</v>
      </c>
      <c r="Q12" s="185">
        <v>0.65737583487399998</v>
      </c>
    </row>
    <row r="13" spans="1:17" ht="14.4" customHeight="1" x14ac:dyDescent="0.3">
      <c r="A13" s="19" t="s">
        <v>41</v>
      </c>
      <c r="B13" s="55">
        <v>317.32456558794001</v>
      </c>
      <c r="C13" s="56">
        <v>26.443713798994999</v>
      </c>
      <c r="D13" s="56">
        <v>40.647489999999998</v>
      </c>
      <c r="E13" s="56">
        <v>40.867179999999998</v>
      </c>
      <c r="F13" s="56">
        <v>40.877279999999999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122.39194999999999</v>
      </c>
      <c r="Q13" s="185">
        <v>1.5427982989369999</v>
      </c>
    </row>
    <row r="14" spans="1:17" ht="14.4" customHeight="1" x14ac:dyDescent="0.3">
      <c r="A14" s="19" t="s">
        <v>42</v>
      </c>
      <c r="B14" s="55">
        <v>3116.8702390489302</v>
      </c>
      <c r="C14" s="56">
        <v>259.73918658741098</v>
      </c>
      <c r="D14" s="56">
        <v>362.15199999999999</v>
      </c>
      <c r="E14" s="56">
        <v>349.423</v>
      </c>
      <c r="F14" s="56">
        <v>340.47000000000099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1052.0450000000001</v>
      </c>
      <c r="Q14" s="185">
        <v>1.3501299949150001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1041.3589056926401</v>
      </c>
      <c r="C17" s="56">
        <v>86.779908807718996</v>
      </c>
      <c r="D17" s="56">
        <v>238.41019</v>
      </c>
      <c r="E17" s="56">
        <v>49.686030000000002</v>
      </c>
      <c r="F17" s="56">
        <v>60.840960000000003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348.93718000000001</v>
      </c>
      <c r="Q17" s="185">
        <v>1.340314767915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8.4670000000000005</v>
      </c>
      <c r="E18" s="56">
        <v>17.716000000000001</v>
      </c>
      <c r="F18" s="56">
        <v>22.167999999999999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48.350999999999999</v>
      </c>
      <c r="Q18" s="185" t="s">
        <v>329</v>
      </c>
    </row>
    <row r="19" spans="1:17" ht="14.4" customHeight="1" x14ac:dyDescent="0.3">
      <c r="A19" s="19" t="s">
        <v>47</v>
      </c>
      <c r="B19" s="55">
        <v>5330.49546293597</v>
      </c>
      <c r="C19" s="56">
        <v>444.20795524466399</v>
      </c>
      <c r="D19" s="56">
        <v>543.34346000000005</v>
      </c>
      <c r="E19" s="56">
        <v>241.28756000000001</v>
      </c>
      <c r="F19" s="56">
        <v>333.90782000000098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1118.5388399999999</v>
      </c>
      <c r="Q19" s="185">
        <v>0.83935074911999996</v>
      </c>
    </row>
    <row r="20" spans="1:17" ht="14.4" customHeight="1" x14ac:dyDescent="0.3">
      <c r="A20" s="19" t="s">
        <v>48</v>
      </c>
      <c r="B20" s="55">
        <v>106103.375062562</v>
      </c>
      <c r="C20" s="56">
        <v>8841.9479218801607</v>
      </c>
      <c r="D20" s="56">
        <v>8911.3804700000001</v>
      </c>
      <c r="E20" s="56">
        <v>8625.6201199999996</v>
      </c>
      <c r="F20" s="56">
        <v>9036.5626800000191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26573.563269999999</v>
      </c>
      <c r="Q20" s="185">
        <v>1.001798981581</v>
      </c>
    </row>
    <row r="21" spans="1:17" ht="14.4" customHeight="1" x14ac:dyDescent="0.3">
      <c r="A21" s="20" t="s">
        <v>49</v>
      </c>
      <c r="B21" s="55">
        <v>5100.0566053304301</v>
      </c>
      <c r="C21" s="56">
        <v>425.00471711086902</v>
      </c>
      <c r="D21" s="56">
        <v>372.02100000000002</v>
      </c>
      <c r="E21" s="56">
        <v>372.02</v>
      </c>
      <c r="F21" s="56">
        <v>374.823000000001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1118.864</v>
      </c>
      <c r="Q21" s="185">
        <v>0.87753065237000005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37.561700000000002</v>
      </c>
      <c r="F22" s="56">
        <v>60.053379999999997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97.615080000000006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349.99227039085201</v>
      </c>
      <c r="C24" s="56">
        <v>29.166022532583</v>
      </c>
      <c r="D24" s="56">
        <v>11.320709999991999</v>
      </c>
      <c r="E24" s="56">
        <v>16.783360000007999</v>
      </c>
      <c r="F24" s="56">
        <v>16.099759999997001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44.203829999998</v>
      </c>
      <c r="Q24" s="185"/>
    </row>
    <row r="25" spans="1:17" ht="14.4" customHeight="1" x14ac:dyDescent="0.3">
      <c r="A25" s="21" t="s">
        <v>53</v>
      </c>
      <c r="B25" s="58">
        <v>510390.20369831001</v>
      </c>
      <c r="C25" s="59">
        <v>42532.5169748591</v>
      </c>
      <c r="D25" s="59">
        <v>43115.062109999999</v>
      </c>
      <c r="E25" s="59">
        <v>39307.62515</v>
      </c>
      <c r="F25" s="59">
        <v>47875.892260000102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130298.57952</v>
      </c>
      <c r="Q25" s="186">
        <v>1.0211683419919999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1716.13419</v>
      </c>
      <c r="E26" s="56">
        <v>1756.17581</v>
      </c>
      <c r="F26" s="56">
        <v>1828.0088900000001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5300.3188899999996</v>
      </c>
      <c r="Q26" s="185" t="s">
        <v>329</v>
      </c>
    </row>
    <row r="27" spans="1:17" ht="14.4" customHeight="1" x14ac:dyDescent="0.3">
      <c r="A27" s="22" t="s">
        <v>55</v>
      </c>
      <c r="B27" s="58">
        <v>510390.20369831001</v>
      </c>
      <c r="C27" s="59">
        <v>42532.5169748591</v>
      </c>
      <c r="D27" s="59">
        <v>44831.196300000003</v>
      </c>
      <c r="E27" s="59">
        <v>41063.80096</v>
      </c>
      <c r="F27" s="59">
        <v>49703.9011500001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135598.89840999999</v>
      </c>
      <c r="Q27" s="186">
        <v>1.062707688568</v>
      </c>
    </row>
    <row r="28" spans="1:17" ht="14.4" customHeight="1" x14ac:dyDescent="0.3">
      <c r="A28" s="20" t="s">
        <v>56</v>
      </c>
      <c r="B28" s="55">
        <v>261.13210867953802</v>
      </c>
      <c r="C28" s="56">
        <v>21.761009056628001</v>
      </c>
      <c r="D28" s="56">
        <v>14.2737</v>
      </c>
      <c r="E28" s="56">
        <v>14.325699999999999</v>
      </c>
      <c r="F28" s="56">
        <v>17.696300000000001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46.295699999999997</v>
      </c>
      <c r="Q28" s="185">
        <v>0.70915369594400002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514554.55685744202</v>
      </c>
      <c r="C6" s="701">
        <v>523736.32225999999</v>
      </c>
      <c r="D6" s="702">
        <v>9181.7654025580305</v>
      </c>
      <c r="E6" s="703">
        <v>1.0178441047310001</v>
      </c>
      <c r="F6" s="701">
        <v>510390.20369831001</v>
      </c>
      <c r="G6" s="702">
        <v>127597.55092457699</v>
      </c>
      <c r="H6" s="704">
        <v>47875.892260000102</v>
      </c>
      <c r="I6" s="701">
        <v>130298.57952</v>
      </c>
      <c r="J6" s="702">
        <v>2701.0285954227002</v>
      </c>
      <c r="K6" s="705">
        <v>0.25529208549799998</v>
      </c>
      <c r="L6" s="270"/>
    </row>
    <row r="7" spans="1:12" ht="14.4" customHeight="1" thickBot="1" x14ac:dyDescent="0.35">
      <c r="A7" s="720" t="s">
        <v>332</v>
      </c>
      <c r="B7" s="701">
        <v>408055.092338235</v>
      </c>
      <c r="C7" s="701">
        <v>407485.25040999998</v>
      </c>
      <c r="D7" s="702">
        <v>-569.84192823548801</v>
      </c>
      <c r="E7" s="703">
        <v>0.99860351717399998</v>
      </c>
      <c r="F7" s="701">
        <v>392464.92539139802</v>
      </c>
      <c r="G7" s="702">
        <v>98116.231347849403</v>
      </c>
      <c r="H7" s="704">
        <v>37971.4364200001</v>
      </c>
      <c r="I7" s="701">
        <v>100948.5064</v>
      </c>
      <c r="J7" s="702">
        <v>2832.27505215068</v>
      </c>
      <c r="K7" s="705">
        <v>0.25721663228699998</v>
      </c>
      <c r="L7" s="270"/>
    </row>
    <row r="8" spans="1:12" ht="14.4" customHeight="1" thickBot="1" x14ac:dyDescent="0.35">
      <c r="A8" s="721" t="s">
        <v>333</v>
      </c>
      <c r="B8" s="701">
        <v>404858.38447538001</v>
      </c>
      <c r="C8" s="701">
        <v>404347.86141000001</v>
      </c>
      <c r="D8" s="702">
        <v>-510.52306537987897</v>
      </c>
      <c r="E8" s="703">
        <v>0.99873900829200002</v>
      </c>
      <c r="F8" s="701">
        <v>389348.055152349</v>
      </c>
      <c r="G8" s="702">
        <v>97337.013788087206</v>
      </c>
      <c r="H8" s="704">
        <v>37630.966420000099</v>
      </c>
      <c r="I8" s="701">
        <v>99896.461400000102</v>
      </c>
      <c r="J8" s="702">
        <v>2559.4476119129099</v>
      </c>
      <c r="K8" s="705">
        <v>0.25657367509099999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1.3600000000000001E-3</v>
      </c>
      <c r="D9" s="707">
        <v>1.3600000000000001E-3</v>
      </c>
      <c r="E9" s="708" t="s">
        <v>329</v>
      </c>
      <c r="F9" s="706">
        <v>0</v>
      </c>
      <c r="G9" s="707">
        <v>0</v>
      </c>
      <c r="H9" s="709">
        <v>-2.4000000000000001E-4</v>
      </c>
      <c r="I9" s="706">
        <v>7.9999999999999505E-5</v>
      </c>
      <c r="J9" s="707">
        <v>7.9999999999999505E-5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1.3600000000000001E-3</v>
      </c>
      <c r="D10" s="702">
        <v>1.3600000000000001E-3</v>
      </c>
      <c r="E10" s="711" t="s">
        <v>329</v>
      </c>
      <c r="F10" s="701">
        <v>0</v>
      </c>
      <c r="G10" s="702">
        <v>0</v>
      </c>
      <c r="H10" s="704">
        <v>-2.4000000000000001E-4</v>
      </c>
      <c r="I10" s="701">
        <v>7.9999999999999505E-5</v>
      </c>
      <c r="J10" s="702">
        <v>7.9999999999999505E-5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337403.95335226</v>
      </c>
      <c r="C11" s="706">
        <v>335358.01089999999</v>
      </c>
      <c r="D11" s="707">
        <v>-2045.94245225959</v>
      </c>
      <c r="E11" s="713">
        <v>0.99393622264299997</v>
      </c>
      <c r="F11" s="706">
        <v>320267</v>
      </c>
      <c r="G11" s="707">
        <v>80066.75</v>
      </c>
      <c r="H11" s="709">
        <v>31763.188750000099</v>
      </c>
      <c r="I11" s="706">
        <v>84525.369730000093</v>
      </c>
      <c r="J11" s="707">
        <v>4458.6197300000804</v>
      </c>
      <c r="K11" s="714">
        <v>0.26392157084500001</v>
      </c>
      <c r="L11" s="270"/>
    </row>
    <row r="12" spans="1:12" ht="14.4" customHeight="1" thickBot="1" x14ac:dyDescent="0.35">
      <c r="A12" s="723" t="s">
        <v>337</v>
      </c>
      <c r="B12" s="701">
        <v>29333.981175528999</v>
      </c>
      <c r="C12" s="701">
        <v>29697.007850000002</v>
      </c>
      <c r="D12" s="702">
        <v>363.02667447103897</v>
      </c>
      <c r="E12" s="703">
        <v>1.0123756360339999</v>
      </c>
      <c r="F12" s="701">
        <v>30300</v>
      </c>
      <c r="G12" s="702">
        <v>7575</v>
      </c>
      <c r="H12" s="704">
        <v>2363.1220900000098</v>
      </c>
      <c r="I12" s="701">
        <v>6782.7889100000102</v>
      </c>
      <c r="J12" s="702">
        <v>-792.21108999999694</v>
      </c>
      <c r="K12" s="705">
        <v>0.22385441947099999</v>
      </c>
      <c r="L12" s="270"/>
    </row>
    <row r="13" spans="1:12" ht="14.4" customHeight="1" thickBot="1" x14ac:dyDescent="0.35">
      <c r="A13" s="723" t="s">
        <v>338</v>
      </c>
      <c r="B13" s="701">
        <v>600</v>
      </c>
      <c r="C13" s="701">
        <v>851.75445000000002</v>
      </c>
      <c r="D13" s="702">
        <v>251.75444999999999</v>
      </c>
      <c r="E13" s="703">
        <v>1.41959075</v>
      </c>
      <c r="F13" s="701">
        <v>900</v>
      </c>
      <c r="G13" s="702">
        <v>225</v>
      </c>
      <c r="H13" s="704">
        <v>30.4392</v>
      </c>
      <c r="I13" s="701">
        <v>147.40356</v>
      </c>
      <c r="J13" s="702">
        <v>-77.596439999999006</v>
      </c>
      <c r="K13" s="705">
        <v>0.163781733333</v>
      </c>
      <c r="L13" s="270"/>
    </row>
    <row r="14" spans="1:12" ht="14.4" customHeight="1" thickBot="1" x14ac:dyDescent="0.35">
      <c r="A14" s="723" t="s">
        <v>339</v>
      </c>
      <c r="B14" s="701">
        <v>65</v>
      </c>
      <c r="C14" s="701">
        <v>67.797280000000001</v>
      </c>
      <c r="D14" s="702">
        <v>2.7972800000000002</v>
      </c>
      <c r="E14" s="703">
        <v>1.0430350769229999</v>
      </c>
      <c r="F14" s="701">
        <v>70</v>
      </c>
      <c r="G14" s="702">
        <v>17.5</v>
      </c>
      <c r="H14" s="704">
        <v>4.0706699999999998</v>
      </c>
      <c r="I14" s="701">
        <v>17.563690000000001</v>
      </c>
      <c r="J14" s="702">
        <v>6.3689999999999997E-2</v>
      </c>
      <c r="K14" s="705">
        <v>0.25090985714199998</v>
      </c>
      <c r="L14" s="270"/>
    </row>
    <row r="15" spans="1:12" ht="14.4" customHeight="1" thickBot="1" x14ac:dyDescent="0.35">
      <c r="A15" s="723" t="s">
        <v>340</v>
      </c>
      <c r="B15" s="701">
        <v>10</v>
      </c>
      <c r="C15" s="701">
        <v>21.602779999999999</v>
      </c>
      <c r="D15" s="702">
        <v>11.602779999999999</v>
      </c>
      <c r="E15" s="703">
        <v>2.1602779999999999</v>
      </c>
      <c r="F15" s="701">
        <v>20</v>
      </c>
      <c r="G15" s="702">
        <v>5</v>
      </c>
      <c r="H15" s="704">
        <v>0</v>
      </c>
      <c r="I15" s="701">
        <v>0</v>
      </c>
      <c r="J15" s="702">
        <v>-5</v>
      </c>
      <c r="K15" s="705">
        <v>0</v>
      </c>
      <c r="L15" s="270"/>
    </row>
    <row r="16" spans="1:12" ht="14.4" customHeight="1" thickBot="1" x14ac:dyDescent="0.35">
      <c r="A16" s="723" t="s">
        <v>341</v>
      </c>
      <c r="B16" s="701">
        <v>15000</v>
      </c>
      <c r="C16" s="701">
        <v>20373.159090000001</v>
      </c>
      <c r="D16" s="702">
        <v>5373.1590900000001</v>
      </c>
      <c r="E16" s="703">
        <v>1.3582106060000001</v>
      </c>
      <c r="F16" s="701">
        <v>20000</v>
      </c>
      <c r="G16" s="702">
        <v>5000</v>
      </c>
      <c r="H16" s="704">
        <v>2076.8861300000099</v>
      </c>
      <c r="I16" s="701">
        <v>4127.4818300000097</v>
      </c>
      <c r="J16" s="702">
        <v>-872.51816999999403</v>
      </c>
      <c r="K16" s="705">
        <v>0.2063740915</v>
      </c>
      <c r="L16" s="270"/>
    </row>
    <row r="17" spans="1:12" ht="14.4" customHeight="1" thickBot="1" x14ac:dyDescent="0.35">
      <c r="A17" s="723" t="s">
        <v>342</v>
      </c>
      <c r="B17" s="701">
        <v>12600</v>
      </c>
      <c r="C17" s="701">
        <v>12886.53197</v>
      </c>
      <c r="D17" s="702">
        <v>286.53196999999801</v>
      </c>
      <c r="E17" s="703">
        <v>1.022740632539</v>
      </c>
      <c r="F17" s="701">
        <v>12100</v>
      </c>
      <c r="G17" s="702">
        <v>3025</v>
      </c>
      <c r="H17" s="704">
        <v>376.56169000000102</v>
      </c>
      <c r="I17" s="701">
        <v>2951.3225600000001</v>
      </c>
      <c r="J17" s="702">
        <v>-73.677439999998995</v>
      </c>
      <c r="K17" s="705">
        <v>0.24391095537099999</v>
      </c>
      <c r="L17" s="270"/>
    </row>
    <row r="18" spans="1:12" ht="14.4" customHeight="1" thickBot="1" x14ac:dyDescent="0.35">
      <c r="A18" s="723" t="s">
        <v>343</v>
      </c>
      <c r="B18" s="701">
        <v>0</v>
      </c>
      <c r="C18" s="701">
        <v>9.8925099999999997</v>
      </c>
      <c r="D18" s="702">
        <v>9.8925099999999997</v>
      </c>
      <c r="E18" s="711" t="s">
        <v>344</v>
      </c>
      <c r="F18" s="701">
        <v>10</v>
      </c>
      <c r="G18" s="702">
        <v>2.5</v>
      </c>
      <c r="H18" s="704">
        <v>0</v>
      </c>
      <c r="I18" s="701">
        <v>0</v>
      </c>
      <c r="J18" s="702">
        <v>-2.5</v>
      </c>
      <c r="K18" s="705">
        <v>0</v>
      </c>
      <c r="L18" s="270"/>
    </row>
    <row r="19" spans="1:12" ht="14.4" customHeight="1" thickBot="1" x14ac:dyDescent="0.35">
      <c r="A19" s="723" t="s">
        <v>345</v>
      </c>
      <c r="B19" s="701">
        <v>4000</v>
      </c>
      <c r="C19" s="701">
        <v>4540.3592399999998</v>
      </c>
      <c r="D19" s="702">
        <v>540.35924</v>
      </c>
      <c r="E19" s="703">
        <v>1.13508981</v>
      </c>
      <c r="F19" s="701">
        <v>4500</v>
      </c>
      <c r="G19" s="702">
        <v>1125</v>
      </c>
      <c r="H19" s="704">
        <v>694.99571000000196</v>
      </c>
      <c r="I19" s="701">
        <v>1411.57846</v>
      </c>
      <c r="J19" s="702">
        <v>286.578460000002</v>
      </c>
      <c r="K19" s="705">
        <v>0.31368410222199999</v>
      </c>
      <c r="L19" s="270"/>
    </row>
    <row r="20" spans="1:12" ht="14.4" customHeight="1" thickBot="1" x14ac:dyDescent="0.35">
      <c r="A20" s="723" t="s">
        <v>346</v>
      </c>
      <c r="B20" s="701">
        <v>10499.9721767307</v>
      </c>
      <c r="C20" s="701">
        <v>9297.8852299999999</v>
      </c>
      <c r="D20" s="702">
        <v>-1202.08694673067</v>
      </c>
      <c r="E20" s="703">
        <v>0.88551522551700002</v>
      </c>
      <c r="F20" s="701">
        <v>8700</v>
      </c>
      <c r="G20" s="702">
        <v>2175</v>
      </c>
      <c r="H20" s="704">
        <v>938.93721000000301</v>
      </c>
      <c r="I20" s="701">
        <v>1791.7472</v>
      </c>
      <c r="J20" s="702">
        <v>-383.25279999999702</v>
      </c>
      <c r="K20" s="705">
        <v>0.205947954022</v>
      </c>
      <c r="L20" s="270"/>
    </row>
    <row r="21" spans="1:12" ht="14.4" customHeight="1" thickBot="1" x14ac:dyDescent="0.35">
      <c r="A21" s="723" t="s">
        <v>347</v>
      </c>
      <c r="B21" s="701">
        <v>211130</v>
      </c>
      <c r="C21" s="701">
        <v>198194.8786</v>
      </c>
      <c r="D21" s="702">
        <v>-12935.1213999999</v>
      </c>
      <c r="E21" s="703">
        <v>0.93873385402300003</v>
      </c>
      <c r="F21" s="701">
        <v>202000</v>
      </c>
      <c r="G21" s="702">
        <v>50500</v>
      </c>
      <c r="H21" s="704">
        <v>20685.266820000099</v>
      </c>
      <c r="I21" s="701">
        <v>49082.905870000002</v>
      </c>
      <c r="J21" s="702">
        <v>-1417.0941299999499</v>
      </c>
      <c r="K21" s="705">
        <v>0.24298468252399999</v>
      </c>
      <c r="L21" s="270"/>
    </row>
    <row r="22" spans="1:12" ht="14.4" customHeight="1" thickBot="1" x14ac:dyDescent="0.35">
      <c r="A22" s="723" t="s">
        <v>348</v>
      </c>
      <c r="B22" s="701">
        <v>54090</v>
      </c>
      <c r="C22" s="701">
        <v>59343.725899999998</v>
      </c>
      <c r="D22" s="702">
        <v>5253.7259000000004</v>
      </c>
      <c r="E22" s="703">
        <v>1.09712933814</v>
      </c>
      <c r="F22" s="701">
        <v>41592</v>
      </c>
      <c r="G22" s="702">
        <v>10398</v>
      </c>
      <c r="H22" s="704">
        <v>4588.5922100000098</v>
      </c>
      <c r="I22" s="701">
        <v>18198.952949999999</v>
      </c>
      <c r="J22" s="702">
        <v>7800.9529500000099</v>
      </c>
      <c r="K22" s="705">
        <v>0.43755897648499997</v>
      </c>
      <c r="L22" s="270"/>
    </row>
    <row r="23" spans="1:12" ht="14.4" customHeight="1" thickBot="1" x14ac:dyDescent="0.35">
      <c r="A23" s="723" t="s">
        <v>349</v>
      </c>
      <c r="B23" s="701">
        <v>75</v>
      </c>
      <c r="C23" s="701">
        <v>73.415999999999997</v>
      </c>
      <c r="D23" s="702">
        <v>-1.583999999999</v>
      </c>
      <c r="E23" s="703">
        <v>0.97887999999999997</v>
      </c>
      <c r="F23" s="701">
        <v>75</v>
      </c>
      <c r="G23" s="702">
        <v>18.75</v>
      </c>
      <c r="H23" s="704">
        <v>4.3170200000000003</v>
      </c>
      <c r="I23" s="701">
        <v>13.624700000000001</v>
      </c>
      <c r="J23" s="702">
        <v>-5.1252999999990001</v>
      </c>
      <c r="K23" s="705">
        <v>0.18166266666600001</v>
      </c>
      <c r="L23" s="270"/>
    </row>
    <row r="24" spans="1:12" ht="14.4" customHeight="1" thickBot="1" x14ac:dyDescent="0.35">
      <c r="A24" s="722" t="s">
        <v>350</v>
      </c>
      <c r="B24" s="706">
        <v>27821.707004359501</v>
      </c>
      <c r="C24" s="706">
        <v>29279.899079999999</v>
      </c>
      <c r="D24" s="707">
        <v>1458.19207564049</v>
      </c>
      <c r="E24" s="713">
        <v>1.052412027608</v>
      </c>
      <c r="F24" s="706">
        <v>29484.362708336801</v>
      </c>
      <c r="G24" s="707">
        <v>7371.0906770841902</v>
      </c>
      <c r="H24" s="709">
        <v>1905.58</v>
      </c>
      <c r="I24" s="706">
        <v>5460.88</v>
      </c>
      <c r="J24" s="707">
        <v>-1910.2106770841899</v>
      </c>
      <c r="K24" s="714">
        <v>0.185212753418</v>
      </c>
      <c r="L24" s="270"/>
    </row>
    <row r="25" spans="1:12" ht="14.4" customHeight="1" thickBot="1" x14ac:dyDescent="0.35">
      <c r="A25" s="723" t="s">
        <v>351</v>
      </c>
      <c r="B25" s="701">
        <v>27412.568692454399</v>
      </c>
      <c r="C25" s="701">
        <v>28916.43908</v>
      </c>
      <c r="D25" s="702">
        <v>1503.8703875456099</v>
      </c>
      <c r="E25" s="703">
        <v>1.0548606153769999</v>
      </c>
      <c r="F25" s="701">
        <v>29169.826314728802</v>
      </c>
      <c r="G25" s="702">
        <v>7292.4565786822004</v>
      </c>
      <c r="H25" s="704">
        <v>1865.95000000001</v>
      </c>
      <c r="I25" s="701">
        <v>5396.38</v>
      </c>
      <c r="J25" s="702">
        <v>-1896.0765786821901</v>
      </c>
      <c r="K25" s="705">
        <v>0.184998701801</v>
      </c>
      <c r="L25" s="270"/>
    </row>
    <row r="26" spans="1:12" ht="14.4" customHeight="1" thickBot="1" x14ac:dyDescent="0.35">
      <c r="A26" s="723" t="s">
        <v>352</v>
      </c>
      <c r="B26" s="701">
        <v>409.13831190512701</v>
      </c>
      <c r="C26" s="701">
        <v>363.46</v>
      </c>
      <c r="D26" s="702">
        <v>-45.678311905127003</v>
      </c>
      <c r="E26" s="703">
        <v>0.88835484095200001</v>
      </c>
      <c r="F26" s="701">
        <v>314.536393607967</v>
      </c>
      <c r="G26" s="702">
        <v>78.634098401990997</v>
      </c>
      <c r="H26" s="704">
        <v>39.630000000000003</v>
      </c>
      <c r="I26" s="701">
        <v>64.5</v>
      </c>
      <c r="J26" s="702">
        <v>-14.134098401991</v>
      </c>
      <c r="K26" s="705">
        <v>0.20506371062500001</v>
      </c>
      <c r="L26" s="270"/>
    </row>
    <row r="27" spans="1:12" ht="14.4" customHeight="1" thickBot="1" x14ac:dyDescent="0.35">
      <c r="A27" s="722" t="s">
        <v>353</v>
      </c>
      <c r="B27" s="706">
        <v>35683.313273889697</v>
      </c>
      <c r="C27" s="706">
        <v>35593.939610000001</v>
      </c>
      <c r="D27" s="707">
        <v>-89.373663889702001</v>
      </c>
      <c r="E27" s="713">
        <v>0.99749536532000005</v>
      </c>
      <c r="F27" s="706">
        <v>35682.836239861703</v>
      </c>
      <c r="G27" s="707">
        <v>8920.7090599654293</v>
      </c>
      <c r="H27" s="709">
        <v>3616.6631000000102</v>
      </c>
      <c r="I27" s="706">
        <v>8955.1705300000103</v>
      </c>
      <c r="J27" s="707">
        <v>34.461470034579001</v>
      </c>
      <c r="K27" s="714">
        <v>0.250965771605</v>
      </c>
      <c r="L27" s="272"/>
    </row>
    <row r="28" spans="1:12" ht="14.4" customHeight="1" thickBot="1" x14ac:dyDescent="0.35">
      <c r="A28" s="723" t="s">
        <v>354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21.218</v>
      </c>
      <c r="J28" s="702">
        <v>21.218</v>
      </c>
      <c r="K28" s="712" t="s">
        <v>344</v>
      </c>
      <c r="L28" s="270"/>
    </row>
    <row r="29" spans="1:12" ht="14.4" customHeight="1" thickBot="1" x14ac:dyDescent="0.35">
      <c r="A29" s="723" t="s">
        <v>355</v>
      </c>
      <c r="B29" s="701">
        <v>25000.1380328327</v>
      </c>
      <c r="C29" s="701">
        <v>25055.04595</v>
      </c>
      <c r="D29" s="702">
        <v>54.907917167256002</v>
      </c>
      <c r="E29" s="703">
        <v>1.00219630456</v>
      </c>
      <c r="F29" s="701">
        <v>25000</v>
      </c>
      <c r="G29" s="702">
        <v>6250</v>
      </c>
      <c r="H29" s="704">
        <v>2603.69193000001</v>
      </c>
      <c r="I29" s="701">
        <v>6433.3869500000101</v>
      </c>
      <c r="J29" s="702">
        <v>183.38695000000601</v>
      </c>
      <c r="K29" s="705">
        <v>0.25733547800000001</v>
      </c>
      <c r="L29" s="270"/>
    </row>
    <row r="30" spans="1:12" ht="14.4" customHeight="1" thickBot="1" x14ac:dyDescent="0.35">
      <c r="A30" s="723" t="s">
        <v>356</v>
      </c>
      <c r="B30" s="701">
        <v>1000</v>
      </c>
      <c r="C30" s="701">
        <v>811.54405999999994</v>
      </c>
      <c r="D30" s="702">
        <v>-188.45594</v>
      </c>
      <c r="E30" s="703">
        <v>0.81154406000000001</v>
      </c>
      <c r="F30" s="701">
        <v>855</v>
      </c>
      <c r="G30" s="702">
        <v>213.75</v>
      </c>
      <c r="H30" s="704">
        <v>79.014070000000004</v>
      </c>
      <c r="I30" s="701">
        <v>172.45490000000001</v>
      </c>
      <c r="J30" s="702">
        <v>-41.295099999999003</v>
      </c>
      <c r="K30" s="705">
        <v>0.201701637426</v>
      </c>
      <c r="L30" s="270"/>
    </row>
    <row r="31" spans="1:12" ht="14.4" customHeight="1" thickBot="1" x14ac:dyDescent="0.35">
      <c r="A31" s="723" t="s">
        <v>357</v>
      </c>
      <c r="B31" s="701">
        <v>1051</v>
      </c>
      <c r="C31" s="701">
        <v>1096.9794400000001</v>
      </c>
      <c r="D31" s="702">
        <v>45.979439999999997</v>
      </c>
      <c r="E31" s="703">
        <v>1.04374827783</v>
      </c>
      <c r="F31" s="701">
        <v>1100</v>
      </c>
      <c r="G31" s="702">
        <v>275</v>
      </c>
      <c r="H31" s="704">
        <v>197.35023000000001</v>
      </c>
      <c r="I31" s="701">
        <v>318.35734000000002</v>
      </c>
      <c r="J31" s="702">
        <v>43.357340000000001</v>
      </c>
      <c r="K31" s="705">
        <v>0.28941576363600002</v>
      </c>
      <c r="L31" s="270"/>
    </row>
    <row r="32" spans="1:12" ht="14.4" customHeight="1" thickBot="1" x14ac:dyDescent="0.35">
      <c r="A32" s="723" t="s">
        <v>358</v>
      </c>
      <c r="B32" s="701">
        <v>4405</v>
      </c>
      <c r="C32" s="701">
        <v>4717.2711600000002</v>
      </c>
      <c r="D32" s="702">
        <v>312.27116000000098</v>
      </c>
      <c r="E32" s="703">
        <v>1.0708901611799999</v>
      </c>
      <c r="F32" s="701">
        <v>4800</v>
      </c>
      <c r="G32" s="702">
        <v>1200</v>
      </c>
      <c r="H32" s="704">
        <v>313.09111000000098</v>
      </c>
      <c r="I32" s="701">
        <v>1112.434</v>
      </c>
      <c r="J32" s="702">
        <v>-87.565999999998994</v>
      </c>
      <c r="K32" s="705">
        <v>0.23175708333299999</v>
      </c>
      <c r="L32" s="270"/>
    </row>
    <row r="33" spans="1:12" ht="14.4" customHeight="1" thickBot="1" x14ac:dyDescent="0.35">
      <c r="A33" s="723" t="s">
        <v>359</v>
      </c>
      <c r="B33" s="701">
        <v>1100</v>
      </c>
      <c r="C33" s="701">
        <v>1275.4228800000001</v>
      </c>
      <c r="D33" s="702">
        <v>175.42287999999999</v>
      </c>
      <c r="E33" s="703">
        <v>1.1594753454540001</v>
      </c>
      <c r="F33" s="701">
        <v>1283</v>
      </c>
      <c r="G33" s="702">
        <v>320.75</v>
      </c>
      <c r="H33" s="704">
        <v>58.199689999999997</v>
      </c>
      <c r="I33" s="701">
        <v>174.93718999999999</v>
      </c>
      <c r="J33" s="702">
        <v>-145.81281000000001</v>
      </c>
      <c r="K33" s="705">
        <v>0.136350109119</v>
      </c>
      <c r="L33" s="270"/>
    </row>
    <row r="34" spans="1:12" ht="14.4" customHeight="1" thickBot="1" x14ac:dyDescent="0.35">
      <c r="A34" s="723" t="s">
        <v>360</v>
      </c>
      <c r="B34" s="701">
        <v>20</v>
      </c>
      <c r="C34" s="701">
        <v>21.922499999999999</v>
      </c>
      <c r="D34" s="702">
        <v>1.9225000000000001</v>
      </c>
      <c r="E34" s="703">
        <v>1.096125</v>
      </c>
      <c r="F34" s="701">
        <v>25</v>
      </c>
      <c r="G34" s="702">
        <v>6.25</v>
      </c>
      <c r="H34" s="704">
        <v>2.5759400000000001</v>
      </c>
      <c r="I34" s="701">
        <v>6.4627100000000004</v>
      </c>
      <c r="J34" s="702">
        <v>0.21271000000000001</v>
      </c>
      <c r="K34" s="705">
        <v>0.25850840000000003</v>
      </c>
      <c r="L34" s="270"/>
    </row>
    <row r="35" spans="1:12" ht="14.4" customHeight="1" thickBot="1" x14ac:dyDescent="0.35">
      <c r="A35" s="723" t="s">
        <v>361</v>
      </c>
      <c r="B35" s="701">
        <v>995</v>
      </c>
      <c r="C35" s="701">
        <v>945.54444000000001</v>
      </c>
      <c r="D35" s="702">
        <v>-49.455559999999998</v>
      </c>
      <c r="E35" s="703">
        <v>0.95029591959699999</v>
      </c>
      <c r="F35" s="701">
        <v>920</v>
      </c>
      <c r="G35" s="702">
        <v>230</v>
      </c>
      <c r="H35" s="704">
        <v>95.952029999999993</v>
      </c>
      <c r="I35" s="701">
        <v>236.19573</v>
      </c>
      <c r="J35" s="702">
        <v>6.1957300000000002</v>
      </c>
      <c r="K35" s="705">
        <v>0.25673448913000002</v>
      </c>
      <c r="L35" s="270"/>
    </row>
    <row r="36" spans="1:12" ht="14.4" customHeight="1" thickBot="1" x14ac:dyDescent="0.35">
      <c r="A36" s="723" t="s">
        <v>362</v>
      </c>
      <c r="B36" s="701">
        <v>475</v>
      </c>
      <c r="C36" s="701">
        <v>524.95471999999995</v>
      </c>
      <c r="D36" s="702">
        <v>49.954720000000002</v>
      </c>
      <c r="E36" s="703">
        <v>1.105167831578</v>
      </c>
      <c r="F36" s="701">
        <v>525</v>
      </c>
      <c r="G36" s="702">
        <v>131.25</v>
      </c>
      <c r="H36" s="704">
        <v>43.942500000000003</v>
      </c>
      <c r="I36" s="701">
        <v>126.0624</v>
      </c>
      <c r="J36" s="702">
        <v>-5.1875999999989997</v>
      </c>
      <c r="K36" s="705">
        <v>0.24011885714199999</v>
      </c>
      <c r="L36" s="270"/>
    </row>
    <row r="37" spans="1:12" ht="14.4" customHeight="1" thickBot="1" x14ac:dyDescent="0.35">
      <c r="A37" s="723" t="s">
        <v>363</v>
      </c>
      <c r="B37" s="701">
        <v>0</v>
      </c>
      <c r="C37" s="701">
        <v>198.43782999999999</v>
      </c>
      <c r="D37" s="702">
        <v>198.43782999999999</v>
      </c>
      <c r="E37" s="711" t="s">
        <v>329</v>
      </c>
      <c r="F37" s="701">
        <v>220</v>
      </c>
      <c r="G37" s="702">
        <v>55</v>
      </c>
      <c r="H37" s="704">
        <v>4.51</v>
      </c>
      <c r="I37" s="701">
        <v>4.51</v>
      </c>
      <c r="J37" s="702">
        <v>-50.49</v>
      </c>
      <c r="K37" s="705">
        <v>2.0500000000000001E-2</v>
      </c>
      <c r="L37" s="270"/>
    </row>
    <row r="38" spans="1:12" ht="14.4" customHeight="1" thickBot="1" x14ac:dyDescent="0.35">
      <c r="A38" s="723" t="s">
        <v>364</v>
      </c>
      <c r="B38" s="701">
        <v>1630.17524105696</v>
      </c>
      <c r="C38" s="701">
        <v>944.24689000000001</v>
      </c>
      <c r="D38" s="702">
        <v>-685.92835105695895</v>
      </c>
      <c r="E38" s="703">
        <v>0.57923029758900002</v>
      </c>
      <c r="F38" s="701">
        <v>823.83623986172097</v>
      </c>
      <c r="G38" s="702">
        <v>205.95905996542999</v>
      </c>
      <c r="H38" s="704">
        <v>134.37459999999999</v>
      </c>
      <c r="I38" s="701">
        <v>233.25771</v>
      </c>
      <c r="J38" s="702">
        <v>27.298650034569999</v>
      </c>
      <c r="K38" s="705">
        <v>0.28313601504000002</v>
      </c>
      <c r="L38" s="270"/>
    </row>
    <row r="39" spans="1:12" ht="14.4" customHeight="1" thickBot="1" x14ac:dyDescent="0.35">
      <c r="A39" s="723" t="s">
        <v>365</v>
      </c>
      <c r="B39" s="701">
        <v>7</v>
      </c>
      <c r="C39" s="701">
        <v>2.5697399999999999</v>
      </c>
      <c r="D39" s="702">
        <v>-4.4302599999999996</v>
      </c>
      <c r="E39" s="703">
        <v>0.367105714285</v>
      </c>
      <c r="F39" s="701">
        <v>5</v>
      </c>
      <c r="G39" s="702">
        <v>1.25</v>
      </c>
      <c r="H39" s="704">
        <v>0</v>
      </c>
      <c r="I39" s="701">
        <v>1.5775999999999999</v>
      </c>
      <c r="J39" s="702">
        <v>0.3276</v>
      </c>
      <c r="K39" s="705">
        <v>0.31552000000000002</v>
      </c>
      <c r="L39" s="270"/>
    </row>
    <row r="40" spans="1:12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126</v>
      </c>
      <c r="G40" s="702">
        <v>31.5</v>
      </c>
      <c r="H40" s="704">
        <v>83.960999999999999</v>
      </c>
      <c r="I40" s="701">
        <v>114.316</v>
      </c>
      <c r="J40" s="702">
        <v>82.816000000000003</v>
      </c>
      <c r="K40" s="705">
        <v>0.90726984126900001</v>
      </c>
      <c r="L40" s="270"/>
    </row>
    <row r="41" spans="1:12" ht="14.4" customHeight="1" thickBot="1" x14ac:dyDescent="0.35">
      <c r="A41" s="722" t="s">
        <v>367</v>
      </c>
      <c r="B41" s="706">
        <v>1107.1715783866</v>
      </c>
      <c r="C41" s="706">
        <v>1104.42299</v>
      </c>
      <c r="D41" s="707">
        <v>-2.748588386597</v>
      </c>
      <c r="E41" s="713">
        <v>0.99751746843900002</v>
      </c>
      <c r="F41" s="706">
        <v>1132.3844395619701</v>
      </c>
      <c r="G41" s="707">
        <v>283.09610989049202</v>
      </c>
      <c r="H41" s="709">
        <v>92.055710000000005</v>
      </c>
      <c r="I41" s="706">
        <v>249.40439000000001</v>
      </c>
      <c r="J41" s="707">
        <v>-33.691719890491001</v>
      </c>
      <c r="K41" s="714">
        <v>0.22024710097200001</v>
      </c>
      <c r="L41" s="270"/>
    </row>
    <row r="42" spans="1:12" ht="14.4" customHeight="1" thickBot="1" x14ac:dyDescent="0.35">
      <c r="A42" s="723" t="s">
        <v>368</v>
      </c>
      <c r="B42" s="701">
        <v>1018.99046501448</v>
      </c>
      <c r="C42" s="701">
        <v>803.32056</v>
      </c>
      <c r="D42" s="702">
        <v>-215.669905014477</v>
      </c>
      <c r="E42" s="703">
        <v>0.78834943758599996</v>
      </c>
      <c r="F42" s="701">
        <v>817.498985955188</v>
      </c>
      <c r="G42" s="702">
        <v>204.374746488797</v>
      </c>
      <c r="H42" s="704">
        <v>69.875540000000001</v>
      </c>
      <c r="I42" s="701">
        <v>187.61657</v>
      </c>
      <c r="J42" s="702">
        <v>-16.758176488796</v>
      </c>
      <c r="K42" s="705">
        <v>0.22950067611399999</v>
      </c>
      <c r="L42" s="270"/>
    </row>
    <row r="43" spans="1:12" ht="14.4" customHeight="1" thickBot="1" x14ac:dyDescent="0.35">
      <c r="A43" s="723" t="s">
        <v>369</v>
      </c>
      <c r="B43" s="701">
        <v>88.181113372119995</v>
      </c>
      <c r="C43" s="701">
        <v>301.10243000000003</v>
      </c>
      <c r="D43" s="702">
        <v>212.92131662788</v>
      </c>
      <c r="E43" s="703">
        <v>3.4145909309319999</v>
      </c>
      <c r="F43" s="701">
        <v>314.88545360677801</v>
      </c>
      <c r="G43" s="702">
        <v>78.721363401694006</v>
      </c>
      <c r="H43" s="704">
        <v>22.18017</v>
      </c>
      <c r="I43" s="701">
        <v>61.787820000000004</v>
      </c>
      <c r="J43" s="702">
        <v>-16.933543401693999</v>
      </c>
      <c r="K43" s="705">
        <v>0.19622316398600001</v>
      </c>
      <c r="L43" s="270"/>
    </row>
    <row r="44" spans="1:12" ht="14.4" customHeight="1" thickBot="1" x14ac:dyDescent="0.35">
      <c r="A44" s="722" t="s">
        <v>370</v>
      </c>
      <c r="B44" s="706">
        <v>2245.2586077013002</v>
      </c>
      <c r="C44" s="706">
        <v>2385.7992300000001</v>
      </c>
      <c r="D44" s="707">
        <v>140.54062229870399</v>
      </c>
      <c r="E44" s="713">
        <v>1.0625944030750001</v>
      </c>
      <c r="F44" s="706">
        <v>2276.3479014742202</v>
      </c>
      <c r="G44" s="707">
        <v>569.08697536855595</v>
      </c>
      <c r="H44" s="709">
        <v>207.714300000001</v>
      </c>
      <c r="I44" s="706">
        <v>552.38104000000101</v>
      </c>
      <c r="J44" s="707">
        <v>-16.705935368555</v>
      </c>
      <c r="K44" s="714">
        <v>0.24266107989999999</v>
      </c>
      <c r="L44" s="270"/>
    </row>
    <row r="45" spans="1:12" ht="14.4" customHeight="1" thickBot="1" x14ac:dyDescent="0.35">
      <c r="A45" s="723" t="s">
        <v>371</v>
      </c>
      <c r="B45" s="701">
        <v>0</v>
      </c>
      <c r="C45" s="701">
        <v>39.919009999998998</v>
      </c>
      <c r="D45" s="702">
        <v>39.919009999998998</v>
      </c>
      <c r="E45" s="711" t="s">
        <v>329</v>
      </c>
      <c r="F45" s="701">
        <v>0</v>
      </c>
      <c r="G45" s="702">
        <v>0</v>
      </c>
      <c r="H45" s="704">
        <v>0</v>
      </c>
      <c r="I45" s="701">
        <v>5.8935000000000004</v>
      </c>
      <c r="J45" s="702">
        <v>5.8935000000000004</v>
      </c>
      <c r="K45" s="712" t="s">
        <v>329</v>
      </c>
      <c r="L45" s="270"/>
    </row>
    <row r="46" spans="1:12" ht="14.4" customHeight="1" thickBot="1" x14ac:dyDescent="0.35">
      <c r="A46" s="723" t="s">
        <v>372</v>
      </c>
      <c r="B46" s="701">
        <v>111</v>
      </c>
      <c r="C46" s="701">
        <v>74.697829999999996</v>
      </c>
      <c r="D46" s="702">
        <v>-36.302169999999997</v>
      </c>
      <c r="E46" s="703">
        <v>0.67295342342300002</v>
      </c>
      <c r="F46" s="701">
        <v>80</v>
      </c>
      <c r="G46" s="702">
        <v>20</v>
      </c>
      <c r="H46" s="704">
        <v>10.122540000000001</v>
      </c>
      <c r="I46" s="701">
        <v>24.21247</v>
      </c>
      <c r="J46" s="702">
        <v>4.2124699999999997</v>
      </c>
      <c r="K46" s="705">
        <v>0.30265587500000002</v>
      </c>
      <c r="L46" s="270"/>
    </row>
    <row r="47" spans="1:12" ht="14.4" customHeight="1" thickBot="1" x14ac:dyDescent="0.35">
      <c r="A47" s="723" t="s">
        <v>373</v>
      </c>
      <c r="B47" s="701">
        <v>588.80088876267905</v>
      </c>
      <c r="C47" s="701">
        <v>660.85073</v>
      </c>
      <c r="D47" s="702">
        <v>72.049841237321004</v>
      </c>
      <c r="E47" s="703">
        <v>1.1223670728290001</v>
      </c>
      <c r="F47" s="701">
        <v>677.84373615408595</v>
      </c>
      <c r="G47" s="702">
        <v>169.460934038521</v>
      </c>
      <c r="H47" s="704">
        <v>75.481610000000003</v>
      </c>
      <c r="I47" s="701">
        <v>168.05404999999999</v>
      </c>
      <c r="J47" s="702">
        <v>-1.406884038521</v>
      </c>
      <c r="K47" s="705">
        <v>0.247924471432</v>
      </c>
      <c r="L47" s="270"/>
    </row>
    <row r="48" spans="1:12" ht="14.4" customHeight="1" thickBot="1" x14ac:dyDescent="0.35">
      <c r="A48" s="723" t="s">
        <v>374</v>
      </c>
      <c r="B48" s="701">
        <v>240</v>
      </c>
      <c r="C48" s="701">
        <v>234.74161000000001</v>
      </c>
      <c r="D48" s="702">
        <v>-5.2583899999990003</v>
      </c>
      <c r="E48" s="703">
        <v>0.978090041666</v>
      </c>
      <c r="F48" s="701">
        <v>242.91821776680899</v>
      </c>
      <c r="G48" s="702">
        <v>60.729554441702</v>
      </c>
      <c r="H48" s="704">
        <v>14.680300000000001</v>
      </c>
      <c r="I48" s="701">
        <v>59.344729999999998</v>
      </c>
      <c r="J48" s="702">
        <v>-1.3848244417019999</v>
      </c>
      <c r="K48" s="705">
        <v>0.244299215372</v>
      </c>
      <c r="L48" s="270"/>
    </row>
    <row r="49" spans="1:12" ht="14.4" customHeight="1" thickBot="1" x14ac:dyDescent="0.35">
      <c r="A49" s="723" t="s">
        <v>375</v>
      </c>
      <c r="B49" s="701">
        <v>23.866173861547001</v>
      </c>
      <c r="C49" s="701">
        <v>26.19069</v>
      </c>
      <c r="D49" s="702">
        <v>2.3245161384520001</v>
      </c>
      <c r="E49" s="703">
        <v>1.097397938686</v>
      </c>
      <c r="F49" s="701">
        <v>24.726744550281001</v>
      </c>
      <c r="G49" s="702">
        <v>6.1816861375699999</v>
      </c>
      <c r="H49" s="704">
        <v>1.1761999999999999</v>
      </c>
      <c r="I49" s="701">
        <v>9.08033</v>
      </c>
      <c r="J49" s="702">
        <v>2.8986438624290001</v>
      </c>
      <c r="K49" s="705">
        <v>0.36722707194699999</v>
      </c>
      <c r="L49" s="270"/>
    </row>
    <row r="50" spans="1:12" ht="14.4" customHeight="1" thickBot="1" x14ac:dyDescent="0.35">
      <c r="A50" s="723" t="s">
        <v>376</v>
      </c>
      <c r="B50" s="701">
        <v>0</v>
      </c>
      <c r="C50" s="701">
        <v>0.1104</v>
      </c>
      <c r="D50" s="702">
        <v>0.1104</v>
      </c>
      <c r="E50" s="711" t="s">
        <v>329</v>
      </c>
      <c r="F50" s="701">
        <v>0.110955140853</v>
      </c>
      <c r="G50" s="702">
        <v>2.7738785213000001E-2</v>
      </c>
      <c r="H50" s="704">
        <v>0.10913</v>
      </c>
      <c r="I50" s="701">
        <v>0.10913</v>
      </c>
      <c r="J50" s="702">
        <v>8.1391214786000005E-2</v>
      </c>
      <c r="K50" s="705">
        <v>0.98355064181899998</v>
      </c>
      <c r="L50" s="270"/>
    </row>
    <row r="51" spans="1:12" ht="14.4" customHeight="1" thickBot="1" x14ac:dyDescent="0.35">
      <c r="A51" s="723" t="s">
        <v>377</v>
      </c>
      <c r="B51" s="701">
        <v>0</v>
      </c>
      <c r="C51" s="701">
        <v>73.749099999999999</v>
      </c>
      <c r="D51" s="702">
        <v>73.749099999999999</v>
      </c>
      <c r="E51" s="711" t="s">
        <v>344</v>
      </c>
      <c r="F51" s="701">
        <v>0</v>
      </c>
      <c r="G51" s="702">
        <v>0</v>
      </c>
      <c r="H51" s="704">
        <v>3.6232799999999998</v>
      </c>
      <c r="I51" s="701">
        <v>8.4175000000000004</v>
      </c>
      <c r="J51" s="702">
        <v>8.4175000000000004</v>
      </c>
      <c r="K51" s="712" t="s">
        <v>329</v>
      </c>
      <c r="L51" s="270"/>
    </row>
    <row r="52" spans="1:12" ht="14.4" customHeight="1" thickBot="1" x14ac:dyDescent="0.35">
      <c r="A52" s="723" t="s">
        <v>378</v>
      </c>
      <c r="B52" s="701">
        <v>22</v>
      </c>
      <c r="C52" s="701">
        <v>2.43181</v>
      </c>
      <c r="D52" s="702">
        <v>-19.568190000000001</v>
      </c>
      <c r="E52" s="703">
        <v>0.110536818181</v>
      </c>
      <c r="F52" s="701">
        <v>5.32963262108</v>
      </c>
      <c r="G52" s="702">
        <v>1.33240815527</v>
      </c>
      <c r="H52" s="704">
        <v>5.219E-2</v>
      </c>
      <c r="I52" s="701">
        <v>0.44833000000000001</v>
      </c>
      <c r="J52" s="702">
        <v>-0.88407815527</v>
      </c>
      <c r="K52" s="705">
        <v>8.4120244652999998E-2</v>
      </c>
      <c r="L52" s="270"/>
    </row>
    <row r="53" spans="1:12" ht="14.4" customHeight="1" thickBot="1" x14ac:dyDescent="0.35">
      <c r="A53" s="723" t="s">
        <v>379</v>
      </c>
      <c r="B53" s="701">
        <v>2</v>
      </c>
      <c r="C53" s="701">
        <v>0</v>
      </c>
      <c r="D53" s="702">
        <v>-2</v>
      </c>
      <c r="E53" s="703">
        <v>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05">
        <v>0</v>
      </c>
      <c r="L53" s="270"/>
    </row>
    <row r="54" spans="1:12" ht="14.4" customHeight="1" thickBot="1" x14ac:dyDescent="0.35">
      <c r="A54" s="723" t="s">
        <v>380</v>
      </c>
      <c r="B54" s="701">
        <v>146.76148490299701</v>
      </c>
      <c r="C54" s="701">
        <v>127.07177</v>
      </c>
      <c r="D54" s="702">
        <v>-19.689714902997</v>
      </c>
      <c r="E54" s="703">
        <v>0.86583867752400001</v>
      </c>
      <c r="F54" s="701">
        <v>125.669481802322</v>
      </c>
      <c r="G54" s="702">
        <v>31.417370450580002</v>
      </c>
      <c r="H54" s="704">
        <v>6.4284299999999996</v>
      </c>
      <c r="I54" s="701">
        <v>21.405809999999999</v>
      </c>
      <c r="J54" s="702">
        <v>-10.011560450579999</v>
      </c>
      <c r="K54" s="705">
        <v>0.170334194849</v>
      </c>
      <c r="L54" s="270"/>
    </row>
    <row r="55" spans="1:12" ht="14.4" customHeight="1" thickBot="1" x14ac:dyDescent="0.35">
      <c r="A55" s="723" t="s">
        <v>381</v>
      </c>
      <c r="B55" s="701">
        <v>0</v>
      </c>
      <c r="C55" s="701">
        <v>7.9450000000000003</v>
      </c>
      <c r="D55" s="702">
        <v>7.9450000000000003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  <c r="L55" s="270"/>
    </row>
    <row r="56" spans="1:12" ht="14.4" customHeight="1" thickBot="1" x14ac:dyDescent="0.35">
      <c r="A56" s="723" t="s">
        <v>382</v>
      </c>
      <c r="B56" s="701">
        <v>0</v>
      </c>
      <c r="C56" s="701">
        <v>17.231339999999999</v>
      </c>
      <c r="D56" s="702">
        <v>17.231339999999999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  <c r="L56" s="270"/>
    </row>
    <row r="57" spans="1:12" ht="14.4" customHeight="1" thickBot="1" x14ac:dyDescent="0.35">
      <c r="A57" s="723" t="s">
        <v>383</v>
      </c>
      <c r="B57" s="701">
        <v>220.83006017407001</v>
      </c>
      <c r="C57" s="701">
        <v>263.85082</v>
      </c>
      <c r="D57" s="702">
        <v>43.02075982593</v>
      </c>
      <c r="E57" s="703">
        <v>1.194813875393</v>
      </c>
      <c r="F57" s="701">
        <v>255.701008357181</v>
      </c>
      <c r="G57" s="702">
        <v>63.925252089295</v>
      </c>
      <c r="H57" s="704">
        <v>15.1013</v>
      </c>
      <c r="I57" s="701">
        <v>52.575629999999997</v>
      </c>
      <c r="J57" s="702">
        <v>-11.349622089295</v>
      </c>
      <c r="K57" s="705">
        <v>0.20561369834900001</v>
      </c>
      <c r="L57" s="270"/>
    </row>
    <row r="58" spans="1:12" ht="14.4" customHeight="1" thickBot="1" x14ac:dyDescent="0.35">
      <c r="A58" s="723" t="s">
        <v>384</v>
      </c>
      <c r="B58" s="701">
        <v>890.00000000000205</v>
      </c>
      <c r="C58" s="701">
        <v>857.00912000000005</v>
      </c>
      <c r="D58" s="702">
        <v>-32.990880000000999</v>
      </c>
      <c r="E58" s="703">
        <v>0.96293159550499996</v>
      </c>
      <c r="F58" s="701">
        <v>864.04812508161206</v>
      </c>
      <c r="G58" s="702">
        <v>216.01203127040301</v>
      </c>
      <c r="H58" s="704">
        <v>80.939319999999995</v>
      </c>
      <c r="I58" s="701">
        <v>202.83956000000001</v>
      </c>
      <c r="J58" s="702">
        <v>-13.172471270401999</v>
      </c>
      <c r="K58" s="705">
        <v>0.23475493333200001</v>
      </c>
      <c r="L58" s="270"/>
    </row>
    <row r="59" spans="1:12" ht="14.4" customHeight="1" thickBot="1" x14ac:dyDescent="0.35">
      <c r="A59" s="722" t="s">
        <v>385</v>
      </c>
      <c r="B59" s="706">
        <v>184.09503955602901</v>
      </c>
      <c r="C59" s="706">
        <v>211.22815</v>
      </c>
      <c r="D59" s="707">
        <v>27.133110443970999</v>
      </c>
      <c r="E59" s="713">
        <v>1.1473864288210001</v>
      </c>
      <c r="F59" s="706">
        <v>187.79929752611201</v>
      </c>
      <c r="G59" s="707">
        <v>46.949824381528003</v>
      </c>
      <c r="H59" s="709">
        <v>4.8875200000000003</v>
      </c>
      <c r="I59" s="706">
        <v>30.863679999999999</v>
      </c>
      <c r="J59" s="707">
        <v>-16.086144381528001</v>
      </c>
      <c r="K59" s="714">
        <v>0.164343958718</v>
      </c>
      <c r="L59" s="270"/>
    </row>
    <row r="60" spans="1:12" ht="14.4" customHeight="1" thickBot="1" x14ac:dyDescent="0.35">
      <c r="A60" s="723" t="s">
        <v>386</v>
      </c>
      <c r="B60" s="701">
        <v>0</v>
      </c>
      <c r="C60" s="701">
        <v>4.5546499999999996</v>
      </c>
      <c r="D60" s="702">
        <v>4.5546499999999996</v>
      </c>
      <c r="E60" s="711" t="s">
        <v>344</v>
      </c>
      <c r="F60" s="701">
        <v>0</v>
      </c>
      <c r="G60" s="702">
        <v>0</v>
      </c>
      <c r="H60" s="704">
        <v>0.11799999999999999</v>
      </c>
      <c r="I60" s="701">
        <v>0.11799999999999999</v>
      </c>
      <c r="J60" s="702">
        <v>0.11799999999999999</v>
      </c>
      <c r="K60" s="712" t="s">
        <v>329</v>
      </c>
      <c r="L60" s="270"/>
    </row>
    <row r="61" spans="1:12" ht="14.4" customHeight="1" thickBot="1" x14ac:dyDescent="0.35">
      <c r="A61" s="723" t="s">
        <v>387</v>
      </c>
      <c r="B61" s="701">
        <v>0</v>
      </c>
      <c r="C61" s="701">
        <v>74.728399999999993</v>
      </c>
      <c r="D61" s="702">
        <v>74.728399999999993</v>
      </c>
      <c r="E61" s="711" t="s">
        <v>329</v>
      </c>
      <c r="F61" s="701">
        <v>71.034149696480995</v>
      </c>
      <c r="G61" s="702">
        <v>17.75853742412</v>
      </c>
      <c r="H61" s="704">
        <v>0</v>
      </c>
      <c r="I61" s="701">
        <v>10.6722</v>
      </c>
      <c r="J61" s="702">
        <v>-7.0863374241199999</v>
      </c>
      <c r="K61" s="705">
        <v>0.150240413175</v>
      </c>
      <c r="L61" s="270"/>
    </row>
    <row r="62" spans="1:12" ht="14.4" customHeight="1" thickBot="1" x14ac:dyDescent="0.35">
      <c r="A62" s="723" t="s">
        <v>388</v>
      </c>
      <c r="B62" s="701">
        <v>13.763074246832</v>
      </c>
      <c r="C62" s="701">
        <v>12.194380000000001</v>
      </c>
      <c r="D62" s="702">
        <v>-1.568694246832</v>
      </c>
      <c r="E62" s="703">
        <v>0.88602152261099998</v>
      </c>
      <c r="F62" s="701">
        <v>12.248341576302</v>
      </c>
      <c r="G62" s="702">
        <v>3.0620853940749999</v>
      </c>
      <c r="H62" s="704">
        <v>0</v>
      </c>
      <c r="I62" s="701">
        <v>7.508</v>
      </c>
      <c r="J62" s="702">
        <v>4.445914605924</v>
      </c>
      <c r="K62" s="705">
        <v>0.61298094547899995</v>
      </c>
      <c r="L62" s="270"/>
    </row>
    <row r="63" spans="1:12" ht="14.4" customHeight="1" thickBot="1" x14ac:dyDescent="0.35">
      <c r="A63" s="723" t="s">
        <v>389</v>
      </c>
      <c r="B63" s="701">
        <v>161.886382622231</v>
      </c>
      <c r="C63" s="701">
        <v>106.40629</v>
      </c>
      <c r="D63" s="702">
        <v>-55.480092622230003</v>
      </c>
      <c r="E63" s="703">
        <v>0.65728993554799997</v>
      </c>
      <c r="F63" s="701">
        <v>95.369908734069</v>
      </c>
      <c r="G63" s="702">
        <v>23.842477183517001</v>
      </c>
      <c r="H63" s="704">
        <v>3.0975999999999999</v>
      </c>
      <c r="I63" s="701">
        <v>7.6563600000000003</v>
      </c>
      <c r="J63" s="702">
        <v>-16.186117183516998</v>
      </c>
      <c r="K63" s="705">
        <v>8.0280668205999994E-2</v>
      </c>
      <c r="L63" s="270"/>
    </row>
    <row r="64" spans="1:12" ht="14.4" customHeight="1" thickBot="1" x14ac:dyDescent="0.35">
      <c r="A64" s="723" t="s">
        <v>390</v>
      </c>
      <c r="B64" s="701">
        <v>0</v>
      </c>
      <c r="C64" s="701">
        <v>4.4713000000000003</v>
      </c>
      <c r="D64" s="702">
        <v>4.4713000000000003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  <c r="L64" s="270"/>
    </row>
    <row r="65" spans="1:12" ht="14.4" customHeight="1" thickBot="1" x14ac:dyDescent="0.35">
      <c r="A65" s="723" t="s">
        <v>391</v>
      </c>
      <c r="B65" s="701">
        <v>8.4455826869640003</v>
      </c>
      <c r="C65" s="701">
        <v>8.8731299999999997</v>
      </c>
      <c r="D65" s="702">
        <v>0.42754731303499999</v>
      </c>
      <c r="E65" s="703">
        <v>1.0506237791849999</v>
      </c>
      <c r="F65" s="701">
        <v>9.1468975192579993</v>
      </c>
      <c r="G65" s="702">
        <v>2.2867243798139998</v>
      </c>
      <c r="H65" s="704">
        <v>1.6719200000000001</v>
      </c>
      <c r="I65" s="701">
        <v>4.9091199999999997</v>
      </c>
      <c r="J65" s="702">
        <v>2.6223956201849998</v>
      </c>
      <c r="K65" s="705">
        <v>0.53669782455299997</v>
      </c>
      <c r="L65" s="270"/>
    </row>
    <row r="66" spans="1:12" ht="14.4" customHeight="1" thickBot="1" x14ac:dyDescent="0.35">
      <c r="A66" s="722" t="s">
        <v>392</v>
      </c>
      <c r="B66" s="706">
        <v>412.88561922707999</v>
      </c>
      <c r="C66" s="706">
        <v>414.56009</v>
      </c>
      <c r="D66" s="707">
        <v>1.6744707729199999</v>
      </c>
      <c r="E66" s="713">
        <v>1.0040555318340001</v>
      </c>
      <c r="F66" s="706">
        <v>317.32456558794001</v>
      </c>
      <c r="G66" s="707">
        <v>79.331141396985004</v>
      </c>
      <c r="H66" s="709">
        <v>40.877279999999999</v>
      </c>
      <c r="I66" s="706">
        <v>122.39194999999999</v>
      </c>
      <c r="J66" s="707">
        <v>43.060808603014998</v>
      </c>
      <c r="K66" s="714">
        <v>0.38569957473400002</v>
      </c>
      <c r="L66" s="270"/>
    </row>
    <row r="67" spans="1:12" ht="14.4" customHeight="1" thickBot="1" x14ac:dyDescent="0.35">
      <c r="A67" s="723" t="s">
        <v>393</v>
      </c>
      <c r="B67" s="701">
        <v>16</v>
      </c>
      <c r="C67" s="701">
        <v>15.098409999999999</v>
      </c>
      <c r="D67" s="702">
        <v>-0.90159</v>
      </c>
      <c r="E67" s="703">
        <v>0.94365062499999997</v>
      </c>
      <c r="F67" s="701">
        <v>0</v>
      </c>
      <c r="G67" s="702">
        <v>0</v>
      </c>
      <c r="H67" s="704">
        <v>0.83004999999999995</v>
      </c>
      <c r="I67" s="701">
        <v>5.9713399999999996</v>
      </c>
      <c r="J67" s="702">
        <v>5.9713399999999996</v>
      </c>
      <c r="K67" s="712" t="s">
        <v>329</v>
      </c>
      <c r="L67" s="270"/>
    </row>
    <row r="68" spans="1:12" ht="14.4" customHeight="1" thickBot="1" x14ac:dyDescent="0.35">
      <c r="A68" s="723" t="s">
        <v>394</v>
      </c>
      <c r="B68" s="701">
        <v>86</v>
      </c>
      <c r="C68" s="701">
        <v>76.100570000000005</v>
      </c>
      <c r="D68" s="702">
        <v>-9.8994300000000006</v>
      </c>
      <c r="E68" s="703">
        <v>0.88489034883700002</v>
      </c>
      <c r="F68" s="701">
        <v>0</v>
      </c>
      <c r="G68" s="702">
        <v>0</v>
      </c>
      <c r="H68" s="704">
        <v>8.6419700000000006</v>
      </c>
      <c r="I68" s="701">
        <v>21.731739999999999</v>
      </c>
      <c r="J68" s="702">
        <v>21.731739999999999</v>
      </c>
      <c r="K68" s="712" t="s">
        <v>329</v>
      </c>
      <c r="L68" s="270"/>
    </row>
    <row r="69" spans="1:12" ht="14.4" customHeight="1" thickBot="1" x14ac:dyDescent="0.35">
      <c r="A69" s="723" t="s">
        <v>395</v>
      </c>
      <c r="B69" s="701">
        <v>0</v>
      </c>
      <c r="C69" s="701">
        <v>0.68969999999999998</v>
      </c>
      <c r="D69" s="702">
        <v>0.68969999999999998</v>
      </c>
      <c r="E69" s="711" t="s">
        <v>344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  <c r="L69" s="270"/>
    </row>
    <row r="70" spans="1:12" ht="14.4" customHeight="1" thickBot="1" x14ac:dyDescent="0.35">
      <c r="A70" s="723" t="s">
        <v>396</v>
      </c>
      <c r="B70" s="701">
        <v>0</v>
      </c>
      <c r="C70" s="701">
        <v>14.44341</v>
      </c>
      <c r="D70" s="702">
        <v>14.44341</v>
      </c>
      <c r="E70" s="711" t="s">
        <v>329</v>
      </c>
      <c r="F70" s="701">
        <v>0</v>
      </c>
      <c r="G70" s="702">
        <v>0</v>
      </c>
      <c r="H70" s="704">
        <v>8.2679500000000008</v>
      </c>
      <c r="I70" s="701">
        <v>20.83475</v>
      </c>
      <c r="J70" s="702">
        <v>20.83475</v>
      </c>
      <c r="K70" s="712" t="s">
        <v>329</v>
      </c>
      <c r="L70" s="270"/>
    </row>
    <row r="71" spans="1:12" ht="14.4" customHeight="1" thickBot="1" x14ac:dyDescent="0.35">
      <c r="A71" s="723" t="s">
        <v>397</v>
      </c>
      <c r="B71" s="701">
        <v>57.552142191542004</v>
      </c>
      <c r="C71" s="701">
        <v>60.676830000000002</v>
      </c>
      <c r="D71" s="702">
        <v>3.1246878084569998</v>
      </c>
      <c r="E71" s="703">
        <v>1.0542931625030001</v>
      </c>
      <c r="F71" s="701">
        <v>65</v>
      </c>
      <c r="G71" s="702">
        <v>16.25</v>
      </c>
      <c r="H71" s="704">
        <v>6.5146499999999996</v>
      </c>
      <c r="I71" s="701">
        <v>16.246919999999999</v>
      </c>
      <c r="J71" s="702">
        <v>-3.0799999989999998E-3</v>
      </c>
      <c r="K71" s="705">
        <v>0.24995261538399999</v>
      </c>
      <c r="L71" s="270"/>
    </row>
    <row r="72" spans="1:12" ht="14.4" customHeight="1" thickBot="1" x14ac:dyDescent="0.35">
      <c r="A72" s="723" t="s">
        <v>398</v>
      </c>
      <c r="B72" s="701">
        <v>83.333477035537001</v>
      </c>
      <c r="C72" s="701">
        <v>51.919490000000003</v>
      </c>
      <c r="D72" s="702">
        <v>-31.413987035537001</v>
      </c>
      <c r="E72" s="703">
        <v>0.62303280562499996</v>
      </c>
      <c r="F72" s="701">
        <v>59.636446780465</v>
      </c>
      <c r="G72" s="702">
        <v>14.909111695116</v>
      </c>
      <c r="H72" s="704">
        <v>4.0289200000000003</v>
      </c>
      <c r="I72" s="701">
        <v>12.81743</v>
      </c>
      <c r="J72" s="702">
        <v>-2.0916816951160002</v>
      </c>
      <c r="K72" s="705">
        <v>0.21492611803600001</v>
      </c>
      <c r="L72" s="270"/>
    </row>
    <row r="73" spans="1:12" ht="14.4" customHeight="1" thickBot="1" x14ac:dyDescent="0.35">
      <c r="A73" s="723" t="s">
        <v>399</v>
      </c>
      <c r="B73" s="701">
        <v>170</v>
      </c>
      <c r="C73" s="701">
        <v>195.63167999999999</v>
      </c>
      <c r="D73" s="702">
        <v>25.631679999999999</v>
      </c>
      <c r="E73" s="703">
        <v>1.150774588235</v>
      </c>
      <c r="F73" s="701">
        <v>192.68811880747401</v>
      </c>
      <c r="G73" s="702">
        <v>48.172029701867999</v>
      </c>
      <c r="H73" s="704">
        <v>12.59374</v>
      </c>
      <c r="I73" s="701">
        <v>44.789769999999997</v>
      </c>
      <c r="J73" s="702">
        <v>-3.3822597018680001</v>
      </c>
      <c r="K73" s="705">
        <v>0.23244697325999999</v>
      </c>
      <c r="L73" s="270"/>
    </row>
    <row r="74" spans="1:12" ht="14.4" customHeight="1" thickBot="1" x14ac:dyDescent="0.35">
      <c r="A74" s="721" t="s">
        <v>42</v>
      </c>
      <c r="B74" s="701">
        <v>3196.7078628555901</v>
      </c>
      <c r="C74" s="701">
        <v>3137.3890000000001</v>
      </c>
      <c r="D74" s="702">
        <v>-59.318862855587</v>
      </c>
      <c r="E74" s="703">
        <v>0.98144376483499995</v>
      </c>
      <c r="F74" s="701">
        <v>3116.8702390489302</v>
      </c>
      <c r="G74" s="702">
        <v>779.21755976223199</v>
      </c>
      <c r="H74" s="704">
        <v>340.47000000000099</v>
      </c>
      <c r="I74" s="701">
        <v>1052.0450000000001</v>
      </c>
      <c r="J74" s="702">
        <v>272.827440237769</v>
      </c>
      <c r="K74" s="705">
        <v>0.33753249872800001</v>
      </c>
      <c r="L74" s="270"/>
    </row>
    <row r="75" spans="1:12" ht="14.4" customHeight="1" thickBot="1" x14ac:dyDescent="0.35">
      <c r="A75" s="722" t="s">
        <v>400</v>
      </c>
      <c r="B75" s="706">
        <v>3196.7078628555901</v>
      </c>
      <c r="C75" s="706">
        <v>3137.3890000000001</v>
      </c>
      <c r="D75" s="707">
        <v>-59.318862855587</v>
      </c>
      <c r="E75" s="713">
        <v>0.98144376483499995</v>
      </c>
      <c r="F75" s="706">
        <v>3116.8702390489302</v>
      </c>
      <c r="G75" s="707">
        <v>779.21755976223199</v>
      </c>
      <c r="H75" s="709">
        <v>340.47000000000099</v>
      </c>
      <c r="I75" s="706">
        <v>1052.0450000000001</v>
      </c>
      <c r="J75" s="707">
        <v>272.827440237769</v>
      </c>
      <c r="K75" s="714">
        <v>0.33753249872800001</v>
      </c>
      <c r="L75" s="270"/>
    </row>
    <row r="76" spans="1:12" ht="14.4" customHeight="1" thickBot="1" x14ac:dyDescent="0.35">
      <c r="A76" s="723" t="s">
        <v>401</v>
      </c>
      <c r="B76" s="701">
        <v>913.99999999999602</v>
      </c>
      <c r="C76" s="701">
        <v>931.45</v>
      </c>
      <c r="D76" s="702">
        <v>17.450000000003001</v>
      </c>
      <c r="E76" s="703">
        <v>1.019091903719</v>
      </c>
      <c r="F76" s="701">
        <v>920.82489572300597</v>
      </c>
      <c r="G76" s="702">
        <v>230.206223930752</v>
      </c>
      <c r="H76" s="704">
        <v>74.049000000000007</v>
      </c>
      <c r="I76" s="701">
        <v>224.54</v>
      </c>
      <c r="J76" s="702">
        <v>-5.6662239307510003</v>
      </c>
      <c r="K76" s="705">
        <v>0.24384657826100001</v>
      </c>
      <c r="L76" s="270"/>
    </row>
    <row r="77" spans="1:12" ht="14.4" customHeight="1" thickBot="1" x14ac:dyDescent="0.35">
      <c r="A77" s="723" t="s">
        <v>402</v>
      </c>
      <c r="B77" s="701">
        <v>395.70786285559899</v>
      </c>
      <c r="C77" s="701">
        <v>360.02699999999999</v>
      </c>
      <c r="D77" s="702">
        <v>-35.680862855599003</v>
      </c>
      <c r="E77" s="703">
        <v>0.90983029096699997</v>
      </c>
      <c r="F77" s="701">
        <v>382.83911417849799</v>
      </c>
      <c r="G77" s="702">
        <v>95.709778544624001</v>
      </c>
      <c r="H77" s="704">
        <v>33.679000000000002</v>
      </c>
      <c r="I77" s="701">
        <v>106.021</v>
      </c>
      <c r="J77" s="702">
        <v>10.311221455375</v>
      </c>
      <c r="K77" s="705">
        <v>0.27693356314299999</v>
      </c>
      <c r="L77" s="270"/>
    </row>
    <row r="78" spans="1:12" ht="14.4" customHeight="1" thickBot="1" x14ac:dyDescent="0.35">
      <c r="A78" s="723" t="s">
        <v>403</v>
      </c>
      <c r="B78" s="701">
        <v>1886.99999999999</v>
      </c>
      <c r="C78" s="701">
        <v>1845.912</v>
      </c>
      <c r="D78" s="702">
        <v>-41.087999999992</v>
      </c>
      <c r="E78" s="703">
        <v>0.97822575516599997</v>
      </c>
      <c r="F78" s="701">
        <v>1813.2062291474199</v>
      </c>
      <c r="G78" s="702">
        <v>453.30155728685497</v>
      </c>
      <c r="H78" s="704">
        <v>232.74200000000101</v>
      </c>
      <c r="I78" s="701">
        <v>721.48400000000095</v>
      </c>
      <c r="J78" s="702">
        <v>268.18244271314501</v>
      </c>
      <c r="K78" s="705">
        <v>0.39790509672899999</v>
      </c>
      <c r="L78" s="270"/>
    </row>
    <row r="79" spans="1:12" ht="14.4" customHeight="1" thickBot="1" x14ac:dyDescent="0.35">
      <c r="A79" s="724" t="s">
        <v>404</v>
      </c>
      <c r="B79" s="706">
        <v>6057.46451920647</v>
      </c>
      <c r="C79" s="706">
        <v>5639.3868000000002</v>
      </c>
      <c r="D79" s="707">
        <v>-418.077719206469</v>
      </c>
      <c r="E79" s="713">
        <v>0.93098140023999998</v>
      </c>
      <c r="F79" s="706">
        <v>6371.8543686286102</v>
      </c>
      <c r="G79" s="707">
        <v>1592.9635921571501</v>
      </c>
      <c r="H79" s="709">
        <v>416.91678000000098</v>
      </c>
      <c r="I79" s="706">
        <v>1515.8270199999999</v>
      </c>
      <c r="J79" s="707">
        <v>-77.136572157152003</v>
      </c>
      <c r="K79" s="714">
        <v>0.237894172136</v>
      </c>
      <c r="L79" s="270"/>
    </row>
    <row r="80" spans="1:12" ht="14.4" customHeight="1" thickBot="1" x14ac:dyDescent="0.35">
      <c r="A80" s="721" t="s">
        <v>45</v>
      </c>
      <c r="B80" s="701">
        <v>1816.5595948141299</v>
      </c>
      <c r="C80" s="701">
        <v>1424.75434</v>
      </c>
      <c r="D80" s="702">
        <v>-391.80525481412701</v>
      </c>
      <c r="E80" s="703">
        <v>0.78431467047199999</v>
      </c>
      <c r="F80" s="701">
        <v>1041.3589056926401</v>
      </c>
      <c r="G80" s="702">
        <v>260.33972642316002</v>
      </c>
      <c r="H80" s="704">
        <v>60.840960000000003</v>
      </c>
      <c r="I80" s="701">
        <v>348.93718000000001</v>
      </c>
      <c r="J80" s="702">
        <v>88.597453576839996</v>
      </c>
      <c r="K80" s="705">
        <v>0.335078691978</v>
      </c>
      <c r="L80" s="270"/>
    </row>
    <row r="81" spans="1:12" ht="14.4" customHeight="1" thickBot="1" x14ac:dyDescent="0.35">
      <c r="A81" s="725" t="s">
        <v>405</v>
      </c>
      <c r="B81" s="701">
        <v>1816.5595948141299</v>
      </c>
      <c r="C81" s="701">
        <v>1424.75434</v>
      </c>
      <c r="D81" s="702">
        <v>-391.80525481412701</v>
      </c>
      <c r="E81" s="703">
        <v>0.78431467047199999</v>
      </c>
      <c r="F81" s="701">
        <v>1041.3589056926401</v>
      </c>
      <c r="G81" s="702">
        <v>260.33972642316002</v>
      </c>
      <c r="H81" s="704">
        <v>60.840960000000003</v>
      </c>
      <c r="I81" s="701">
        <v>348.93718000000001</v>
      </c>
      <c r="J81" s="702">
        <v>88.597453576839996</v>
      </c>
      <c r="K81" s="705">
        <v>0.335078691978</v>
      </c>
      <c r="L81" s="270"/>
    </row>
    <row r="82" spans="1:12" ht="14.4" customHeight="1" thickBot="1" x14ac:dyDescent="0.35">
      <c r="A82" s="723" t="s">
        <v>406</v>
      </c>
      <c r="B82" s="701">
        <v>362.629353962143</v>
      </c>
      <c r="C82" s="701">
        <v>577.29542000000004</v>
      </c>
      <c r="D82" s="702">
        <v>214.66606603785701</v>
      </c>
      <c r="E82" s="703">
        <v>1.59197101308</v>
      </c>
      <c r="F82" s="701">
        <v>538.85605987815904</v>
      </c>
      <c r="G82" s="702">
        <v>134.71401496953999</v>
      </c>
      <c r="H82" s="704">
        <v>36.692230000000002</v>
      </c>
      <c r="I82" s="701">
        <v>217.19171</v>
      </c>
      <c r="J82" s="702">
        <v>82.477695030459998</v>
      </c>
      <c r="K82" s="705">
        <v>0.40306071726999998</v>
      </c>
      <c r="L82" s="270"/>
    </row>
    <row r="83" spans="1:12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1.208</v>
      </c>
      <c r="I83" s="701">
        <v>1.208</v>
      </c>
      <c r="J83" s="702">
        <v>1.208</v>
      </c>
      <c r="K83" s="712" t="s">
        <v>344</v>
      </c>
      <c r="L83" s="270"/>
    </row>
    <row r="84" spans="1:12" ht="14.4" customHeight="1" thickBot="1" x14ac:dyDescent="0.35">
      <c r="A84" s="723" t="s">
        <v>408</v>
      </c>
      <c r="B84" s="701">
        <v>388.21963618500399</v>
      </c>
      <c r="C84" s="701">
        <v>242.87441000000001</v>
      </c>
      <c r="D84" s="702">
        <v>-145.34522618500401</v>
      </c>
      <c r="E84" s="703">
        <v>0.625610833049</v>
      </c>
      <c r="F84" s="701">
        <v>219.83896179810699</v>
      </c>
      <c r="G84" s="702">
        <v>54.959740449526002</v>
      </c>
      <c r="H84" s="704">
        <v>12.769130000000001</v>
      </c>
      <c r="I84" s="701">
        <v>39.29325</v>
      </c>
      <c r="J84" s="702">
        <v>-15.666490449526</v>
      </c>
      <c r="K84" s="705">
        <v>0.178736515486</v>
      </c>
      <c r="L84" s="270"/>
    </row>
    <row r="85" spans="1:12" ht="14.4" customHeight="1" thickBot="1" x14ac:dyDescent="0.35">
      <c r="A85" s="723" t="s">
        <v>409</v>
      </c>
      <c r="B85" s="701">
        <v>926.710604666981</v>
      </c>
      <c r="C85" s="701">
        <v>407.84529999999899</v>
      </c>
      <c r="D85" s="702">
        <v>-518.86530466698196</v>
      </c>
      <c r="E85" s="703">
        <v>0.44009995995000001</v>
      </c>
      <c r="F85" s="701">
        <v>103.235298676403</v>
      </c>
      <c r="G85" s="702">
        <v>25.808824669100002</v>
      </c>
      <c r="H85" s="704">
        <v>3.6844000000000001</v>
      </c>
      <c r="I85" s="701">
        <v>26.78772</v>
      </c>
      <c r="J85" s="702">
        <v>0.97889533089900005</v>
      </c>
      <c r="K85" s="705">
        <v>0.259482176575</v>
      </c>
      <c r="L85" s="270"/>
    </row>
    <row r="86" spans="1:12" ht="14.4" customHeight="1" thickBot="1" x14ac:dyDescent="0.35">
      <c r="A86" s="723" t="s">
        <v>410</v>
      </c>
      <c r="B86" s="701">
        <v>132.99999999999901</v>
      </c>
      <c r="C86" s="701">
        <v>196.73921000000001</v>
      </c>
      <c r="D86" s="702">
        <v>63.73921</v>
      </c>
      <c r="E86" s="703">
        <v>1.4792421804510001</v>
      </c>
      <c r="F86" s="701">
        <v>179.42858533997</v>
      </c>
      <c r="G86" s="702">
        <v>44.857146334992002</v>
      </c>
      <c r="H86" s="704">
        <v>6.4871999999999996</v>
      </c>
      <c r="I86" s="701">
        <v>64.456500000000005</v>
      </c>
      <c r="J86" s="702">
        <v>19.599353665007001</v>
      </c>
      <c r="K86" s="705">
        <v>0.35923205813499998</v>
      </c>
      <c r="L86" s="270"/>
    </row>
    <row r="87" spans="1:12" ht="14.4" customHeight="1" thickBot="1" x14ac:dyDescent="0.35">
      <c r="A87" s="723" t="s">
        <v>411</v>
      </c>
      <c r="B87" s="701">
        <v>6</v>
      </c>
      <c r="C87" s="701">
        <v>0</v>
      </c>
      <c r="D87" s="702">
        <v>-6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0</v>
      </c>
      <c r="L87" s="270"/>
    </row>
    <row r="88" spans="1:12" ht="14.4" customHeight="1" thickBot="1" x14ac:dyDescent="0.35">
      <c r="A88" s="726" t="s">
        <v>46</v>
      </c>
      <c r="B88" s="706">
        <v>0</v>
      </c>
      <c r="C88" s="706">
        <v>190.86500000000001</v>
      </c>
      <c r="D88" s="707">
        <v>190.86500000000001</v>
      </c>
      <c r="E88" s="708" t="s">
        <v>329</v>
      </c>
      <c r="F88" s="706">
        <v>0</v>
      </c>
      <c r="G88" s="707">
        <v>0</v>
      </c>
      <c r="H88" s="709">
        <v>22.167999999999999</v>
      </c>
      <c r="I88" s="706">
        <v>48.350999999999999</v>
      </c>
      <c r="J88" s="707">
        <v>48.350999999999999</v>
      </c>
      <c r="K88" s="710" t="s">
        <v>329</v>
      </c>
      <c r="L88" s="270"/>
    </row>
    <row r="89" spans="1:12" ht="14.4" customHeight="1" thickBot="1" x14ac:dyDescent="0.35">
      <c r="A89" s="722" t="s">
        <v>412</v>
      </c>
      <c r="B89" s="706">
        <v>0</v>
      </c>
      <c r="C89" s="706">
        <v>189.98699999999999</v>
      </c>
      <c r="D89" s="707">
        <v>189.98699999999999</v>
      </c>
      <c r="E89" s="708" t="s">
        <v>329</v>
      </c>
      <c r="F89" s="706">
        <v>0</v>
      </c>
      <c r="G89" s="707">
        <v>0</v>
      </c>
      <c r="H89" s="709">
        <v>22.167999999999999</v>
      </c>
      <c r="I89" s="706">
        <v>48.350999999999999</v>
      </c>
      <c r="J89" s="707">
        <v>48.350999999999999</v>
      </c>
      <c r="K89" s="710" t="s">
        <v>329</v>
      </c>
      <c r="L89" s="270"/>
    </row>
    <row r="90" spans="1:12" ht="14.4" customHeight="1" thickBot="1" x14ac:dyDescent="0.35">
      <c r="A90" s="723" t="s">
        <v>413</v>
      </c>
      <c r="B90" s="701">
        <v>0</v>
      </c>
      <c r="C90" s="701">
        <v>154.14500000000001</v>
      </c>
      <c r="D90" s="702">
        <v>154.14500000000001</v>
      </c>
      <c r="E90" s="711" t="s">
        <v>329</v>
      </c>
      <c r="F90" s="701">
        <v>0</v>
      </c>
      <c r="G90" s="702">
        <v>0</v>
      </c>
      <c r="H90" s="704">
        <v>20.667999999999999</v>
      </c>
      <c r="I90" s="701">
        <v>43.000999999999998</v>
      </c>
      <c r="J90" s="702">
        <v>43.000999999999998</v>
      </c>
      <c r="K90" s="712" t="s">
        <v>329</v>
      </c>
      <c r="L90" s="270"/>
    </row>
    <row r="91" spans="1:12" ht="14.4" customHeight="1" thickBot="1" x14ac:dyDescent="0.35">
      <c r="A91" s="723" t="s">
        <v>414</v>
      </c>
      <c r="B91" s="701">
        <v>0</v>
      </c>
      <c r="C91" s="701">
        <v>35.841999999999999</v>
      </c>
      <c r="D91" s="702">
        <v>35.841999999999999</v>
      </c>
      <c r="E91" s="711" t="s">
        <v>329</v>
      </c>
      <c r="F91" s="701">
        <v>0</v>
      </c>
      <c r="G91" s="702">
        <v>0</v>
      </c>
      <c r="H91" s="704">
        <v>1.5</v>
      </c>
      <c r="I91" s="701">
        <v>5.35</v>
      </c>
      <c r="J91" s="702">
        <v>5.35</v>
      </c>
      <c r="K91" s="712" t="s">
        <v>329</v>
      </c>
      <c r="L91" s="270"/>
    </row>
    <row r="92" spans="1:12" ht="14.4" customHeight="1" thickBot="1" x14ac:dyDescent="0.35">
      <c r="A92" s="722" t="s">
        <v>415</v>
      </c>
      <c r="B92" s="706">
        <v>0</v>
      </c>
      <c r="C92" s="706">
        <v>0.878</v>
      </c>
      <c r="D92" s="707">
        <v>0.878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  <c r="L92" s="270"/>
    </row>
    <row r="93" spans="1:12" ht="14.4" customHeight="1" thickBot="1" x14ac:dyDescent="0.35">
      <c r="A93" s="723" t="s">
        <v>416</v>
      </c>
      <c r="B93" s="701">
        <v>0</v>
      </c>
      <c r="C93" s="701">
        <v>0.878</v>
      </c>
      <c r="D93" s="702">
        <v>0.878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  <c r="L93" s="270"/>
    </row>
    <row r="94" spans="1:12" ht="14.4" customHeight="1" thickBot="1" x14ac:dyDescent="0.35">
      <c r="A94" s="721" t="s">
        <v>47</v>
      </c>
      <c r="B94" s="701">
        <v>4240.90492439234</v>
      </c>
      <c r="C94" s="701">
        <v>4023.76746</v>
      </c>
      <c r="D94" s="702">
        <v>-217.13746439234001</v>
      </c>
      <c r="E94" s="703">
        <v>0.94879926141600002</v>
      </c>
      <c r="F94" s="701">
        <v>5330.49546293597</v>
      </c>
      <c r="G94" s="702">
        <v>1332.62386573399</v>
      </c>
      <c r="H94" s="704">
        <v>333.90782000000098</v>
      </c>
      <c r="I94" s="701">
        <v>1118.5388399999999</v>
      </c>
      <c r="J94" s="702">
        <v>-214.08502573399201</v>
      </c>
      <c r="K94" s="705">
        <v>0.20983768727999999</v>
      </c>
      <c r="L94" s="270"/>
    </row>
    <row r="95" spans="1:12" ht="14.4" customHeight="1" thickBot="1" x14ac:dyDescent="0.35">
      <c r="A95" s="722" t="s">
        <v>417</v>
      </c>
      <c r="B95" s="706">
        <v>41.561855039933</v>
      </c>
      <c r="C95" s="706">
        <v>33.631</v>
      </c>
      <c r="D95" s="707">
        <v>-7.9308550399330002</v>
      </c>
      <c r="E95" s="713">
        <v>0.80917947400699997</v>
      </c>
      <c r="F95" s="706">
        <v>38.08543677622</v>
      </c>
      <c r="G95" s="707">
        <v>9.521359194055</v>
      </c>
      <c r="H95" s="709">
        <v>0</v>
      </c>
      <c r="I95" s="706">
        <v>0</v>
      </c>
      <c r="J95" s="707">
        <v>-9.521359194055</v>
      </c>
      <c r="K95" s="714">
        <v>0</v>
      </c>
      <c r="L95" s="270"/>
    </row>
    <row r="96" spans="1:12" ht="14.4" customHeight="1" thickBot="1" x14ac:dyDescent="0.35">
      <c r="A96" s="723" t="s">
        <v>418</v>
      </c>
      <c r="B96" s="701">
        <v>41.561855039933</v>
      </c>
      <c r="C96" s="701">
        <v>33.631</v>
      </c>
      <c r="D96" s="702">
        <v>-7.9308550399330002</v>
      </c>
      <c r="E96" s="703">
        <v>0.80917947400699997</v>
      </c>
      <c r="F96" s="701">
        <v>38.08543677622</v>
      </c>
      <c r="G96" s="702">
        <v>9.521359194055</v>
      </c>
      <c r="H96" s="704">
        <v>0</v>
      </c>
      <c r="I96" s="701">
        <v>0</v>
      </c>
      <c r="J96" s="702">
        <v>-9.521359194055</v>
      </c>
      <c r="K96" s="705">
        <v>0</v>
      </c>
      <c r="L96" s="270"/>
    </row>
    <row r="97" spans="1:12" ht="14.4" customHeight="1" thickBot="1" x14ac:dyDescent="0.35">
      <c r="A97" s="722" t="s">
        <v>419</v>
      </c>
      <c r="B97" s="706">
        <v>82.346517547513997</v>
      </c>
      <c r="C97" s="706">
        <v>79.705939999999998</v>
      </c>
      <c r="D97" s="707">
        <v>-2.6405775475139999</v>
      </c>
      <c r="E97" s="713">
        <v>0.96793334282700005</v>
      </c>
      <c r="F97" s="706">
        <v>78.955106697218</v>
      </c>
      <c r="G97" s="707">
        <v>19.738776674303999</v>
      </c>
      <c r="H97" s="709">
        <v>5.6252500000000003</v>
      </c>
      <c r="I97" s="706">
        <v>18.5489</v>
      </c>
      <c r="J97" s="707">
        <v>-1.1898766743039999</v>
      </c>
      <c r="K97" s="714">
        <v>0.23492970595400001</v>
      </c>
      <c r="L97" s="270"/>
    </row>
    <row r="98" spans="1:12" ht="14.4" customHeight="1" thickBot="1" x14ac:dyDescent="0.35">
      <c r="A98" s="723" t="s">
        <v>420</v>
      </c>
      <c r="B98" s="701">
        <v>41.708956550282998</v>
      </c>
      <c r="C98" s="701">
        <v>45.340699999999998</v>
      </c>
      <c r="D98" s="702">
        <v>3.6317434497160002</v>
      </c>
      <c r="E98" s="703">
        <v>1.08707346695</v>
      </c>
      <c r="F98" s="701">
        <v>43.204944014955998</v>
      </c>
      <c r="G98" s="702">
        <v>10.801236003739</v>
      </c>
      <c r="H98" s="704">
        <v>2.7848999999999999</v>
      </c>
      <c r="I98" s="701">
        <v>9.9601000000000006</v>
      </c>
      <c r="J98" s="702">
        <v>-0.84113600373899999</v>
      </c>
      <c r="K98" s="705">
        <v>0.23053148724200001</v>
      </c>
      <c r="L98" s="270"/>
    </row>
    <row r="99" spans="1:12" ht="14.4" customHeight="1" thickBot="1" x14ac:dyDescent="0.35">
      <c r="A99" s="723" t="s">
        <v>421</v>
      </c>
      <c r="B99" s="701">
        <v>40.637560997229997</v>
      </c>
      <c r="C99" s="701">
        <v>34.36524</v>
      </c>
      <c r="D99" s="702">
        <v>-6.2723209972299996</v>
      </c>
      <c r="E99" s="703">
        <v>0.84565212962299996</v>
      </c>
      <c r="F99" s="701">
        <v>35.750162682262001</v>
      </c>
      <c r="G99" s="702">
        <v>8.9375406705649993</v>
      </c>
      <c r="H99" s="704">
        <v>2.8403499999999999</v>
      </c>
      <c r="I99" s="701">
        <v>8.5888000000000009</v>
      </c>
      <c r="J99" s="702">
        <v>-0.34874067056500002</v>
      </c>
      <c r="K99" s="705">
        <v>0.24024506059799999</v>
      </c>
      <c r="L99" s="270"/>
    </row>
    <row r="100" spans="1:12" ht="14.4" customHeight="1" thickBot="1" x14ac:dyDescent="0.35">
      <c r="A100" s="722" t="s">
        <v>422</v>
      </c>
      <c r="B100" s="706">
        <v>132</v>
      </c>
      <c r="C100" s="706">
        <v>129.41245000000001</v>
      </c>
      <c r="D100" s="707">
        <v>-2.5875499999999998</v>
      </c>
      <c r="E100" s="713">
        <v>0.98039734848399995</v>
      </c>
      <c r="F100" s="706">
        <v>163.167063423602</v>
      </c>
      <c r="G100" s="707">
        <v>40.791765855900003</v>
      </c>
      <c r="H100" s="709">
        <v>5.1807999999999996</v>
      </c>
      <c r="I100" s="706">
        <v>46.68938</v>
      </c>
      <c r="J100" s="707">
        <v>5.8976141440990002</v>
      </c>
      <c r="K100" s="714">
        <v>0.28614463618000002</v>
      </c>
      <c r="L100" s="270"/>
    </row>
    <row r="101" spans="1:12" ht="14.4" customHeight="1" thickBot="1" x14ac:dyDescent="0.35">
      <c r="A101" s="723" t="s">
        <v>423</v>
      </c>
      <c r="B101" s="701">
        <v>44</v>
      </c>
      <c r="C101" s="701">
        <v>45.36</v>
      </c>
      <c r="D101" s="702">
        <v>1.359999999999</v>
      </c>
      <c r="E101" s="703">
        <v>1.030909090909</v>
      </c>
      <c r="F101" s="701">
        <v>47.702535211266998</v>
      </c>
      <c r="G101" s="702">
        <v>11.925633802816</v>
      </c>
      <c r="H101" s="704">
        <v>0</v>
      </c>
      <c r="I101" s="701">
        <v>11.34</v>
      </c>
      <c r="J101" s="702">
        <v>-0.58563380281599997</v>
      </c>
      <c r="K101" s="705">
        <v>0.23772321428500001</v>
      </c>
      <c r="L101" s="270"/>
    </row>
    <row r="102" spans="1:12" ht="14.4" customHeight="1" thickBot="1" x14ac:dyDescent="0.35">
      <c r="A102" s="723" t="s">
        <v>424</v>
      </c>
      <c r="B102" s="701">
        <v>88</v>
      </c>
      <c r="C102" s="701">
        <v>84.052449999999993</v>
      </c>
      <c r="D102" s="702">
        <v>-3.9475500000000001</v>
      </c>
      <c r="E102" s="703">
        <v>0.95514147727200005</v>
      </c>
      <c r="F102" s="701">
        <v>115.464528212334</v>
      </c>
      <c r="G102" s="702">
        <v>28.866132053083</v>
      </c>
      <c r="H102" s="704">
        <v>5.1807999999999996</v>
      </c>
      <c r="I102" s="701">
        <v>35.349379999999996</v>
      </c>
      <c r="J102" s="702">
        <v>6.4832479469160003</v>
      </c>
      <c r="K102" s="705">
        <v>0.30614926113899998</v>
      </c>
      <c r="L102" s="270"/>
    </row>
    <row r="103" spans="1:12" ht="14.4" customHeight="1" thickBot="1" x14ac:dyDescent="0.35">
      <c r="A103" s="722" t="s">
        <v>425</v>
      </c>
      <c r="B103" s="706">
        <v>0</v>
      </c>
      <c r="C103" s="706">
        <v>93.98</v>
      </c>
      <c r="D103" s="707">
        <v>93.98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  <c r="L103" s="270"/>
    </row>
    <row r="104" spans="1:12" ht="14.4" customHeight="1" thickBot="1" x14ac:dyDescent="0.35">
      <c r="A104" s="723" t="s">
        <v>426</v>
      </c>
      <c r="B104" s="701">
        <v>0</v>
      </c>
      <c r="C104" s="701">
        <v>93.98</v>
      </c>
      <c r="D104" s="702">
        <v>93.98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  <c r="L104" s="270"/>
    </row>
    <row r="105" spans="1:12" ht="14.4" customHeight="1" thickBot="1" x14ac:dyDescent="0.35">
      <c r="A105" s="722" t="s">
        <v>427</v>
      </c>
      <c r="B105" s="706">
        <v>2213.90157314923</v>
      </c>
      <c r="C105" s="706">
        <v>2155.4187900000002</v>
      </c>
      <c r="D105" s="707">
        <v>-58.482783149227998</v>
      </c>
      <c r="E105" s="713">
        <v>0.97358383775500001</v>
      </c>
      <c r="F105" s="706">
        <v>2455.1230041102799</v>
      </c>
      <c r="G105" s="707">
        <v>613.78075102756998</v>
      </c>
      <c r="H105" s="709">
        <v>202.86376000000101</v>
      </c>
      <c r="I105" s="706">
        <v>581.73077000000001</v>
      </c>
      <c r="J105" s="707">
        <v>-32.049981027568997</v>
      </c>
      <c r="K105" s="714">
        <v>0.23694567197800001</v>
      </c>
      <c r="L105" s="270"/>
    </row>
    <row r="106" spans="1:12" ht="14.4" customHeight="1" thickBot="1" x14ac:dyDescent="0.35">
      <c r="A106" s="723" t="s">
        <v>428</v>
      </c>
      <c r="B106" s="701">
        <v>1850</v>
      </c>
      <c r="C106" s="701">
        <v>1809.25758</v>
      </c>
      <c r="D106" s="702">
        <v>-40.742420000000998</v>
      </c>
      <c r="E106" s="703">
        <v>0.97797707027000003</v>
      </c>
      <c r="F106" s="701">
        <v>2094.6729403592399</v>
      </c>
      <c r="G106" s="702">
        <v>523.66823508980997</v>
      </c>
      <c r="H106" s="704">
        <v>176.43835000000001</v>
      </c>
      <c r="I106" s="701">
        <v>504.79527000000002</v>
      </c>
      <c r="J106" s="702">
        <v>-18.872965089809</v>
      </c>
      <c r="K106" s="705">
        <v>0.24099001818999999</v>
      </c>
      <c r="L106" s="270"/>
    </row>
    <row r="107" spans="1:12" ht="14.4" customHeight="1" thickBot="1" x14ac:dyDescent="0.35">
      <c r="A107" s="723" t="s">
        <v>429</v>
      </c>
      <c r="B107" s="701">
        <v>0</v>
      </c>
      <c r="C107" s="701">
        <v>31.55462</v>
      </c>
      <c r="D107" s="702">
        <v>31.55462</v>
      </c>
      <c r="E107" s="711" t="s">
        <v>329</v>
      </c>
      <c r="F107" s="701">
        <v>40.894289422904997</v>
      </c>
      <c r="G107" s="702">
        <v>10.223572355726001</v>
      </c>
      <c r="H107" s="704">
        <v>0</v>
      </c>
      <c r="I107" s="701">
        <v>2.6175700000000002</v>
      </c>
      <c r="J107" s="702">
        <v>-7.6060023557259999</v>
      </c>
      <c r="K107" s="705">
        <v>6.4008203515000001E-2</v>
      </c>
      <c r="L107" s="270"/>
    </row>
    <row r="108" spans="1:12" ht="14.4" customHeight="1" thickBot="1" x14ac:dyDescent="0.35">
      <c r="A108" s="723" t="s">
        <v>430</v>
      </c>
      <c r="B108" s="701">
        <v>5.8762553965800004</v>
      </c>
      <c r="C108" s="701">
        <v>2.8313999999999999</v>
      </c>
      <c r="D108" s="702">
        <v>-3.04485539658</v>
      </c>
      <c r="E108" s="703">
        <v>0.48183746432199998</v>
      </c>
      <c r="F108" s="701">
        <v>2.9702970297019999</v>
      </c>
      <c r="G108" s="702">
        <v>0.74257425742500005</v>
      </c>
      <c r="H108" s="704">
        <v>0</v>
      </c>
      <c r="I108" s="701">
        <v>0.30199999999999999</v>
      </c>
      <c r="J108" s="702">
        <v>-0.440574257425</v>
      </c>
      <c r="K108" s="705">
        <v>0.10167333333299999</v>
      </c>
      <c r="L108" s="270"/>
    </row>
    <row r="109" spans="1:12" ht="14.4" customHeight="1" thickBot="1" x14ac:dyDescent="0.35">
      <c r="A109" s="723" t="s">
        <v>431</v>
      </c>
      <c r="B109" s="701">
        <v>358.02531775264703</v>
      </c>
      <c r="C109" s="701">
        <v>311.77519000000001</v>
      </c>
      <c r="D109" s="702">
        <v>-46.250127752646002</v>
      </c>
      <c r="E109" s="703">
        <v>0.87081883470400001</v>
      </c>
      <c r="F109" s="701">
        <v>316.58547729843099</v>
      </c>
      <c r="G109" s="702">
        <v>79.146369324606994</v>
      </c>
      <c r="H109" s="704">
        <v>26.425409999999999</v>
      </c>
      <c r="I109" s="701">
        <v>74.015929999999997</v>
      </c>
      <c r="J109" s="702">
        <v>-5.1304393246069999</v>
      </c>
      <c r="K109" s="705">
        <v>0.233794457761</v>
      </c>
      <c r="L109" s="270"/>
    </row>
    <row r="110" spans="1:12" ht="14.4" customHeight="1" thickBot="1" x14ac:dyDescent="0.35">
      <c r="A110" s="722" t="s">
        <v>432</v>
      </c>
      <c r="B110" s="706">
        <v>1571.0203594914401</v>
      </c>
      <c r="C110" s="706">
        <v>1369.0731900000001</v>
      </c>
      <c r="D110" s="707">
        <v>-201.94716949143501</v>
      </c>
      <c r="E110" s="713">
        <v>0.87145477251600001</v>
      </c>
      <c r="F110" s="706">
        <v>1302.41255974213</v>
      </c>
      <c r="G110" s="707">
        <v>325.60313993553302</v>
      </c>
      <c r="H110" s="709">
        <v>107.14286</v>
      </c>
      <c r="I110" s="706">
        <v>354.30682000000002</v>
      </c>
      <c r="J110" s="707">
        <v>28.703680064467001</v>
      </c>
      <c r="K110" s="714">
        <v>0.27203885385600002</v>
      </c>
      <c r="L110" s="270"/>
    </row>
    <row r="111" spans="1:12" ht="14.4" customHeight="1" thickBot="1" x14ac:dyDescent="0.35">
      <c r="A111" s="723" t="s">
        <v>433</v>
      </c>
      <c r="B111" s="701">
        <v>43.717999999999002</v>
      </c>
      <c r="C111" s="701">
        <v>31.167899999999999</v>
      </c>
      <c r="D111" s="702">
        <v>-12.550099999999</v>
      </c>
      <c r="E111" s="703">
        <v>0.71293060066699998</v>
      </c>
      <c r="F111" s="701">
        <v>0</v>
      </c>
      <c r="G111" s="702">
        <v>0</v>
      </c>
      <c r="H111" s="704">
        <v>0</v>
      </c>
      <c r="I111" s="701">
        <v>20.703099999999999</v>
      </c>
      <c r="J111" s="702">
        <v>20.703099999999999</v>
      </c>
      <c r="K111" s="712" t="s">
        <v>329</v>
      </c>
      <c r="L111" s="270"/>
    </row>
    <row r="112" spans="1:12" ht="14.4" customHeight="1" thickBot="1" x14ac:dyDescent="0.35">
      <c r="A112" s="723" t="s">
        <v>434</v>
      </c>
      <c r="B112" s="701">
        <v>999.87532476722799</v>
      </c>
      <c r="C112" s="701">
        <v>892.11851999999999</v>
      </c>
      <c r="D112" s="702">
        <v>-107.756804767228</v>
      </c>
      <c r="E112" s="703">
        <v>0.89222975895199996</v>
      </c>
      <c r="F112" s="701">
        <v>747.154949883516</v>
      </c>
      <c r="G112" s="702">
        <v>186.788737470879</v>
      </c>
      <c r="H112" s="704">
        <v>91.218279999999993</v>
      </c>
      <c r="I112" s="701">
        <v>165.30821</v>
      </c>
      <c r="J112" s="702">
        <v>-21.480527470877998</v>
      </c>
      <c r="K112" s="705">
        <v>0.221250237351</v>
      </c>
      <c r="L112" s="270"/>
    </row>
    <row r="113" spans="1:12" ht="14.4" customHeight="1" thickBot="1" x14ac:dyDescent="0.35">
      <c r="A113" s="723" t="s">
        <v>435</v>
      </c>
      <c r="B113" s="701">
        <v>22</v>
      </c>
      <c r="C113" s="701">
        <v>24.971889999999998</v>
      </c>
      <c r="D113" s="702">
        <v>2.9718900000000001</v>
      </c>
      <c r="E113" s="703">
        <v>1.1350859090900001</v>
      </c>
      <c r="F113" s="701">
        <v>54.601207175189003</v>
      </c>
      <c r="G113" s="702">
        <v>13.650301793797</v>
      </c>
      <c r="H113" s="704">
        <v>6.5098000000000003</v>
      </c>
      <c r="I113" s="701">
        <v>11.773300000000001</v>
      </c>
      <c r="J113" s="702">
        <v>-1.8770017937970001</v>
      </c>
      <c r="K113" s="705">
        <v>0.21562343781500001</v>
      </c>
      <c r="L113" s="270"/>
    </row>
    <row r="114" spans="1:12" ht="14.4" customHeight="1" thickBot="1" x14ac:dyDescent="0.35">
      <c r="A114" s="723" t="s">
        <v>436</v>
      </c>
      <c r="B114" s="701">
        <v>398.85251105226399</v>
      </c>
      <c r="C114" s="701">
        <v>309.32790999999997</v>
      </c>
      <c r="D114" s="702">
        <v>-89.524601052262994</v>
      </c>
      <c r="E114" s="703">
        <v>0.77554459713400004</v>
      </c>
      <c r="F114" s="701">
        <v>304.30970221874202</v>
      </c>
      <c r="G114" s="702">
        <v>76.077425554684993</v>
      </c>
      <c r="H114" s="704">
        <v>0</v>
      </c>
      <c r="I114" s="701">
        <v>65.846270000000004</v>
      </c>
      <c r="J114" s="702">
        <v>-10.231155554684999</v>
      </c>
      <c r="K114" s="705">
        <v>0.21637913454499999</v>
      </c>
      <c r="L114" s="270"/>
    </row>
    <row r="115" spans="1:12" ht="14.4" customHeight="1" thickBot="1" x14ac:dyDescent="0.35">
      <c r="A115" s="723" t="s">
        <v>437</v>
      </c>
      <c r="B115" s="701">
        <v>106.57452367194399</v>
      </c>
      <c r="C115" s="701">
        <v>93.540930000000003</v>
      </c>
      <c r="D115" s="702">
        <v>-13.033593671943001</v>
      </c>
      <c r="E115" s="703">
        <v>0.87770441543699995</v>
      </c>
      <c r="F115" s="701">
        <v>81.566293477829007</v>
      </c>
      <c r="G115" s="702">
        <v>20.391573369456999</v>
      </c>
      <c r="H115" s="704">
        <v>9.4147800000000004</v>
      </c>
      <c r="I115" s="701">
        <v>90.675939999999997</v>
      </c>
      <c r="J115" s="702">
        <v>70.284366630541996</v>
      </c>
      <c r="K115" s="705">
        <v>1.111683958333</v>
      </c>
      <c r="L115" s="270"/>
    </row>
    <row r="116" spans="1:12" ht="14.4" customHeight="1" thickBot="1" x14ac:dyDescent="0.35">
      <c r="A116" s="723" t="s">
        <v>438</v>
      </c>
      <c r="B116" s="701">
        <v>0</v>
      </c>
      <c r="C116" s="701">
        <v>17.94604</v>
      </c>
      <c r="D116" s="702">
        <v>17.94604</v>
      </c>
      <c r="E116" s="711" t="s">
        <v>344</v>
      </c>
      <c r="F116" s="701">
        <v>114.780406986854</v>
      </c>
      <c r="G116" s="702">
        <v>28.695101746713</v>
      </c>
      <c r="H116" s="704">
        <v>0</v>
      </c>
      <c r="I116" s="701">
        <v>0</v>
      </c>
      <c r="J116" s="702">
        <v>-28.695101746713</v>
      </c>
      <c r="K116" s="705">
        <v>0</v>
      </c>
      <c r="L116" s="270"/>
    </row>
    <row r="117" spans="1:12" ht="14.4" customHeight="1" thickBot="1" x14ac:dyDescent="0.35">
      <c r="A117" s="722" t="s">
        <v>439</v>
      </c>
      <c r="B117" s="706">
        <v>200.07461916422801</v>
      </c>
      <c r="C117" s="706">
        <v>162.54608999999999</v>
      </c>
      <c r="D117" s="707">
        <v>-37.528529164227997</v>
      </c>
      <c r="E117" s="713">
        <v>0.81242733675500001</v>
      </c>
      <c r="F117" s="706">
        <v>1292.75229218653</v>
      </c>
      <c r="G117" s="707">
        <v>323.18807304663198</v>
      </c>
      <c r="H117" s="709">
        <v>13.09515</v>
      </c>
      <c r="I117" s="706">
        <v>117.26297</v>
      </c>
      <c r="J117" s="707">
        <v>-205.92510304663199</v>
      </c>
      <c r="K117" s="714">
        <v>9.0707996193999996E-2</v>
      </c>
      <c r="L117" s="270"/>
    </row>
    <row r="118" spans="1:12" ht="14.4" customHeight="1" thickBot="1" x14ac:dyDescent="0.35">
      <c r="A118" s="723" t="s">
        <v>440</v>
      </c>
      <c r="B118" s="701">
        <v>0</v>
      </c>
      <c r="C118" s="701">
        <v>46.720999999999997</v>
      </c>
      <c r="D118" s="702">
        <v>46.720999999999997</v>
      </c>
      <c r="E118" s="711" t="s">
        <v>329</v>
      </c>
      <c r="F118" s="701">
        <v>1065.3995964839501</v>
      </c>
      <c r="G118" s="702">
        <v>266.34989912098598</v>
      </c>
      <c r="H118" s="704">
        <v>0</v>
      </c>
      <c r="I118" s="701">
        <v>5</v>
      </c>
      <c r="J118" s="702">
        <v>-261.34989912098598</v>
      </c>
      <c r="K118" s="705">
        <v>4.693074801E-3</v>
      </c>
      <c r="L118" s="270"/>
    </row>
    <row r="119" spans="1:12" ht="14.4" customHeight="1" thickBot="1" x14ac:dyDescent="0.35">
      <c r="A119" s="723" t="s">
        <v>441</v>
      </c>
      <c r="B119" s="701">
        <v>7.4619164227999996E-2</v>
      </c>
      <c r="C119" s="701">
        <v>0</v>
      </c>
      <c r="D119" s="702">
        <v>-7.4619164227999996E-2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  <c r="L119" s="270"/>
    </row>
    <row r="120" spans="1:12" ht="14.4" customHeight="1" thickBot="1" x14ac:dyDescent="0.35">
      <c r="A120" s="723" t="s">
        <v>442</v>
      </c>
      <c r="B120" s="701">
        <v>100</v>
      </c>
      <c r="C120" s="701">
        <v>16.352</v>
      </c>
      <c r="D120" s="702">
        <v>-83.647999999999996</v>
      </c>
      <c r="E120" s="703">
        <v>0.16352</v>
      </c>
      <c r="F120" s="701">
        <v>34.613612259862997</v>
      </c>
      <c r="G120" s="702">
        <v>8.6534030649649996</v>
      </c>
      <c r="H120" s="704">
        <v>0.372</v>
      </c>
      <c r="I120" s="701">
        <v>99.539820000000006</v>
      </c>
      <c r="J120" s="702">
        <v>90.886416935034006</v>
      </c>
      <c r="K120" s="705">
        <v>2.8757420419650002</v>
      </c>
      <c r="L120" s="270"/>
    </row>
    <row r="121" spans="1:12" ht="14.4" customHeight="1" thickBot="1" x14ac:dyDescent="0.35">
      <c r="A121" s="723" t="s">
        <v>443</v>
      </c>
      <c r="B121" s="701">
        <v>100</v>
      </c>
      <c r="C121" s="701">
        <v>64.963999999999999</v>
      </c>
      <c r="D121" s="702">
        <v>-35.036000000000001</v>
      </c>
      <c r="E121" s="703">
        <v>0.64964</v>
      </c>
      <c r="F121" s="701">
        <v>162.21838078170799</v>
      </c>
      <c r="G121" s="702">
        <v>40.554595195426003</v>
      </c>
      <c r="H121" s="704">
        <v>0</v>
      </c>
      <c r="I121" s="701">
        <v>0</v>
      </c>
      <c r="J121" s="702">
        <v>-40.554595195426003</v>
      </c>
      <c r="K121" s="705">
        <v>0</v>
      </c>
      <c r="L121" s="270"/>
    </row>
    <row r="122" spans="1:12" ht="14.4" customHeight="1" thickBot="1" x14ac:dyDescent="0.35">
      <c r="A122" s="723" t="s">
        <v>444</v>
      </c>
      <c r="B122" s="701">
        <v>0</v>
      </c>
      <c r="C122" s="701">
        <v>34.50909</v>
      </c>
      <c r="D122" s="702">
        <v>34.50909</v>
      </c>
      <c r="E122" s="711" t="s">
        <v>344</v>
      </c>
      <c r="F122" s="701">
        <v>30.520702661009999</v>
      </c>
      <c r="G122" s="702">
        <v>7.6301756652519996</v>
      </c>
      <c r="H122" s="704">
        <v>12.72315</v>
      </c>
      <c r="I122" s="701">
        <v>12.72315</v>
      </c>
      <c r="J122" s="702">
        <v>5.0929743347469998</v>
      </c>
      <c r="K122" s="705">
        <v>0.41686949810099999</v>
      </c>
      <c r="L122" s="270"/>
    </row>
    <row r="123" spans="1:12" ht="14.4" customHeight="1" thickBot="1" x14ac:dyDescent="0.35">
      <c r="A123" s="720" t="s">
        <v>48</v>
      </c>
      <c r="B123" s="701">
        <v>95698</v>
      </c>
      <c r="C123" s="701">
        <v>104101.00698999999</v>
      </c>
      <c r="D123" s="702">
        <v>8403.0069900000108</v>
      </c>
      <c r="E123" s="703">
        <v>1.087807550732</v>
      </c>
      <c r="F123" s="701">
        <v>106103.375062562</v>
      </c>
      <c r="G123" s="702">
        <v>26525.8437656405</v>
      </c>
      <c r="H123" s="704">
        <v>9036.5626800000191</v>
      </c>
      <c r="I123" s="701">
        <v>26573.563269999999</v>
      </c>
      <c r="J123" s="702">
        <v>47.719504359527001</v>
      </c>
      <c r="K123" s="705">
        <v>0.25044974539499998</v>
      </c>
      <c r="L123" s="270"/>
    </row>
    <row r="124" spans="1:12" ht="14.4" customHeight="1" thickBot="1" x14ac:dyDescent="0.35">
      <c r="A124" s="726" t="s">
        <v>445</v>
      </c>
      <c r="B124" s="706">
        <v>70461</v>
      </c>
      <c r="C124" s="706">
        <v>76700.792000000001</v>
      </c>
      <c r="D124" s="707">
        <v>6239.7919999999403</v>
      </c>
      <c r="E124" s="713">
        <v>1.0885566767429999</v>
      </c>
      <c r="F124" s="706">
        <v>78088.895062561904</v>
      </c>
      <c r="G124" s="707">
        <v>19522.223765640501</v>
      </c>
      <c r="H124" s="709">
        <v>6654.1670000000204</v>
      </c>
      <c r="I124" s="706">
        <v>19571.153999999999</v>
      </c>
      <c r="J124" s="707">
        <v>48.930234359529997</v>
      </c>
      <c r="K124" s="714">
        <v>0.25062659657699998</v>
      </c>
      <c r="L124" s="270"/>
    </row>
    <row r="125" spans="1:12" ht="14.4" customHeight="1" thickBot="1" x14ac:dyDescent="0.35">
      <c r="A125" s="722" t="s">
        <v>446</v>
      </c>
      <c r="B125" s="706">
        <v>70105</v>
      </c>
      <c r="C125" s="706">
        <v>76351.392999999996</v>
      </c>
      <c r="D125" s="707">
        <v>6246.39299999994</v>
      </c>
      <c r="E125" s="713">
        <v>1.0891005349109999</v>
      </c>
      <c r="F125" s="706">
        <v>77817.999999999796</v>
      </c>
      <c r="G125" s="707">
        <v>19454.499999999902</v>
      </c>
      <c r="H125" s="709">
        <v>6599.7220000000198</v>
      </c>
      <c r="I125" s="706">
        <v>19389.525000000001</v>
      </c>
      <c r="J125" s="707">
        <v>-64.974999999922005</v>
      </c>
      <c r="K125" s="714">
        <v>0.24916503893700001</v>
      </c>
      <c r="L125" s="270"/>
    </row>
    <row r="126" spans="1:12" ht="14.4" customHeight="1" thickBot="1" x14ac:dyDescent="0.35">
      <c r="A126" s="723" t="s">
        <v>447</v>
      </c>
      <c r="B126" s="701">
        <v>70105</v>
      </c>
      <c r="C126" s="701">
        <v>76351.392999999996</v>
      </c>
      <c r="D126" s="702">
        <v>6246.39299999994</v>
      </c>
      <c r="E126" s="703">
        <v>1.0891005349109999</v>
      </c>
      <c r="F126" s="701">
        <v>77817.999999999796</v>
      </c>
      <c r="G126" s="702">
        <v>19454.499999999902</v>
      </c>
      <c r="H126" s="704">
        <v>6599.7220000000198</v>
      </c>
      <c r="I126" s="701">
        <v>19389.525000000001</v>
      </c>
      <c r="J126" s="702">
        <v>-64.974999999922005</v>
      </c>
      <c r="K126" s="705">
        <v>0.24916503893700001</v>
      </c>
      <c r="L126" s="270"/>
    </row>
    <row r="127" spans="1:12" ht="14.4" customHeight="1" thickBot="1" x14ac:dyDescent="0.35">
      <c r="A127" s="722" t="s">
        <v>448</v>
      </c>
      <c r="B127" s="706">
        <v>160</v>
      </c>
      <c r="C127" s="706">
        <v>74.2</v>
      </c>
      <c r="D127" s="707">
        <v>-85.799999999999002</v>
      </c>
      <c r="E127" s="713">
        <v>0.46375</v>
      </c>
      <c r="F127" s="706">
        <v>85.437062562197994</v>
      </c>
      <c r="G127" s="707">
        <v>21.359265640549001</v>
      </c>
      <c r="H127" s="709">
        <v>9.6</v>
      </c>
      <c r="I127" s="706">
        <v>55.8</v>
      </c>
      <c r="J127" s="707">
        <v>34.440734359449998</v>
      </c>
      <c r="K127" s="714">
        <v>0.65311234172300003</v>
      </c>
      <c r="L127" s="270"/>
    </row>
    <row r="128" spans="1:12" ht="14.4" customHeight="1" thickBot="1" x14ac:dyDescent="0.35">
      <c r="A128" s="723" t="s">
        <v>449</v>
      </c>
      <c r="B128" s="701">
        <v>160</v>
      </c>
      <c r="C128" s="701">
        <v>74.2</v>
      </c>
      <c r="D128" s="702">
        <v>-85.799999999999002</v>
      </c>
      <c r="E128" s="703">
        <v>0.46375</v>
      </c>
      <c r="F128" s="701">
        <v>85.437062562197994</v>
      </c>
      <c r="G128" s="702">
        <v>21.359265640549001</v>
      </c>
      <c r="H128" s="704">
        <v>9.6</v>
      </c>
      <c r="I128" s="701">
        <v>55.8</v>
      </c>
      <c r="J128" s="702">
        <v>34.440734359449998</v>
      </c>
      <c r="K128" s="705">
        <v>0.65311234172300003</v>
      </c>
      <c r="L128" s="270"/>
    </row>
    <row r="129" spans="1:12" ht="14.4" customHeight="1" thickBot="1" x14ac:dyDescent="0.35">
      <c r="A129" s="722" t="s">
        <v>450</v>
      </c>
      <c r="B129" s="706">
        <v>196</v>
      </c>
      <c r="C129" s="706">
        <v>198.69900000000001</v>
      </c>
      <c r="D129" s="707">
        <v>2.6989999999990002</v>
      </c>
      <c r="E129" s="713">
        <v>1.0137704081629999</v>
      </c>
      <c r="F129" s="706">
        <v>185.458</v>
      </c>
      <c r="G129" s="707">
        <v>46.3645</v>
      </c>
      <c r="H129" s="709">
        <v>27.344999999999999</v>
      </c>
      <c r="I129" s="706">
        <v>95.078999999999994</v>
      </c>
      <c r="J129" s="707">
        <v>48.714500000000001</v>
      </c>
      <c r="K129" s="714">
        <v>0.51267133259200004</v>
      </c>
      <c r="L129" s="270"/>
    </row>
    <row r="130" spans="1:12" ht="14.4" customHeight="1" thickBot="1" x14ac:dyDescent="0.35">
      <c r="A130" s="723" t="s">
        <v>451</v>
      </c>
      <c r="B130" s="701">
        <v>196</v>
      </c>
      <c r="C130" s="701">
        <v>198.69900000000001</v>
      </c>
      <c r="D130" s="702">
        <v>2.6989999999990002</v>
      </c>
      <c r="E130" s="703">
        <v>1.0137704081629999</v>
      </c>
      <c r="F130" s="701">
        <v>185.458</v>
      </c>
      <c r="G130" s="702">
        <v>46.3645</v>
      </c>
      <c r="H130" s="704">
        <v>27.344999999999999</v>
      </c>
      <c r="I130" s="701">
        <v>95.078999999999994</v>
      </c>
      <c r="J130" s="702">
        <v>48.714500000000001</v>
      </c>
      <c r="K130" s="705">
        <v>0.51267133259200004</v>
      </c>
      <c r="L130" s="270"/>
    </row>
    <row r="131" spans="1:12" ht="14.4" customHeight="1" thickBot="1" x14ac:dyDescent="0.35">
      <c r="A131" s="725" t="s">
        <v>452</v>
      </c>
      <c r="B131" s="701">
        <v>0</v>
      </c>
      <c r="C131" s="701">
        <v>76.5</v>
      </c>
      <c r="D131" s="702">
        <v>76.5</v>
      </c>
      <c r="E131" s="711" t="s">
        <v>344</v>
      </c>
      <c r="F131" s="701">
        <v>0</v>
      </c>
      <c r="G131" s="702">
        <v>0</v>
      </c>
      <c r="H131" s="704">
        <v>17.5</v>
      </c>
      <c r="I131" s="701">
        <v>30.75</v>
      </c>
      <c r="J131" s="702">
        <v>30.75</v>
      </c>
      <c r="K131" s="712" t="s">
        <v>329</v>
      </c>
      <c r="L131" s="270"/>
    </row>
    <row r="132" spans="1:12" ht="14.4" customHeight="1" thickBot="1" x14ac:dyDescent="0.35">
      <c r="A132" s="723" t="s">
        <v>453</v>
      </c>
      <c r="B132" s="701">
        <v>0</v>
      </c>
      <c r="C132" s="701">
        <v>76.5</v>
      </c>
      <c r="D132" s="702">
        <v>76.5</v>
      </c>
      <c r="E132" s="711" t="s">
        <v>344</v>
      </c>
      <c r="F132" s="701">
        <v>0</v>
      </c>
      <c r="G132" s="702">
        <v>0</v>
      </c>
      <c r="H132" s="704">
        <v>17.5</v>
      </c>
      <c r="I132" s="701">
        <v>30.75</v>
      </c>
      <c r="J132" s="702">
        <v>30.75</v>
      </c>
      <c r="K132" s="712" t="s">
        <v>329</v>
      </c>
      <c r="L132" s="270"/>
    </row>
    <row r="133" spans="1:12" ht="14.4" customHeight="1" thickBot="1" x14ac:dyDescent="0.35">
      <c r="A133" s="721" t="s">
        <v>454</v>
      </c>
      <c r="B133" s="701">
        <v>23835</v>
      </c>
      <c r="C133" s="701">
        <v>25869.226060000001</v>
      </c>
      <c r="D133" s="702">
        <v>2034.22606000003</v>
      </c>
      <c r="E133" s="703">
        <v>1.0853461741129999</v>
      </c>
      <c r="F133" s="701">
        <v>26458.12</v>
      </c>
      <c r="G133" s="702">
        <v>6614.53</v>
      </c>
      <c r="H133" s="704">
        <v>2249.8554300000101</v>
      </c>
      <c r="I133" s="701">
        <v>6612.7240000000102</v>
      </c>
      <c r="J133" s="702">
        <v>-1.8059999999909999</v>
      </c>
      <c r="K133" s="705">
        <v>0.24993174118100001</v>
      </c>
      <c r="L133" s="270"/>
    </row>
    <row r="134" spans="1:12" ht="14.4" customHeight="1" thickBot="1" x14ac:dyDescent="0.35">
      <c r="A134" s="722" t="s">
        <v>455</v>
      </c>
      <c r="B134" s="706">
        <v>6309.99999999997</v>
      </c>
      <c r="C134" s="706">
        <v>6879.0207899999996</v>
      </c>
      <c r="D134" s="707">
        <v>569.02079000002595</v>
      </c>
      <c r="E134" s="713">
        <v>1.0901776212359999</v>
      </c>
      <c r="F134" s="706">
        <v>7003.6200000000199</v>
      </c>
      <c r="G134" s="707">
        <v>1750.905</v>
      </c>
      <c r="H134" s="709">
        <v>595.54992000000198</v>
      </c>
      <c r="I134" s="706">
        <v>1750.4289799999999</v>
      </c>
      <c r="J134" s="707">
        <v>-0.47602000000099998</v>
      </c>
      <c r="K134" s="714">
        <v>0.249932032291</v>
      </c>
      <c r="L134" s="270"/>
    </row>
    <row r="135" spans="1:12" ht="14.4" customHeight="1" thickBot="1" x14ac:dyDescent="0.35">
      <c r="A135" s="723" t="s">
        <v>456</v>
      </c>
      <c r="B135" s="701">
        <v>6309.99999999997</v>
      </c>
      <c r="C135" s="701">
        <v>6879.0207899999996</v>
      </c>
      <c r="D135" s="702">
        <v>569.02079000002595</v>
      </c>
      <c r="E135" s="703">
        <v>1.0901776212359999</v>
      </c>
      <c r="F135" s="701">
        <v>7003.6200000000199</v>
      </c>
      <c r="G135" s="702">
        <v>1750.905</v>
      </c>
      <c r="H135" s="704">
        <v>595.54992000000198</v>
      </c>
      <c r="I135" s="701">
        <v>1750.4289799999999</v>
      </c>
      <c r="J135" s="702">
        <v>-0.47602000000099998</v>
      </c>
      <c r="K135" s="705">
        <v>0.249932032291</v>
      </c>
      <c r="L135" s="270"/>
    </row>
    <row r="136" spans="1:12" ht="14.4" customHeight="1" thickBot="1" x14ac:dyDescent="0.35">
      <c r="A136" s="722" t="s">
        <v>457</v>
      </c>
      <c r="B136" s="706">
        <v>17525</v>
      </c>
      <c r="C136" s="706">
        <v>18990.205269999999</v>
      </c>
      <c r="D136" s="707">
        <v>1465.2052699999999</v>
      </c>
      <c r="E136" s="713">
        <v>1.0836065774600001</v>
      </c>
      <c r="F136" s="706">
        <v>19454.5</v>
      </c>
      <c r="G136" s="707">
        <v>4863.62499999999</v>
      </c>
      <c r="H136" s="709">
        <v>1654.3055099999999</v>
      </c>
      <c r="I136" s="706">
        <v>4862.2950199999996</v>
      </c>
      <c r="J136" s="707">
        <v>-1.3299799999890001</v>
      </c>
      <c r="K136" s="714">
        <v>0.249931636382</v>
      </c>
      <c r="L136" s="270"/>
    </row>
    <row r="137" spans="1:12" ht="14.4" customHeight="1" thickBot="1" x14ac:dyDescent="0.35">
      <c r="A137" s="723" t="s">
        <v>458</v>
      </c>
      <c r="B137" s="701">
        <v>17525</v>
      </c>
      <c r="C137" s="701">
        <v>18990.205269999999</v>
      </c>
      <c r="D137" s="702">
        <v>1465.2052699999999</v>
      </c>
      <c r="E137" s="703">
        <v>1.0836065774600001</v>
      </c>
      <c r="F137" s="701">
        <v>19454.5</v>
      </c>
      <c r="G137" s="702">
        <v>4863.62499999999</v>
      </c>
      <c r="H137" s="704">
        <v>1654.3055099999999</v>
      </c>
      <c r="I137" s="701">
        <v>4862.2950199999996</v>
      </c>
      <c r="J137" s="702">
        <v>-1.3299799999890001</v>
      </c>
      <c r="K137" s="705">
        <v>0.249931636382</v>
      </c>
      <c r="L137" s="270"/>
    </row>
    <row r="138" spans="1:12" ht="14.4" customHeight="1" thickBot="1" x14ac:dyDescent="0.35">
      <c r="A138" s="721" t="s">
        <v>459</v>
      </c>
      <c r="B138" s="701">
        <v>1402</v>
      </c>
      <c r="C138" s="701">
        <v>1530.98893</v>
      </c>
      <c r="D138" s="702">
        <v>128.98892999999899</v>
      </c>
      <c r="E138" s="703">
        <v>1.0920035164049999</v>
      </c>
      <c r="F138" s="701">
        <v>1556.3600000000099</v>
      </c>
      <c r="G138" s="702">
        <v>389.09000000000202</v>
      </c>
      <c r="H138" s="704">
        <v>132.54024999999999</v>
      </c>
      <c r="I138" s="701">
        <v>389.68527</v>
      </c>
      <c r="J138" s="702">
        <v>0.59526999999800001</v>
      </c>
      <c r="K138" s="705">
        <v>0.25038247577599998</v>
      </c>
      <c r="L138" s="270"/>
    </row>
    <row r="139" spans="1:12" ht="14.4" customHeight="1" thickBot="1" x14ac:dyDescent="0.35">
      <c r="A139" s="722" t="s">
        <v>460</v>
      </c>
      <c r="B139" s="706">
        <v>1402</v>
      </c>
      <c r="C139" s="706">
        <v>1530.98893</v>
      </c>
      <c r="D139" s="707">
        <v>128.98892999999899</v>
      </c>
      <c r="E139" s="713">
        <v>1.0920035164049999</v>
      </c>
      <c r="F139" s="706">
        <v>1556.3600000000099</v>
      </c>
      <c r="G139" s="707">
        <v>389.09000000000202</v>
      </c>
      <c r="H139" s="709">
        <v>132.54024999999999</v>
      </c>
      <c r="I139" s="706">
        <v>389.68527</v>
      </c>
      <c r="J139" s="707">
        <v>0.59526999999800001</v>
      </c>
      <c r="K139" s="714">
        <v>0.25038247577599998</v>
      </c>
      <c r="L139" s="270"/>
    </row>
    <row r="140" spans="1:12" ht="14.4" customHeight="1" thickBot="1" x14ac:dyDescent="0.35">
      <c r="A140" s="723" t="s">
        <v>461</v>
      </c>
      <c r="B140" s="701">
        <v>1402</v>
      </c>
      <c r="C140" s="701">
        <v>1530.98893</v>
      </c>
      <c r="D140" s="702">
        <v>128.98892999999899</v>
      </c>
      <c r="E140" s="703">
        <v>1.0920035164049999</v>
      </c>
      <c r="F140" s="701">
        <v>1556.3600000000099</v>
      </c>
      <c r="G140" s="702">
        <v>389.09000000000202</v>
      </c>
      <c r="H140" s="704">
        <v>132.54024999999999</v>
      </c>
      <c r="I140" s="701">
        <v>389.68527</v>
      </c>
      <c r="J140" s="702">
        <v>0.59526999999800001</v>
      </c>
      <c r="K140" s="705">
        <v>0.25038247577599998</v>
      </c>
      <c r="L140" s="270"/>
    </row>
    <row r="141" spans="1:12" ht="14.4" customHeight="1" thickBot="1" x14ac:dyDescent="0.35">
      <c r="A141" s="720" t="s">
        <v>462</v>
      </c>
      <c r="B141" s="701">
        <v>0</v>
      </c>
      <c r="C141" s="701">
        <v>352.41093000000001</v>
      </c>
      <c r="D141" s="702">
        <v>352.41093000000001</v>
      </c>
      <c r="E141" s="711" t="s">
        <v>329</v>
      </c>
      <c r="F141" s="701">
        <v>349.99227039092301</v>
      </c>
      <c r="G141" s="702">
        <v>87.49806759773</v>
      </c>
      <c r="H141" s="704">
        <v>16.100000000000001</v>
      </c>
      <c r="I141" s="701">
        <v>44.203749999999999</v>
      </c>
      <c r="J141" s="702">
        <v>-43.29431759773</v>
      </c>
      <c r="K141" s="705">
        <v>0.12629921783799999</v>
      </c>
      <c r="L141" s="270"/>
    </row>
    <row r="142" spans="1:12" ht="14.4" customHeight="1" thickBot="1" x14ac:dyDescent="0.35">
      <c r="A142" s="721" t="s">
        <v>463</v>
      </c>
      <c r="B142" s="701">
        <v>0</v>
      </c>
      <c r="C142" s="701">
        <v>0.38199999999899997</v>
      </c>
      <c r="D142" s="702">
        <v>0.38199999999899997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  <c r="L142" s="270"/>
    </row>
    <row r="143" spans="1:12" ht="14.4" customHeight="1" thickBot="1" x14ac:dyDescent="0.35">
      <c r="A143" s="725" t="s">
        <v>464</v>
      </c>
      <c r="B143" s="701">
        <v>0</v>
      </c>
      <c r="C143" s="701">
        <v>0.38199999999899997</v>
      </c>
      <c r="D143" s="702">
        <v>0.38199999999899997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  <c r="L143" s="270"/>
    </row>
    <row r="144" spans="1:12" ht="14.4" customHeight="1" thickBot="1" x14ac:dyDescent="0.35">
      <c r="A144" s="723" t="s">
        <v>465</v>
      </c>
      <c r="B144" s="701">
        <v>0</v>
      </c>
      <c r="C144" s="701">
        <v>0.38199999999899997</v>
      </c>
      <c r="D144" s="702">
        <v>0.38199999999899997</v>
      </c>
      <c r="E144" s="711" t="s">
        <v>344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  <c r="L144" s="270"/>
    </row>
    <row r="145" spans="1:12" ht="14.4" customHeight="1" thickBot="1" x14ac:dyDescent="0.35">
      <c r="A145" s="721" t="s">
        <v>466</v>
      </c>
      <c r="B145" s="701">
        <v>0</v>
      </c>
      <c r="C145" s="701">
        <v>352.02893</v>
      </c>
      <c r="D145" s="702">
        <v>352.02893</v>
      </c>
      <c r="E145" s="711" t="s">
        <v>329</v>
      </c>
      <c r="F145" s="701">
        <v>349.99227039092301</v>
      </c>
      <c r="G145" s="702">
        <v>87.49806759773</v>
      </c>
      <c r="H145" s="704">
        <v>16.100000000000001</v>
      </c>
      <c r="I145" s="701">
        <v>44.203749999999999</v>
      </c>
      <c r="J145" s="702">
        <v>-43.29431759773</v>
      </c>
      <c r="K145" s="705">
        <v>0.12629921783799999</v>
      </c>
      <c r="L145" s="270"/>
    </row>
    <row r="146" spans="1:12" ht="14.4" customHeight="1" thickBot="1" x14ac:dyDescent="0.35">
      <c r="A146" s="722" t="s">
        <v>467</v>
      </c>
      <c r="B146" s="706">
        <v>0</v>
      </c>
      <c r="C146" s="706">
        <v>189.20193</v>
      </c>
      <c r="D146" s="707">
        <v>189.20193</v>
      </c>
      <c r="E146" s="708" t="s">
        <v>329</v>
      </c>
      <c r="F146" s="706">
        <v>200.19654262729799</v>
      </c>
      <c r="G146" s="707">
        <v>50.049135656823999</v>
      </c>
      <c r="H146" s="709">
        <v>9.5</v>
      </c>
      <c r="I146" s="706">
        <v>28.303750000000001</v>
      </c>
      <c r="J146" s="707">
        <v>-21.745385656823998</v>
      </c>
      <c r="K146" s="714">
        <v>0.141379814199</v>
      </c>
      <c r="L146" s="270"/>
    </row>
    <row r="147" spans="1:12" ht="14.4" customHeight="1" thickBot="1" x14ac:dyDescent="0.35">
      <c r="A147" s="723" t="s">
        <v>468</v>
      </c>
      <c r="B147" s="701">
        <v>0</v>
      </c>
      <c r="C147" s="701">
        <v>10.400930000000001</v>
      </c>
      <c r="D147" s="702">
        <v>10.400930000000001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0.23375000000000001</v>
      </c>
      <c r="J147" s="702">
        <v>0.23375000000000001</v>
      </c>
      <c r="K147" s="712" t="s">
        <v>329</v>
      </c>
      <c r="L147" s="270"/>
    </row>
    <row r="148" spans="1:12" ht="14.4" customHeight="1" thickBot="1" x14ac:dyDescent="0.35">
      <c r="A148" s="723" t="s">
        <v>469</v>
      </c>
      <c r="B148" s="701">
        <v>0</v>
      </c>
      <c r="C148" s="701">
        <v>29.8</v>
      </c>
      <c r="D148" s="702">
        <v>29.8</v>
      </c>
      <c r="E148" s="711" t="s">
        <v>329</v>
      </c>
      <c r="F148" s="701">
        <v>53.129593449864998</v>
      </c>
      <c r="G148" s="702">
        <v>13.282398362465999</v>
      </c>
      <c r="H148" s="704">
        <v>0</v>
      </c>
      <c r="I148" s="701">
        <v>0</v>
      </c>
      <c r="J148" s="702">
        <v>-13.282398362465999</v>
      </c>
      <c r="K148" s="705">
        <v>0</v>
      </c>
      <c r="L148" s="270"/>
    </row>
    <row r="149" spans="1:12" ht="14.4" customHeight="1" thickBot="1" x14ac:dyDescent="0.35">
      <c r="A149" s="723" t="s">
        <v>470</v>
      </c>
      <c r="B149" s="701">
        <v>0</v>
      </c>
      <c r="C149" s="701">
        <v>149.001</v>
      </c>
      <c r="D149" s="702">
        <v>149.001</v>
      </c>
      <c r="E149" s="711" t="s">
        <v>329</v>
      </c>
      <c r="F149" s="701">
        <v>147.066949177433</v>
      </c>
      <c r="G149" s="702">
        <v>36.766737294358002</v>
      </c>
      <c r="H149" s="704">
        <v>9.5</v>
      </c>
      <c r="I149" s="701">
        <v>27.85</v>
      </c>
      <c r="J149" s="702">
        <v>-8.9167372943580006</v>
      </c>
      <c r="K149" s="705">
        <v>0.18936953649800001</v>
      </c>
      <c r="L149" s="270"/>
    </row>
    <row r="150" spans="1:12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0.22</v>
      </c>
      <c r="J150" s="702">
        <v>0.22</v>
      </c>
      <c r="K150" s="712" t="s">
        <v>344</v>
      </c>
      <c r="L150" s="270"/>
    </row>
    <row r="151" spans="1:12" ht="14.4" customHeight="1" thickBot="1" x14ac:dyDescent="0.35">
      <c r="A151" s="722" t="s">
        <v>472</v>
      </c>
      <c r="B151" s="706">
        <v>0</v>
      </c>
      <c r="C151" s="706">
        <v>1</v>
      </c>
      <c r="D151" s="707">
        <v>1</v>
      </c>
      <c r="E151" s="708" t="s">
        <v>344</v>
      </c>
      <c r="F151" s="706">
        <v>0.94384143463799997</v>
      </c>
      <c r="G151" s="707">
        <v>0.235960358659</v>
      </c>
      <c r="H151" s="709">
        <v>0</v>
      </c>
      <c r="I151" s="706">
        <v>0</v>
      </c>
      <c r="J151" s="707">
        <v>-0.235960358659</v>
      </c>
      <c r="K151" s="714">
        <v>0</v>
      </c>
      <c r="L151" s="270"/>
    </row>
    <row r="152" spans="1:12" ht="14.4" customHeight="1" thickBot="1" x14ac:dyDescent="0.35">
      <c r="A152" s="723" t="s">
        <v>473</v>
      </c>
      <c r="B152" s="701">
        <v>0</v>
      </c>
      <c r="C152" s="701">
        <v>1</v>
      </c>
      <c r="D152" s="702">
        <v>1</v>
      </c>
      <c r="E152" s="711" t="s">
        <v>344</v>
      </c>
      <c r="F152" s="701">
        <v>0.94384143463799997</v>
      </c>
      <c r="G152" s="702">
        <v>0.235960358659</v>
      </c>
      <c r="H152" s="704">
        <v>0</v>
      </c>
      <c r="I152" s="701">
        <v>0</v>
      </c>
      <c r="J152" s="702">
        <v>-0.235960358659</v>
      </c>
      <c r="K152" s="705">
        <v>0</v>
      </c>
      <c r="L152" s="270"/>
    </row>
    <row r="153" spans="1:12" ht="14.4" customHeight="1" thickBot="1" x14ac:dyDescent="0.35">
      <c r="A153" s="725" t="s">
        <v>474</v>
      </c>
      <c r="B153" s="701">
        <v>0</v>
      </c>
      <c r="C153" s="701">
        <v>114.297</v>
      </c>
      <c r="D153" s="702">
        <v>114.297</v>
      </c>
      <c r="E153" s="711" t="s">
        <v>344</v>
      </c>
      <c r="F153" s="701">
        <v>120.11802887761699</v>
      </c>
      <c r="G153" s="702">
        <v>30.029507219404</v>
      </c>
      <c r="H153" s="704">
        <v>0</v>
      </c>
      <c r="I153" s="701">
        <v>0</v>
      </c>
      <c r="J153" s="702">
        <v>-30.029507219404</v>
      </c>
      <c r="K153" s="705">
        <v>0</v>
      </c>
      <c r="L153" s="270"/>
    </row>
    <row r="154" spans="1:12" ht="14.4" customHeight="1" thickBot="1" x14ac:dyDescent="0.35">
      <c r="A154" s="723" t="s">
        <v>475</v>
      </c>
      <c r="B154" s="701">
        <v>0</v>
      </c>
      <c r="C154" s="701">
        <v>114.297</v>
      </c>
      <c r="D154" s="702">
        <v>114.297</v>
      </c>
      <c r="E154" s="711" t="s">
        <v>344</v>
      </c>
      <c r="F154" s="701">
        <v>120.11802887761699</v>
      </c>
      <c r="G154" s="702">
        <v>30.029507219404</v>
      </c>
      <c r="H154" s="704">
        <v>0</v>
      </c>
      <c r="I154" s="701">
        <v>0</v>
      </c>
      <c r="J154" s="702">
        <v>-30.029507219404</v>
      </c>
      <c r="K154" s="705">
        <v>0</v>
      </c>
      <c r="L154" s="270"/>
    </row>
    <row r="155" spans="1:12" ht="14.4" customHeight="1" thickBot="1" x14ac:dyDescent="0.35">
      <c r="A155" s="725" t="s">
        <v>476</v>
      </c>
      <c r="B155" s="701">
        <v>0</v>
      </c>
      <c r="C155" s="701">
        <v>23.15</v>
      </c>
      <c r="D155" s="702">
        <v>23.15</v>
      </c>
      <c r="E155" s="711" t="s">
        <v>329</v>
      </c>
      <c r="F155" s="701">
        <v>18.714709405120999</v>
      </c>
      <c r="G155" s="702">
        <v>4.6786773512800002</v>
      </c>
      <c r="H155" s="704">
        <v>0</v>
      </c>
      <c r="I155" s="701">
        <v>2.8</v>
      </c>
      <c r="J155" s="702">
        <v>-1.8786773512799999</v>
      </c>
      <c r="K155" s="705">
        <v>0.14961493333299999</v>
      </c>
      <c r="L155" s="270"/>
    </row>
    <row r="156" spans="1:12" ht="14.4" customHeight="1" thickBot="1" x14ac:dyDescent="0.35">
      <c r="A156" s="723" t="s">
        <v>477</v>
      </c>
      <c r="B156" s="701">
        <v>0</v>
      </c>
      <c r="C156" s="701">
        <v>23.15</v>
      </c>
      <c r="D156" s="702">
        <v>23.15</v>
      </c>
      <c r="E156" s="711" t="s">
        <v>329</v>
      </c>
      <c r="F156" s="701">
        <v>18.714709405120999</v>
      </c>
      <c r="G156" s="702">
        <v>4.6786773512800002</v>
      </c>
      <c r="H156" s="704">
        <v>0</v>
      </c>
      <c r="I156" s="701">
        <v>2.8</v>
      </c>
      <c r="J156" s="702">
        <v>-1.8786773512799999</v>
      </c>
      <c r="K156" s="705">
        <v>0.14961493333299999</v>
      </c>
      <c r="L156" s="270"/>
    </row>
    <row r="157" spans="1:12" ht="14.4" customHeight="1" thickBot="1" x14ac:dyDescent="0.35">
      <c r="A157" s="725" t="s">
        <v>478</v>
      </c>
      <c r="B157" s="701">
        <v>0</v>
      </c>
      <c r="C157" s="701">
        <v>24.38</v>
      </c>
      <c r="D157" s="702">
        <v>24.38</v>
      </c>
      <c r="E157" s="711" t="s">
        <v>329</v>
      </c>
      <c r="F157" s="701">
        <v>10.019148046246</v>
      </c>
      <c r="G157" s="702">
        <v>2.504787011561</v>
      </c>
      <c r="H157" s="704">
        <v>6.6</v>
      </c>
      <c r="I157" s="701">
        <v>13.1</v>
      </c>
      <c r="J157" s="702">
        <v>10.595212988438</v>
      </c>
      <c r="K157" s="705">
        <v>1.3074963998460001</v>
      </c>
      <c r="L157" s="270"/>
    </row>
    <row r="158" spans="1:12" ht="14.4" customHeight="1" thickBot="1" x14ac:dyDescent="0.35">
      <c r="A158" s="723" t="s">
        <v>479</v>
      </c>
      <c r="B158" s="701">
        <v>0</v>
      </c>
      <c r="C158" s="701">
        <v>24.38</v>
      </c>
      <c r="D158" s="702">
        <v>24.38</v>
      </c>
      <c r="E158" s="711" t="s">
        <v>329</v>
      </c>
      <c r="F158" s="701">
        <v>10.019148046246</v>
      </c>
      <c r="G158" s="702">
        <v>2.504787011561</v>
      </c>
      <c r="H158" s="704">
        <v>6.6</v>
      </c>
      <c r="I158" s="701">
        <v>13.1</v>
      </c>
      <c r="J158" s="702">
        <v>10.595212988438</v>
      </c>
      <c r="K158" s="705">
        <v>1.3074963998460001</v>
      </c>
      <c r="L158" s="270"/>
    </row>
    <row r="159" spans="1:12" ht="14.4" customHeight="1" thickBot="1" x14ac:dyDescent="0.35">
      <c r="A159" s="720" t="s">
        <v>480</v>
      </c>
      <c r="B159" s="701">
        <v>4744.00000000001</v>
      </c>
      <c r="C159" s="701">
        <v>6157.8765299999995</v>
      </c>
      <c r="D159" s="702">
        <v>1413.87652999999</v>
      </c>
      <c r="E159" s="703">
        <v>1.298034681703</v>
      </c>
      <c r="F159" s="701">
        <v>5100.0566053304301</v>
      </c>
      <c r="G159" s="702">
        <v>1275.01415133261</v>
      </c>
      <c r="H159" s="704">
        <v>434.87638000000101</v>
      </c>
      <c r="I159" s="701">
        <v>1216.4790800000001</v>
      </c>
      <c r="J159" s="702">
        <v>-58.535071332606002</v>
      </c>
      <c r="K159" s="705">
        <v>0.23852266242</v>
      </c>
      <c r="L159" s="270"/>
    </row>
    <row r="160" spans="1:12" ht="14.4" customHeight="1" thickBot="1" x14ac:dyDescent="0.35">
      <c r="A160" s="721" t="s">
        <v>481</v>
      </c>
      <c r="B160" s="701">
        <v>4717.00000000001</v>
      </c>
      <c r="C160" s="701">
        <v>4835.6049999999996</v>
      </c>
      <c r="D160" s="702">
        <v>118.60499999999401</v>
      </c>
      <c r="E160" s="703">
        <v>1.025144159423</v>
      </c>
      <c r="F160" s="701">
        <v>5100.0566053304301</v>
      </c>
      <c r="G160" s="702">
        <v>1275.01415133261</v>
      </c>
      <c r="H160" s="704">
        <v>374.823000000001</v>
      </c>
      <c r="I160" s="701">
        <v>1118.864</v>
      </c>
      <c r="J160" s="702">
        <v>-156.15015133260599</v>
      </c>
      <c r="K160" s="705">
        <v>0.219382663092</v>
      </c>
      <c r="L160" s="270"/>
    </row>
    <row r="161" spans="1:12" ht="14.4" customHeight="1" thickBot="1" x14ac:dyDescent="0.35">
      <c r="A161" s="722" t="s">
        <v>482</v>
      </c>
      <c r="B161" s="706">
        <v>4717.00000000001</v>
      </c>
      <c r="C161" s="706">
        <v>4817.8220000000001</v>
      </c>
      <c r="D161" s="707">
        <v>100.82199999999401</v>
      </c>
      <c r="E161" s="713">
        <v>1.0213741785029999</v>
      </c>
      <c r="F161" s="706">
        <v>5100.0566053304301</v>
      </c>
      <c r="G161" s="707">
        <v>1275.01415133261</v>
      </c>
      <c r="H161" s="709">
        <v>371.93800000000101</v>
      </c>
      <c r="I161" s="706">
        <v>1115.979</v>
      </c>
      <c r="J161" s="707">
        <v>-159.03515133260601</v>
      </c>
      <c r="K161" s="714">
        <v>0.21881698309600001</v>
      </c>
      <c r="L161" s="270"/>
    </row>
    <row r="162" spans="1:12" ht="14.4" customHeight="1" thickBot="1" x14ac:dyDescent="0.35">
      <c r="A162" s="723" t="s">
        <v>483</v>
      </c>
      <c r="B162" s="701">
        <v>558.00000000000102</v>
      </c>
      <c r="C162" s="701">
        <v>558.14400000000001</v>
      </c>
      <c r="D162" s="702">
        <v>0.14399999999900001</v>
      </c>
      <c r="E162" s="703">
        <v>1.000258064516</v>
      </c>
      <c r="F162" s="701">
        <v>593.17088779474705</v>
      </c>
      <c r="G162" s="702">
        <v>148.29272194868699</v>
      </c>
      <c r="H162" s="704">
        <v>46.512</v>
      </c>
      <c r="I162" s="701">
        <v>139.536</v>
      </c>
      <c r="J162" s="702">
        <v>-8.7567219486859997</v>
      </c>
      <c r="K162" s="705">
        <v>0.235237438099</v>
      </c>
      <c r="L162" s="270"/>
    </row>
    <row r="163" spans="1:12" ht="14.4" customHeight="1" thickBot="1" x14ac:dyDescent="0.35">
      <c r="A163" s="723" t="s">
        <v>484</v>
      </c>
      <c r="B163" s="701">
        <v>885.00000000000102</v>
      </c>
      <c r="C163" s="701">
        <v>887.83699999999999</v>
      </c>
      <c r="D163" s="702">
        <v>2.836999999998</v>
      </c>
      <c r="E163" s="703">
        <v>1.0032056497170001</v>
      </c>
      <c r="F163" s="701">
        <v>943.55410343392498</v>
      </c>
      <c r="G163" s="702">
        <v>235.88852585848099</v>
      </c>
      <c r="H163" s="704">
        <v>90.003</v>
      </c>
      <c r="I163" s="701">
        <v>270.00900000000001</v>
      </c>
      <c r="J163" s="702">
        <v>34.120474141518997</v>
      </c>
      <c r="K163" s="705">
        <v>0.28616165095000001</v>
      </c>
      <c r="L163" s="270"/>
    </row>
    <row r="164" spans="1:12" ht="14.4" customHeight="1" thickBot="1" x14ac:dyDescent="0.35">
      <c r="A164" s="723" t="s">
        <v>485</v>
      </c>
      <c r="B164" s="701">
        <v>2891</v>
      </c>
      <c r="C164" s="701">
        <v>2950.239</v>
      </c>
      <c r="D164" s="702">
        <v>59.238999999995002</v>
      </c>
      <c r="E164" s="703">
        <v>1.0204908336209999</v>
      </c>
      <c r="F164" s="701">
        <v>3131.14169220239</v>
      </c>
      <c r="G164" s="702">
        <v>782.78542305059705</v>
      </c>
      <c r="H164" s="704">
        <v>185.71299999999999</v>
      </c>
      <c r="I164" s="701">
        <v>557.304000000001</v>
      </c>
      <c r="J164" s="702">
        <v>-225.48142305059699</v>
      </c>
      <c r="K164" s="705">
        <v>0.17798747382999999</v>
      </c>
      <c r="L164" s="270"/>
    </row>
    <row r="165" spans="1:12" ht="14.4" customHeight="1" thickBot="1" x14ac:dyDescent="0.35">
      <c r="A165" s="723" t="s">
        <v>486</v>
      </c>
      <c r="B165" s="701">
        <v>280</v>
      </c>
      <c r="C165" s="701">
        <v>317.67</v>
      </c>
      <c r="D165" s="702">
        <v>37.669999999999</v>
      </c>
      <c r="E165" s="703">
        <v>1.1345357142850001</v>
      </c>
      <c r="F165" s="701">
        <v>321.73556476163498</v>
      </c>
      <c r="G165" s="702">
        <v>80.433891190408005</v>
      </c>
      <c r="H165" s="704">
        <v>39.405999999999999</v>
      </c>
      <c r="I165" s="701">
        <v>118.218</v>
      </c>
      <c r="J165" s="702">
        <v>37.784108809590997</v>
      </c>
      <c r="K165" s="705">
        <v>0.36743839645900001</v>
      </c>
      <c r="L165" s="270"/>
    </row>
    <row r="166" spans="1:12" ht="14.4" customHeight="1" thickBot="1" x14ac:dyDescent="0.35">
      <c r="A166" s="723" t="s">
        <v>487</v>
      </c>
      <c r="B166" s="701">
        <v>2</v>
      </c>
      <c r="C166" s="701">
        <v>3.3839999999999999</v>
      </c>
      <c r="D166" s="702">
        <v>1.3839999999999999</v>
      </c>
      <c r="E166" s="703">
        <v>1.6919999999999999</v>
      </c>
      <c r="F166" s="701">
        <v>3.596366321768</v>
      </c>
      <c r="G166" s="702">
        <v>0.89909158044199999</v>
      </c>
      <c r="H166" s="704">
        <v>1.925</v>
      </c>
      <c r="I166" s="701">
        <v>5.7750000000000004</v>
      </c>
      <c r="J166" s="702">
        <v>4.8759084195569997</v>
      </c>
      <c r="K166" s="705">
        <v>1.6057874763869999</v>
      </c>
      <c r="L166" s="270"/>
    </row>
    <row r="167" spans="1:12" ht="14.4" customHeight="1" thickBot="1" x14ac:dyDescent="0.35">
      <c r="A167" s="723" t="s">
        <v>488</v>
      </c>
      <c r="B167" s="701">
        <v>101</v>
      </c>
      <c r="C167" s="701">
        <v>100.548</v>
      </c>
      <c r="D167" s="702">
        <v>-0.45200000000000001</v>
      </c>
      <c r="E167" s="703">
        <v>0.99552475247500005</v>
      </c>
      <c r="F167" s="701">
        <v>106.857990815965</v>
      </c>
      <c r="G167" s="702">
        <v>26.714497703991</v>
      </c>
      <c r="H167" s="704">
        <v>8.3789999999999996</v>
      </c>
      <c r="I167" s="701">
        <v>25.137</v>
      </c>
      <c r="J167" s="702">
        <v>-1.5774977039910001</v>
      </c>
      <c r="K167" s="705">
        <v>0.235237438099</v>
      </c>
      <c r="L167" s="270"/>
    </row>
    <row r="168" spans="1:12" ht="14.4" customHeight="1" thickBot="1" x14ac:dyDescent="0.35">
      <c r="A168" s="722" t="s">
        <v>489</v>
      </c>
      <c r="B168" s="706">
        <v>0</v>
      </c>
      <c r="C168" s="706">
        <v>17.783000000000001</v>
      </c>
      <c r="D168" s="707">
        <v>17.783000000000001</v>
      </c>
      <c r="E168" s="708" t="s">
        <v>344</v>
      </c>
      <c r="F168" s="706">
        <v>0</v>
      </c>
      <c r="G168" s="707">
        <v>0</v>
      </c>
      <c r="H168" s="709">
        <v>2.8849999999999998</v>
      </c>
      <c r="I168" s="706">
        <v>2.8849999999999998</v>
      </c>
      <c r="J168" s="707">
        <v>2.8849999999999998</v>
      </c>
      <c r="K168" s="710" t="s">
        <v>329</v>
      </c>
      <c r="L168" s="270"/>
    </row>
    <row r="169" spans="1:12" ht="14.4" customHeight="1" thickBot="1" x14ac:dyDescent="0.35">
      <c r="A169" s="723" t="s">
        <v>490</v>
      </c>
      <c r="B169" s="701">
        <v>0</v>
      </c>
      <c r="C169" s="701">
        <v>17.62</v>
      </c>
      <c r="D169" s="702">
        <v>17.62</v>
      </c>
      <c r="E169" s="711" t="s">
        <v>344</v>
      </c>
      <c r="F169" s="701">
        <v>0</v>
      </c>
      <c r="G169" s="702">
        <v>0</v>
      </c>
      <c r="H169" s="704">
        <v>2.8849999999999998</v>
      </c>
      <c r="I169" s="701">
        <v>2.8849999999999998</v>
      </c>
      <c r="J169" s="702">
        <v>2.8849999999999998</v>
      </c>
      <c r="K169" s="712" t="s">
        <v>344</v>
      </c>
      <c r="L169" s="270"/>
    </row>
    <row r="170" spans="1:12" ht="14.4" customHeight="1" thickBot="1" x14ac:dyDescent="0.35">
      <c r="A170" s="723" t="s">
        <v>491</v>
      </c>
      <c r="B170" s="701">
        <v>0</v>
      </c>
      <c r="C170" s="701">
        <v>0.11600000000000001</v>
      </c>
      <c r="D170" s="702">
        <v>0.11600000000000001</v>
      </c>
      <c r="E170" s="711" t="s">
        <v>344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05">
        <v>0</v>
      </c>
      <c r="L170" s="270"/>
    </row>
    <row r="171" spans="1:12" ht="14.4" customHeight="1" thickBot="1" x14ac:dyDescent="0.35">
      <c r="A171" s="723" t="s">
        <v>492</v>
      </c>
      <c r="B171" s="701">
        <v>0</v>
      </c>
      <c r="C171" s="701">
        <v>4.7E-2</v>
      </c>
      <c r="D171" s="702">
        <v>4.7E-2</v>
      </c>
      <c r="E171" s="711" t="s">
        <v>344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  <c r="L171" s="270"/>
    </row>
    <row r="172" spans="1:12" ht="14.4" customHeight="1" thickBot="1" x14ac:dyDescent="0.35">
      <c r="A172" s="721" t="s">
        <v>493</v>
      </c>
      <c r="B172" s="701">
        <v>27</v>
      </c>
      <c r="C172" s="701">
        <v>1322.27153</v>
      </c>
      <c r="D172" s="702">
        <v>1295.27153</v>
      </c>
      <c r="E172" s="703">
        <v>48.973019629629</v>
      </c>
      <c r="F172" s="701">
        <v>0</v>
      </c>
      <c r="G172" s="702">
        <v>0</v>
      </c>
      <c r="H172" s="704">
        <v>60.053379999999997</v>
      </c>
      <c r="I172" s="701">
        <v>97.615080000000006</v>
      </c>
      <c r="J172" s="702">
        <v>97.615080000000006</v>
      </c>
      <c r="K172" s="712" t="s">
        <v>329</v>
      </c>
      <c r="L172" s="270"/>
    </row>
    <row r="173" spans="1:12" ht="14.4" customHeight="1" thickBot="1" x14ac:dyDescent="0.35">
      <c r="A173" s="722" t="s">
        <v>494</v>
      </c>
      <c r="B173" s="706">
        <v>27</v>
      </c>
      <c r="C173" s="706">
        <v>126.54813</v>
      </c>
      <c r="D173" s="707">
        <v>99.54813</v>
      </c>
      <c r="E173" s="713">
        <v>4.6869677777770002</v>
      </c>
      <c r="F173" s="706">
        <v>0</v>
      </c>
      <c r="G173" s="707">
        <v>0</v>
      </c>
      <c r="H173" s="709">
        <v>60.053379999999997</v>
      </c>
      <c r="I173" s="706">
        <v>93.053380000000004</v>
      </c>
      <c r="J173" s="707">
        <v>93.053380000000004</v>
      </c>
      <c r="K173" s="710" t="s">
        <v>329</v>
      </c>
      <c r="L173" s="270"/>
    </row>
    <row r="174" spans="1:12" ht="14.4" customHeight="1" thickBot="1" x14ac:dyDescent="0.35">
      <c r="A174" s="723" t="s">
        <v>495</v>
      </c>
      <c r="B174" s="701">
        <v>27</v>
      </c>
      <c r="C174" s="701">
        <v>126.54813</v>
      </c>
      <c r="D174" s="702">
        <v>99.54813</v>
      </c>
      <c r="E174" s="703">
        <v>4.6869677777770002</v>
      </c>
      <c r="F174" s="701">
        <v>0</v>
      </c>
      <c r="G174" s="702">
        <v>0</v>
      </c>
      <c r="H174" s="704">
        <v>60.053379999999997</v>
      </c>
      <c r="I174" s="701">
        <v>60.053379999999997</v>
      </c>
      <c r="J174" s="702">
        <v>60.053379999999997</v>
      </c>
      <c r="K174" s="712" t="s">
        <v>329</v>
      </c>
      <c r="L174" s="270"/>
    </row>
    <row r="175" spans="1:12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33</v>
      </c>
      <c r="J175" s="702">
        <v>33</v>
      </c>
      <c r="K175" s="712" t="s">
        <v>344</v>
      </c>
      <c r="L175" s="270"/>
    </row>
    <row r="176" spans="1:12" ht="14.4" customHeight="1" thickBot="1" x14ac:dyDescent="0.35">
      <c r="A176" s="722" t="s">
        <v>497</v>
      </c>
      <c r="B176" s="706">
        <v>0</v>
      </c>
      <c r="C176" s="706">
        <v>132.52654000000001</v>
      </c>
      <c r="D176" s="707">
        <v>132.52654000000001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  <c r="L176" s="270"/>
    </row>
    <row r="177" spans="1:12" ht="14.4" customHeight="1" thickBot="1" x14ac:dyDescent="0.35">
      <c r="A177" s="723" t="s">
        <v>498</v>
      </c>
      <c r="B177" s="701">
        <v>0</v>
      </c>
      <c r="C177" s="701">
        <v>19.093</v>
      </c>
      <c r="D177" s="702">
        <v>19.093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  <c r="L177" s="270"/>
    </row>
    <row r="178" spans="1:12" ht="14.4" customHeight="1" thickBot="1" x14ac:dyDescent="0.35">
      <c r="A178" s="723" t="s">
        <v>499</v>
      </c>
      <c r="B178" s="701">
        <v>0</v>
      </c>
      <c r="C178" s="701">
        <v>104.63354</v>
      </c>
      <c r="D178" s="702">
        <v>104.63354</v>
      </c>
      <c r="E178" s="711" t="s">
        <v>344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  <c r="L178" s="270"/>
    </row>
    <row r="179" spans="1:12" ht="14.4" customHeight="1" thickBot="1" x14ac:dyDescent="0.35">
      <c r="A179" s="723" t="s">
        <v>500</v>
      </c>
      <c r="B179" s="701">
        <v>0</v>
      </c>
      <c r="C179" s="701">
        <v>8.7999999999990006</v>
      </c>
      <c r="D179" s="702">
        <v>8.7999999999990006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05">
        <v>0</v>
      </c>
      <c r="L179" s="270"/>
    </row>
    <row r="180" spans="1:12" ht="14.4" customHeight="1" thickBot="1" x14ac:dyDescent="0.35">
      <c r="A180" s="722" t="s">
        <v>501</v>
      </c>
      <c r="B180" s="706">
        <v>0</v>
      </c>
      <c r="C180" s="706">
        <v>4.5617000000000001</v>
      </c>
      <c r="D180" s="707">
        <v>4.5617000000000001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4.5617000000000001</v>
      </c>
      <c r="J180" s="707">
        <v>4.5617000000000001</v>
      </c>
      <c r="K180" s="710" t="s">
        <v>329</v>
      </c>
      <c r="L180" s="270"/>
    </row>
    <row r="181" spans="1:12" ht="14.4" customHeight="1" thickBot="1" x14ac:dyDescent="0.35">
      <c r="A181" s="723" t="s">
        <v>502</v>
      </c>
      <c r="B181" s="701">
        <v>0</v>
      </c>
      <c r="C181" s="701">
        <v>4.5617000000000001</v>
      </c>
      <c r="D181" s="702">
        <v>4.5617000000000001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4.5617000000000001</v>
      </c>
      <c r="J181" s="702">
        <v>4.5617000000000001</v>
      </c>
      <c r="K181" s="712" t="s">
        <v>329</v>
      </c>
      <c r="L181" s="270"/>
    </row>
    <row r="182" spans="1:12" ht="14.4" customHeight="1" thickBot="1" x14ac:dyDescent="0.35">
      <c r="A182" s="722" t="s">
        <v>503</v>
      </c>
      <c r="B182" s="706">
        <v>0</v>
      </c>
      <c r="C182" s="706">
        <v>1058.63516</v>
      </c>
      <c r="D182" s="707">
        <v>1058.63516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  <c r="L182" s="270"/>
    </row>
    <row r="183" spans="1:12" ht="14.4" customHeight="1" thickBot="1" x14ac:dyDescent="0.35">
      <c r="A183" s="723" t="s">
        <v>504</v>
      </c>
      <c r="B183" s="701">
        <v>0</v>
      </c>
      <c r="C183" s="701">
        <v>1058.63516</v>
      </c>
      <c r="D183" s="702">
        <v>1058.63516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  <c r="L183" s="270"/>
    </row>
    <row r="184" spans="1:12" ht="14.4" customHeight="1" thickBot="1" x14ac:dyDescent="0.35">
      <c r="A184" s="720" t="s">
        <v>505</v>
      </c>
      <c r="B184" s="701">
        <v>0</v>
      </c>
      <c r="C184" s="701">
        <v>0.39059999999900002</v>
      </c>
      <c r="D184" s="702">
        <v>0.39059999999900002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0</v>
      </c>
      <c r="L184" s="270"/>
    </row>
    <row r="185" spans="1:12" ht="14.4" customHeight="1" thickBot="1" x14ac:dyDescent="0.35">
      <c r="A185" s="721" t="s">
        <v>506</v>
      </c>
      <c r="B185" s="701">
        <v>0</v>
      </c>
      <c r="C185" s="701">
        <v>0.39059999999900002</v>
      </c>
      <c r="D185" s="702">
        <v>0.39059999999900002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  <c r="L185" s="270"/>
    </row>
    <row r="186" spans="1:12" ht="14.4" customHeight="1" thickBot="1" x14ac:dyDescent="0.35">
      <c r="A186" s="722" t="s">
        <v>507</v>
      </c>
      <c r="B186" s="706">
        <v>0</v>
      </c>
      <c r="C186" s="706">
        <v>0.39059999999900002</v>
      </c>
      <c r="D186" s="707">
        <v>0.39059999999900002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4">
        <v>0</v>
      </c>
      <c r="L186" s="270"/>
    </row>
    <row r="187" spans="1:12" ht="14.4" customHeight="1" thickBot="1" x14ac:dyDescent="0.35">
      <c r="A187" s="723" t="s">
        <v>508</v>
      </c>
      <c r="B187" s="701">
        <v>0</v>
      </c>
      <c r="C187" s="701">
        <v>0.39059999999900002</v>
      </c>
      <c r="D187" s="702">
        <v>0.39059999999900002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0</v>
      </c>
      <c r="L187" s="270"/>
    </row>
    <row r="188" spans="1:12" ht="14.4" customHeight="1" thickBot="1" x14ac:dyDescent="0.35">
      <c r="A188" s="719" t="s">
        <v>509</v>
      </c>
      <c r="B188" s="701">
        <v>623040.78261462704</v>
      </c>
      <c r="C188" s="701">
        <v>623088.49641999998</v>
      </c>
      <c r="D188" s="702">
        <v>47.713805373524998</v>
      </c>
      <c r="E188" s="703">
        <v>1.0000765821540001</v>
      </c>
      <c r="F188" s="701">
        <v>679705.78621710301</v>
      </c>
      <c r="G188" s="702">
        <v>169926.44655427599</v>
      </c>
      <c r="H188" s="704">
        <v>47049.232989999997</v>
      </c>
      <c r="I188" s="701">
        <v>158284.42412000001</v>
      </c>
      <c r="J188" s="702">
        <v>-11642.022434275699</v>
      </c>
      <c r="K188" s="705">
        <v>0.232871968033</v>
      </c>
      <c r="L188" s="270"/>
    </row>
    <row r="189" spans="1:12" ht="14.4" customHeight="1" thickBot="1" x14ac:dyDescent="0.35">
      <c r="A189" s="720" t="s">
        <v>510</v>
      </c>
      <c r="B189" s="701">
        <v>622963.97314948298</v>
      </c>
      <c r="C189" s="701">
        <v>622130.12471999996</v>
      </c>
      <c r="D189" s="702">
        <v>-833.84842948312905</v>
      </c>
      <c r="E189" s="703">
        <v>0.99866148209899996</v>
      </c>
      <c r="F189" s="701">
        <v>679467.10755123198</v>
      </c>
      <c r="G189" s="702">
        <v>169866.776887808</v>
      </c>
      <c r="H189" s="704">
        <v>46992.02534</v>
      </c>
      <c r="I189" s="701">
        <v>158158.97456999999</v>
      </c>
      <c r="J189" s="702">
        <v>-11707.8023178079</v>
      </c>
      <c r="K189" s="705">
        <v>0.232769140422</v>
      </c>
      <c r="L189" s="270"/>
    </row>
    <row r="190" spans="1:12" ht="14.4" customHeight="1" thickBot="1" x14ac:dyDescent="0.35">
      <c r="A190" s="721" t="s">
        <v>511</v>
      </c>
      <c r="B190" s="701">
        <v>622963.97314948298</v>
      </c>
      <c r="C190" s="701">
        <v>622130.12471999996</v>
      </c>
      <c r="D190" s="702">
        <v>-833.84842948312905</v>
      </c>
      <c r="E190" s="703">
        <v>0.99866148209899996</v>
      </c>
      <c r="F190" s="701">
        <v>679467.10755123198</v>
      </c>
      <c r="G190" s="702">
        <v>169866.776887808</v>
      </c>
      <c r="H190" s="704">
        <v>46992.02534</v>
      </c>
      <c r="I190" s="701">
        <v>158158.97456999999</v>
      </c>
      <c r="J190" s="702">
        <v>-11707.8023178079</v>
      </c>
      <c r="K190" s="705">
        <v>0.232769140422</v>
      </c>
      <c r="L190" s="270"/>
    </row>
    <row r="191" spans="1:12" ht="14.4" customHeight="1" thickBot="1" x14ac:dyDescent="0.35">
      <c r="A191" s="722" t="s">
        <v>512</v>
      </c>
      <c r="B191" s="706">
        <v>229</v>
      </c>
      <c r="C191" s="706">
        <v>248.62203</v>
      </c>
      <c r="D191" s="707">
        <v>19.622029999999999</v>
      </c>
      <c r="E191" s="713">
        <v>1.085685720524</v>
      </c>
      <c r="F191" s="706">
        <v>261.13210867953802</v>
      </c>
      <c r="G191" s="707">
        <v>65.283027169883994</v>
      </c>
      <c r="H191" s="709">
        <v>17.696300000000001</v>
      </c>
      <c r="I191" s="706">
        <v>46.295699999999997</v>
      </c>
      <c r="J191" s="707">
        <v>-18.987327169884001</v>
      </c>
      <c r="K191" s="714">
        <v>0.177288423986</v>
      </c>
      <c r="L191" s="270"/>
    </row>
    <row r="192" spans="1:12" ht="14.4" customHeight="1" thickBot="1" x14ac:dyDescent="0.35">
      <c r="A192" s="723" t="s">
        <v>513</v>
      </c>
      <c r="B192" s="701">
        <v>140</v>
      </c>
      <c r="C192" s="701">
        <v>138.85128</v>
      </c>
      <c r="D192" s="702">
        <v>-1.14872</v>
      </c>
      <c r="E192" s="703">
        <v>0.991794857142</v>
      </c>
      <c r="F192" s="701">
        <v>140.95450165485201</v>
      </c>
      <c r="G192" s="702">
        <v>35.238625413713002</v>
      </c>
      <c r="H192" s="704">
        <v>9.3894000000000002</v>
      </c>
      <c r="I192" s="701">
        <v>24.637599999999999</v>
      </c>
      <c r="J192" s="702">
        <v>-10.601025413713</v>
      </c>
      <c r="K192" s="705">
        <v>0.174791153959</v>
      </c>
      <c r="L192" s="270"/>
    </row>
    <row r="193" spans="1:12" ht="14.4" customHeight="1" thickBot="1" x14ac:dyDescent="0.35">
      <c r="A193" s="723" t="s">
        <v>514</v>
      </c>
      <c r="B193" s="701">
        <v>16</v>
      </c>
      <c r="C193" s="701">
        <v>0.53600000000000003</v>
      </c>
      <c r="D193" s="702">
        <v>-15.464</v>
      </c>
      <c r="E193" s="703">
        <v>3.3500000000000002E-2</v>
      </c>
      <c r="F193" s="701">
        <v>0.67425166242000001</v>
      </c>
      <c r="G193" s="702">
        <v>0.168562915605</v>
      </c>
      <c r="H193" s="704">
        <v>0</v>
      </c>
      <c r="I193" s="701">
        <v>0</v>
      </c>
      <c r="J193" s="702">
        <v>-0.168562915605</v>
      </c>
      <c r="K193" s="705">
        <v>0</v>
      </c>
      <c r="L193" s="270"/>
    </row>
    <row r="194" spans="1:12" ht="14.4" customHeight="1" thickBot="1" x14ac:dyDescent="0.35">
      <c r="A194" s="723" t="s">
        <v>515</v>
      </c>
      <c r="B194" s="701">
        <v>53</v>
      </c>
      <c r="C194" s="701">
        <v>102.98095000000001</v>
      </c>
      <c r="D194" s="702">
        <v>49.98095</v>
      </c>
      <c r="E194" s="703">
        <v>1.943036792452</v>
      </c>
      <c r="F194" s="701">
        <v>112.936053178229</v>
      </c>
      <c r="G194" s="702">
        <v>28.234013294556998</v>
      </c>
      <c r="H194" s="704">
        <v>6.9408599999999998</v>
      </c>
      <c r="I194" s="701">
        <v>16.79336</v>
      </c>
      <c r="J194" s="702">
        <v>-11.440653294557</v>
      </c>
      <c r="K194" s="705">
        <v>0.148697953641</v>
      </c>
      <c r="L194" s="270"/>
    </row>
    <row r="195" spans="1:12" ht="14.4" customHeight="1" thickBot="1" x14ac:dyDescent="0.35">
      <c r="A195" s="723" t="s">
        <v>516</v>
      </c>
      <c r="B195" s="701">
        <v>20</v>
      </c>
      <c r="C195" s="701">
        <v>6.2538</v>
      </c>
      <c r="D195" s="702">
        <v>-13.7462</v>
      </c>
      <c r="E195" s="703">
        <v>0.31269000000000002</v>
      </c>
      <c r="F195" s="701">
        <v>6.5673021840360004</v>
      </c>
      <c r="G195" s="702">
        <v>1.6418255460090001</v>
      </c>
      <c r="H195" s="704">
        <v>1.3660399999999999</v>
      </c>
      <c r="I195" s="701">
        <v>4.8647400000000003</v>
      </c>
      <c r="J195" s="702">
        <v>3.2229144539900001</v>
      </c>
      <c r="K195" s="705">
        <v>0.74075166082999999</v>
      </c>
      <c r="L195" s="270"/>
    </row>
    <row r="196" spans="1:12" ht="14.4" customHeight="1" thickBot="1" x14ac:dyDescent="0.35">
      <c r="A196" s="722" t="s">
        <v>517</v>
      </c>
      <c r="B196" s="706">
        <v>51.973149483279002</v>
      </c>
      <c r="C196" s="706">
        <v>1248.6390100000001</v>
      </c>
      <c r="D196" s="707">
        <v>1196.6658605167199</v>
      </c>
      <c r="E196" s="713">
        <v>24.024693950896999</v>
      </c>
      <c r="F196" s="706">
        <v>3.6850115188600001</v>
      </c>
      <c r="G196" s="707">
        <v>0.92125287971500003</v>
      </c>
      <c r="H196" s="709">
        <v>21.687429999999999</v>
      </c>
      <c r="I196" s="706">
        <v>10.50638</v>
      </c>
      <c r="J196" s="707">
        <v>9.5851271202839996</v>
      </c>
      <c r="K196" s="714">
        <v>2.8511118476089998</v>
      </c>
      <c r="L196" s="270"/>
    </row>
    <row r="197" spans="1:12" ht="14.4" customHeight="1" thickBot="1" x14ac:dyDescent="0.35">
      <c r="A197" s="723" t="s">
        <v>518</v>
      </c>
      <c r="B197" s="701">
        <v>51.973149483279002</v>
      </c>
      <c r="C197" s="701">
        <v>1244.68011</v>
      </c>
      <c r="D197" s="702">
        <v>1192.7069605167201</v>
      </c>
      <c r="E197" s="703">
        <v>23.9485219267</v>
      </c>
      <c r="F197" s="701">
        <v>0</v>
      </c>
      <c r="G197" s="702">
        <v>0</v>
      </c>
      <c r="H197" s="704">
        <v>20.630330000000001</v>
      </c>
      <c r="I197" s="701">
        <v>9.0455799999999993</v>
      </c>
      <c r="J197" s="702">
        <v>9.0455799999999993</v>
      </c>
      <c r="K197" s="712" t="s">
        <v>329</v>
      </c>
      <c r="L197" s="270"/>
    </row>
    <row r="198" spans="1:12" ht="14.4" customHeight="1" thickBot="1" x14ac:dyDescent="0.35">
      <c r="A198" s="723" t="s">
        <v>519</v>
      </c>
      <c r="B198" s="701">
        <v>0</v>
      </c>
      <c r="C198" s="701">
        <v>3.9588999999999999</v>
      </c>
      <c r="D198" s="702">
        <v>3.9588999999999999</v>
      </c>
      <c r="E198" s="711" t="s">
        <v>329</v>
      </c>
      <c r="F198" s="701">
        <v>3.6850115188600001</v>
      </c>
      <c r="G198" s="702">
        <v>0.92125287971500003</v>
      </c>
      <c r="H198" s="704">
        <v>1.0570999999999999</v>
      </c>
      <c r="I198" s="701">
        <v>1.4608000000000001</v>
      </c>
      <c r="J198" s="702">
        <v>0.53954712028399998</v>
      </c>
      <c r="K198" s="705">
        <v>0.39641667129699998</v>
      </c>
      <c r="L198" s="270"/>
    </row>
    <row r="199" spans="1:12" ht="14.4" customHeight="1" thickBot="1" x14ac:dyDescent="0.35">
      <c r="A199" s="722" t="s">
        <v>520</v>
      </c>
      <c r="B199" s="706">
        <v>597</v>
      </c>
      <c r="C199" s="706">
        <v>74.637619999999998</v>
      </c>
      <c r="D199" s="707">
        <v>-522.36238000000003</v>
      </c>
      <c r="E199" s="713">
        <v>0.12502113902799999</v>
      </c>
      <c r="F199" s="706">
        <v>73.048240483670995</v>
      </c>
      <c r="G199" s="707">
        <v>18.262060120916999</v>
      </c>
      <c r="H199" s="709">
        <v>1.6553199999999999</v>
      </c>
      <c r="I199" s="706">
        <v>7.7520199999999999</v>
      </c>
      <c r="J199" s="707">
        <v>-10.510040120916999</v>
      </c>
      <c r="K199" s="714">
        <v>0.106121926396</v>
      </c>
      <c r="L199" s="270"/>
    </row>
    <row r="200" spans="1:12" ht="14.4" customHeight="1" thickBot="1" x14ac:dyDescent="0.35">
      <c r="A200" s="723" t="s">
        <v>521</v>
      </c>
      <c r="B200" s="701">
        <v>6</v>
      </c>
      <c r="C200" s="701">
        <v>23.754249999999999</v>
      </c>
      <c r="D200" s="702">
        <v>17.754249999999999</v>
      </c>
      <c r="E200" s="703">
        <v>3.9590416666660002</v>
      </c>
      <c r="F200" s="701">
        <v>22.157542459306999</v>
      </c>
      <c r="G200" s="702">
        <v>5.5393856148260001</v>
      </c>
      <c r="H200" s="704">
        <v>0.81913999999999998</v>
      </c>
      <c r="I200" s="701">
        <v>2.4179200000000001</v>
      </c>
      <c r="J200" s="702">
        <v>-3.121465614826</v>
      </c>
      <c r="K200" s="705">
        <v>0.109124015194</v>
      </c>
      <c r="L200" s="270"/>
    </row>
    <row r="201" spans="1:12" ht="14.4" customHeight="1" thickBot="1" x14ac:dyDescent="0.35">
      <c r="A201" s="723" t="s">
        <v>522</v>
      </c>
      <c r="B201" s="701">
        <v>591</v>
      </c>
      <c r="C201" s="701">
        <v>50.883369999999999</v>
      </c>
      <c r="D201" s="702">
        <v>-540.11662999999999</v>
      </c>
      <c r="E201" s="703">
        <v>8.6097072758000007E-2</v>
      </c>
      <c r="F201" s="701">
        <v>50.890698024362997</v>
      </c>
      <c r="G201" s="702">
        <v>12.72267450609</v>
      </c>
      <c r="H201" s="704">
        <v>0.83618000000000003</v>
      </c>
      <c r="I201" s="701">
        <v>5.3341000000000003</v>
      </c>
      <c r="J201" s="702">
        <v>-7.3885745060900003</v>
      </c>
      <c r="K201" s="705">
        <v>0.10481483271100001</v>
      </c>
      <c r="L201" s="270"/>
    </row>
    <row r="202" spans="1:12" ht="14.4" customHeight="1" thickBot="1" x14ac:dyDescent="0.35">
      <c r="A202" s="722" t="s">
        <v>523</v>
      </c>
      <c r="B202" s="706">
        <v>0</v>
      </c>
      <c r="C202" s="706">
        <v>-2.2713999999999999</v>
      </c>
      <c r="D202" s="707">
        <v>-2.2713999999999999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  <c r="L202" s="270"/>
    </row>
    <row r="203" spans="1:12" ht="14.4" customHeight="1" thickBot="1" x14ac:dyDescent="0.35">
      <c r="A203" s="723" t="s">
        <v>524</v>
      </c>
      <c r="B203" s="701">
        <v>0</v>
      </c>
      <c r="C203" s="701">
        <v>-2.05572</v>
      </c>
      <c r="D203" s="702">
        <v>-2.05572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  <c r="L203" s="270"/>
    </row>
    <row r="204" spans="1:12" ht="14.4" customHeight="1" thickBot="1" x14ac:dyDescent="0.35">
      <c r="A204" s="723" t="s">
        <v>525</v>
      </c>
      <c r="B204" s="701">
        <v>0</v>
      </c>
      <c r="C204" s="701">
        <v>-0.21568000000000001</v>
      </c>
      <c r="D204" s="702">
        <v>-0.21568000000000001</v>
      </c>
      <c r="E204" s="711" t="s">
        <v>344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  <c r="L204" s="270"/>
    </row>
    <row r="205" spans="1:12" ht="14.4" customHeight="1" thickBot="1" x14ac:dyDescent="0.35">
      <c r="A205" s="722" t="s">
        <v>526</v>
      </c>
      <c r="B205" s="706">
        <v>2</v>
      </c>
      <c r="C205" s="706">
        <v>3.4529999999999998</v>
      </c>
      <c r="D205" s="707">
        <v>1.4530000000000001</v>
      </c>
      <c r="E205" s="713">
        <v>1.7264999999999999</v>
      </c>
      <c r="F205" s="706">
        <v>3.4420822974580001</v>
      </c>
      <c r="G205" s="707">
        <v>0.86052057436399998</v>
      </c>
      <c r="H205" s="709">
        <v>7.5600000000000001E-2</v>
      </c>
      <c r="I205" s="706">
        <v>0.15659999999999999</v>
      </c>
      <c r="J205" s="707">
        <v>-0.70392057436400002</v>
      </c>
      <c r="K205" s="714">
        <v>4.5495716391000002E-2</v>
      </c>
      <c r="L205" s="270"/>
    </row>
    <row r="206" spans="1:12" ht="14.4" customHeight="1" thickBot="1" x14ac:dyDescent="0.35">
      <c r="A206" s="723" t="s">
        <v>527</v>
      </c>
      <c r="B206" s="701">
        <v>2</v>
      </c>
      <c r="C206" s="701">
        <v>3.4529999999999998</v>
      </c>
      <c r="D206" s="702">
        <v>1.4530000000000001</v>
      </c>
      <c r="E206" s="703">
        <v>1.7264999999999999</v>
      </c>
      <c r="F206" s="701">
        <v>3.4420822974580001</v>
      </c>
      <c r="G206" s="702">
        <v>0.86052057436399998</v>
      </c>
      <c r="H206" s="704">
        <v>7.5600000000000001E-2</v>
      </c>
      <c r="I206" s="701">
        <v>0.15659999999999999</v>
      </c>
      <c r="J206" s="702">
        <v>-0.70392057436400002</v>
      </c>
      <c r="K206" s="705">
        <v>4.5495716391000002E-2</v>
      </c>
      <c r="L206" s="270"/>
    </row>
    <row r="207" spans="1:12" ht="14.4" customHeight="1" thickBot="1" x14ac:dyDescent="0.35">
      <c r="A207" s="722" t="s">
        <v>528</v>
      </c>
      <c r="B207" s="706">
        <v>622084</v>
      </c>
      <c r="C207" s="706">
        <v>613017.67301000003</v>
      </c>
      <c r="D207" s="707">
        <v>-9066.3269899997395</v>
      </c>
      <c r="E207" s="713">
        <v>0.98542587979999996</v>
      </c>
      <c r="F207" s="706">
        <v>679125.80010825198</v>
      </c>
      <c r="G207" s="707">
        <v>169781.45002706299</v>
      </c>
      <c r="H207" s="709">
        <v>46373.055780000002</v>
      </c>
      <c r="I207" s="706">
        <v>154235.67886000001</v>
      </c>
      <c r="J207" s="707">
        <v>-15545.771167063</v>
      </c>
      <c r="K207" s="714">
        <v>0.22710914360100001</v>
      </c>
      <c r="L207" s="270"/>
    </row>
    <row r="208" spans="1:12" ht="14.4" customHeight="1" thickBot="1" x14ac:dyDescent="0.35">
      <c r="A208" s="723" t="s">
        <v>529</v>
      </c>
      <c r="B208" s="701">
        <v>150495</v>
      </c>
      <c r="C208" s="701">
        <v>193361.5888</v>
      </c>
      <c r="D208" s="702">
        <v>42866.588799999998</v>
      </c>
      <c r="E208" s="703">
        <v>1.2848372955909999</v>
      </c>
      <c r="F208" s="701">
        <v>200895.57008159999</v>
      </c>
      <c r="G208" s="702">
        <v>50223.892520399997</v>
      </c>
      <c r="H208" s="704">
        <v>16124.58611</v>
      </c>
      <c r="I208" s="701">
        <v>57872.434419999998</v>
      </c>
      <c r="J208" s="702">
        <v>7648.5418995999898</v>
      </c>
      <c r="K208" s="705">
        <v>0.28807222775699998</v>
      </c>
      <c r="L208" s="270"/>
    </row>
    <row r="209" spans="1:12" ht="14.4" customHeight="1" thickBot="1" x14ac:dyDescent="0.35">
      <c r="A209" s="723" t="s">
        <v>530</v>
      </c>
      <c r="B209" s="701">
        <v>211239</v>
      </c>
      <c r="C209" s="701">
        <v>221636.32545</v>
      </c>
      <c r="D209" s="702">
        <v>10397.3254500001</v>
      </c>
      <c r="E209" s="703">
        <v>1.0492206716079999</v>
      </c>
      <c r="F209" s="701">
        <v>225200.73069191899</v>
      </c>
      <c r="G209" s="702">
        <v>56300.182672979703</v>
      </c>
      <c r="H209" s="704">
        <v>15893.25772</v>
      </c>
      <c r="I209" s="701">
        <v>52894.637470000001</v>
      </c>
      <c r="J209" s="702">
        <v>-3405.5452029796402</v>
      </c>
      <c r="K209" s="705">
        <v>0.234877734665</v>
      </c>
      <c r="L209" s="270"/>
    </row>
    <row r="210" spans="1:12" ht="14.4" customHeight="1" thickBot="1" x14ac:dyDescent="0.35">
      <c r="A210" s="723" t="s">
        <v>531</v>
      </c>
      <c r="B210" s="701">
        <v>120640</v>
      </c>
      <c r="C210" s="701">
        <v>86449.207720000006</v>
      </c>
      <c r="D210" s="702">
        <v>-34190.792280000001</v>
      </c>
      <c r="E210" s="703">
        <v>0.71658826027800004</v>
      </c>
      <c r="F210" s="701">
        <v>116916.523259289</v>
      </c>
      <c r="G210" s="702">
        <v>29229.1308148221</v>
      </c>
      <c r="H210" s="704">
        <v>6503.5881300000001</v>
      </c>
      <c r="I210" s="701">
        <v>20294.839049999999</v>
      </c>
      <c r="J210" s="702">
        <v>-8934.2917648221191</v>
      </c>
      <c r="K210" s="705">
        <v>0.17358401091799999</v>
      </c>
      <c r="L210" s="270"/>
    </row>
    <row r="211" spans="1:12" ht="14.4" customHeight="1" thickBot="1" x14ac:dyDescent="0.35">
      <c r="A211" s="723" t="s">
        <v>532</v>
      </c>
      <c r="B211" s="701">
        <v>139710</v>
      </c>
      <c r="C211" s="701">
        <v>111570.55104000001</v>
      </c>
      <c r="D211" s="702">
        <v>-28139.448960000002</v>
      </c>
      <c r="E211" s="703">
        <v>0.79858672278200005</v>
      </c>
      <c r="F211" s="701">
        <v>136112.97607544501</v>
      </c>
      <c r="G211" s="702">
        <v>34028.244018861202</v>
      </c>
      <c r="H211" s="704">
        <v>7851.6238200000098</v>
      </c>
      <c r="I211" s="701">
        <v>23173.767919999998</v>
      </c>
      <c r="J211" s="702">
        <v>-10854.4760988612</v>
      </c>
      <c r="K211" s="705">
        <v>0.170253921324</v>
      </c>
      <c r="L211" s="270"/>
    </row>
    <row r="212" spans="1:12" ht="14.4" customHeight="1" thickBot="1" x14ac:dyDescent="0.35">
      <c r="A212" s="722" t="s">
        <v>533</v>
      </c>
      <c r="B212" s="706">
        <v>0</v>
      </c>
      <c r="C212" s="706">
        <v>7539.3714499999996</v>
      </c>
      <c r="D212" s="707">
        <v>7539.3714499999996</v>
      </c>
      <c r="E212" s="708" t="s">
        <v>329</v>
      </c>
      <c r="F212" s="706">
        <v>0</v>
      </c>
      <c r="G212" s="707">
        <v>0</v>
      </c>
      <c r="H212" s="709">
        <v>577.85491000000002</v>
      </c>
      <c r="I212" s="706">
        <v>3858.5850099999998</v>
      </c>
      <c r="J212" s="707">
        <v>3858.5850099999998</v>
      </c>
      <c r="K212" s="710" t="s">
        <v>329</v>
      </c>
      <c r="L212" s="270"/>
    </row>
    <row r="213" spans="1:12" ht="14.4" customHeight="1" thickBot="1" x14ac:dyDescent="0.35">
      <c r="A213" s="723" t="s">
        <v>534</v>
      </c>
      <c r="B213" s="701">
        <v>0</v>
      </c>
      <c r="C213" s="701">
        <v>4995.0065800000002</v>
      </c>
      <c r="D213" s="702">
        <v>4995.0065800000002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  <c r="L213" s="270"/>
    </row>
    <row r="214" spans="1:12" ht="14.4" customHeight="1" thickBot="1" x14ac:dyDescent="0.35">
      <c r="A214" s="723" t="s">
        <v>535</v>
      </c>
      <c r="B214" s="701">
        <v>0</v>
      </c>
      <c r="C214" s="701">
        <v>2544.3648699999999</v>
      </c>
      <c r="D214" s="702">
        <v>2544.3648699999999</v>
      </c>
      <c r="E214" s="711" t="s">
        <v>329</v>
      </c>
      <c r="F214" s="701">
        <v>0</v>
      </c>
      <c r="G214" s="702">
        <v>0</v>
      </c>
      <c r="H214" s="704">
        <v>577.85491000000002</v>
      </c>
      <c r="I214" s="701">
        <v>3858.5850099999998</v>
      </c>
      <c r="J214" s="702">
        <v>3858.5850099999998</v>
      </c>
      <c r="K214" s="712" t="s">
        <v>329</v>
      </c>
      <c r="L214" s="270"/>
    </row>
    <row r="215" spans="1:12" ht="14.4" customHeight="1" thickBot="1" x14ac:dyDescent="0.35">
      <c r="A215" s="720" t="s">
        <v>536</v>
      </c>
      <c r="B215" s="701">
        <v>63.150388369063002</v>
      </c>
      <c r="C215" s="701">
        <v>171.78675000000001</v>
      </c>
      <c r="D215" s="702">
        <v>108.63636163093599</v>
      </c>
      <c r="E215" s="703">
        <v>2.7202801825380001</v>
      </c>
      <c r="F215" s="701">
        <v>91.657696078981004</v>
      </c>
      <c r="G215" s="702">
        <v>22.914424019744999</v>
      </c>
      <c r="H215" s="704">
        <v>45.979179999999999</v>
      </c>
      <c r="I215" s="701">
        <v>92.229079999999996</v>
      </c>
      <c r="J215" s="702">
        <v>69.314655980254003</v>
      </c>
      <c r="K215" s="705">
        <v>1.006233889192</v>
      </c>
      <c r="L215" s="270"/>
    </row>
    <row r="216" spans="1:12" ht="14.4" customHeight="1" thickBot="1" x14ac:dyDescent="0.35">
      <c r="A216" s="721" t="s">
        <v>537</v>
      </c>
      <c r="B216" s="701">
        <v>0</v>
      </c>
      <c r="C216" s="701">
        <v>76.5</v>
      </c>
      <c r="D216" s="702">
        <v>76.5</v>
      </c>
      <c r="E216" s="711" t="s">
        <v>344</v>
      </c>
      <c r="F216" s="701">
        <v>0</v>
      </c>
      <c r="G216" s="702">
        <v>0</v>
      </c>
      <c r="H216" s="704">
        <v>17.5</v>
      </c>
      <c r="I216" s="701">
        <v>30.75</v>
      </c>
      <c r="J216" s="702">
        <v>30.75</v>
      </c>
      <c r="K216" s="712" t="s">
        <v>329</v>
      </c>
      <c r="L216" s="270"/>
    </row>
    <row r="217" spans="1:12" ht="14.4" customHeight="1" thickBot="1" x14ac:dyDescent="0.35">
      <c r="A217" s="722" t="s">
        <v>538</v>
      </c>
      <c r="B217" s="706">
        <v>0</v>
      </c>
      <c r="C217" s="706">
        <v>76.5</v>
      </c>
      <c r="D217" s="707">
        <v>76.5</v>
      </c>
      <c r="E217" s="708" t="s">
        <v>344</v>
      </c>
      <c r="F217" s="706">
        <v>0</v>
      </c>
      <c r="G217" s="707">
        <v>0</v>
      </c>
      <c r="H217" s="709">
        <v>17.5</v>
      </c>
      <c r="I217" s="706">
        <v>30.75</v>
      </c>
      <c r="J217" s="707">
        <v>30.75</v>
      </c>
      <c r="K217" s="710" t="s">
        <v>329</v>
      </c>
      <c r="L217" s="270"/>
    </row>
    <row r="218" spans="1:12" ht="14.4" customHeight="1" thickBot="1" x14ac:dyDescent="0.35">
      <c r="A218" s="723" t="s">
        <v>539</v>
      </c>
      <c r="B218" s="701">
        <v>0</v>
      </c>
      <c r="C218" s="701">
        <v>76.5</v>
      </c>
      <c r="D218" s="702">
        <v>76.5</v>
      </c>
      <c r="E218" s="711" t="s">
        <v>344</v>
      </c>
      <c r="F218" s="701">
        <v>0</v>
      </c>
      <c r="G218" s="702">
        <v>0</v>
      </c>
      <c r="H218" s="704">
        <v>17.5</v>
      </c>
      <c r="I218" s="701">
        <v>30.75</v>
      </c>
      <c r="J218" s="702">
        <v>30.75</v>
      </c>
      <c r="K218" s="712" t="s">
        <v>329</v>
      </c>
      <c r="L218" s="270"/>
    </row>
    <row r="219" spans="1:12" ht="14.4" customHeight="1" thickBot="1" x14ac:dyDescent="0.35">
      <c r="A219" s="726" t="s">
        <v>540</v>
      </c>
      <c r="B219" s="706">
        <v>63.150388369063002</v>
      </c>
      <c r="C219" s="706">
        <v>95.286749999999998</v>
      </c>
      <c r="D219" s="707">
        <v>32.136361630936001</v>
      </c>
      <c r="E219" s="713">
        <v>1.508886207367</v>
      </c>
      <c r="F219" s="706">
        <v>91.657696078981004</v>
      </c>
      <c r="G219" s="707">
        <v>22.914424019744999</v>
      </c>
      <c r="H219" s="709">
        <v>28.479179999999999</v>
      </c>
      <c r="I219" s="706">
        <v>61.479080000000003</v>
      </c>
      <c r="J219" s="707">
        <v>38.564655980254003</v>
      </c>
      <c r="K219" s="714">
        <v>0.67074651262200002</v>
      </c>
      <c r="L219" s="270"/>
    </row>
    <row r="220" spans="1:12" ht="14.4" customHeight="1" thickBot="1" x14ac:dyDescent="0.35">
      <c r="A220" s="722" t="s">
        <v>541</v>
      </c>
      <c r="B220" s="706">
        <v>0</v>
      </c>
      <c r="C220" s="706">
        <v>5.4099999999999999E-3</v>
      </c>
      <c r="D220" s="707">
        <v>5.4099999999999999E-3</v>
      </c>
      <c r="E220" s="708" t="s">
        <v>329</v>
      </c>
      <c r="F220" s="706">
        <v>0</v>
      </c>
      <c r="G220" s="707">
        <v>0</v>
      </c>
      <c r="H220" s="709">
        <v>19.999860000000002</v>
      </c>
      <c r="I220" s="706">
        <v>19.999759999999998</v>
      </c>
      <c r="J220" s="707">
        <v>19.999759999999998</v>
      </c>
      <c r="K220" s="710" t="s">
        <v>329</v>
      </c>
      <c r="L220" s="270"/>
    </row>
    <row r="221" spans="1:12" ht="14.4" customHeight="1" thickBot="1" x14ac:dyDescent="0.35">
      <c r="A221" s="723" t="s">
        <v>542</v>
      </c>
      <c r="B221" s="701">
        <v>0</v>
      </c>
      <c r="C221" s="701">
        <v>5.4099999999999999E-3</v>
      </c>
      <c r="D221" s="702">
        <v>5.4099999999999999E-3</v>
      </c>
      <c r="E221" s="711" t="s">
        <v>329</v>
      </c>
      <c r="F221" s="701">
        <v>0</v>
      </c>
      <c r="G221" s="702">
        <v>0</v>
      </c>
      <c r="H221" s="704">
        <v>-1.3999999999999999E-4</v>
      </c>
      <c r="I221" s="701">
        <v>-2.4000000000000001E-4</v>
      </c>
      <c r="J221" s="702">
        <v>-2.4000000000000001E-4</v>
      </c>
      <c r="K221" s="712" t="s">
        <v>329</v>
      </c>
      <c r="L221" s="270"/>
    </row>
    <row r="222" spans="1:12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20</v>
      </c>
      <c r="I222" s="701">
        <v>20</v>
      </c>
      <c r="J222" s="702">
        <v>20</v>
      </c>
      <c r="K222" s="712" t="s">
        <v>344</v>
      </c>
      <c r="L222" s="270"/>
    </row>
    <row r="223" spans="1:12" ht="14.4" customHeight="1" thickBot="1" x14ac:dyDescent="0.35">
      <c r="A223" s="722" t="s">
        <v>544</v>
      </c>
      <c r="B223" s="706">
        <v>63.150388369063002</v>
      </c>
      <c r="C223" s="706">
        <v>86.481340000000003</v>
      </c>
      <c r="D223" s="707">
        <v>23.330951630935999</v>
      </c>
      <c r="E223" s="713">
        <v>1.3694506436689999</v>
      </c>
      <c r="F223" s="706">
        <v>91.657696078981004</v>
      </c>
      <c r="G223" s="707">
        <v>22.914424019744999</v>
      </c>
      <c r="H223" s="709">
        <v>8.4793199999999995</v>
      </c>
      <c r="I223" s="706">
        <v>8.4793199999999995</v>
      </c>
      <c r="J223" s="707">
        <v>-14.435104019744999</v>
      </c>
      <c r="K223" s="714">
        <v>9.2510725914999994E-2</v>
      </c>
      <c r="L223" s="270"/>
    </row>
    <row r="224" spans="1:12" ht="14.4" customHeight="1" thickBot="1" x14ac:dyDescent="0.35">
      <c r="A224" s="723" t="s">
        <v>545</v>
      </c>
      <c r="B224" s="701">
        <v>0</v>
      </c>
      <c r="C224" s="701">
        <v>0.59699999999999998</v>
      </c>
      <c r="D224" s="702">
        <v>0.59699999999999998</v>
      </c>
      <c r="E224" s="711" t="s">
        <v>329</v>
      </c>
      <c r="F224" s="701">
        <v>0.97231309947599998</v>
      </c>
      <c r="G224" s="702">
        <v>0.24307827486899999</v>
      </c>
      <c r="H224" s="704">
        <v>0</v>
      </c>
      <c r="I224" s="701">
        <v>0</v>
      </c>
      <c r="J224" s="702">
        <v>-0.24307827486899999</v>
      </c>
      <c r="K224" s="705">
        <v>0</v>
      </c>
      <c r="L224" s="270"/>
    </row>
    <row r="225" spans="1:12" ht="14.4" customHeight="1" thickBot="1" x14ac:dyDescent="0.35">
      <c r="A225" s="723" t="s">
        <v>546</v>
      </c>
      <c r="B225" s="701">
        <v>63.150388369063002</v>
      </c>
      <c r="C225" s="701">
        <v>85.884339999999995</v>
      </c>
      <c r="D225" s="702">
        <v>22.733951630936001</v>
      </c>
      <c r="E225" s="703">
        <v>1.3599970200980001</v>
      </c>
      <c r="F225" s="701">
        <v>90.685382979504993</v>
      </c>
      <c r="G225" s="702">
        <v>22.671345744876</v>
      </c>
      <c r="H225" s="704">
        <v>8.4793199999999995</v>
      </c>
      <c r="I225" s="701">
        <v>8.4793199999999995</v>
      </c>
      <c r="J225" s="702">
        <v>-14.192025744876</v>
      </c>
      <c r="K225" s="705">
        <v>9.3502610028000005E-2</v>
      </c>
      <c r="L225" s="270"/>
    </row>
    <row r="226" spans="1:12" ht="14.4" customHeight="1" thickBot="1" x14ac:dyDescent="0.35">
      <c r="A226" s="722" t="s">
        <v>547</v>
      </c>
      <c r="B226" s="706">
        <v>0</v>
      </c>
      <c r="C226" s="706">
        <v>8.8000000000000007</v>
      </c>
      <c r="D226" s="707">
        <v>8.8000000000000007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33</v>
      </c>
      <c r="J226" s="707">
        <v>33</v>
      </c>
      <c r="K226" s="710" t="s">
        <v>344</v>
      </c>
      <c r="L226" s="270"/>
    </row>
    <row r="227" spans="1:12" ht="14.4" customHeight="1" thickBot="1" x14ac:dyDescent="0.35">
      <c r="A227" s="723" t="s">
        <v>548</v>
      </c>
      <c r="B227" s="701">
        <v>0</v>
      </c>
      <c r="C227" s="701">
        <v>8.8000000000000007</v>
      </c>
      <c r="D227" s="702">
        <v>8.8000000000000007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33</v>
      </c>
      <c r="J227" s="702">
        <v>33</v>
      </c>
      <c r="K227" s="712" t="s">
        <v>344</v>
      </c>
      <c r="L227" s="270"/>
    </row>
    <row r="228" spans="1:12" ht="14.4" customHeight="1" thickBot="1" x14ac:dyDescent="0.35">
      <c r="A228" s="720" t="s">
        <v>549</v>
      </c>
      <c r="B228" s="701">
        <v>0</v>
      </c>
      <c r="C228" s="701">
        <v>0.78895000000000004</v>
      </c>
      <c r="D228" s="702">
        <v>0.78895000000000004</v>
      </c>
      <c r="E228" s="711" t="s">
        <v>344</v>
      </c>
      <c r="F228" s="701">
        <v>0</v>
      </c>
      <c r="G228" s="702">
        <v>0</v>
      </c>
      <c r="H228" s="704">
        <v>0.23247000000000001</v>
      </c>
      <c r="I228" s="701">
        <v>0.23247000000000001</v>
      </c>
      <c r="J228" s="702">
        <v>0.23247000000000001</v>
      </c>
      <c r="K228" s="712" t="s">
        <v>329</v>
      </c>
      <c r="L228" s="270"/>
    </row>
    <row r="229" spans="1:12" ht="14.4" customHeight="1" thickBot="1" x14ac:dyDescent="0.35">
      <c r="A229" s="726" t="s">
        <v>550</v>
      </c>
      <c r="B229" s="706">
        <v>0</v>
      </c>
      <c r="C229" s="706">
        <v>0.78895000000000004</v>
      </c>
      <c r="D229" s="707">
        <v>0.78895000000000004</v>
      </c>
      <c r="E229" s="708" t="s">
        <v>344</v>
      </c>
      <c r="F229" s="706">
        <v>0</v>
      </c>
      <c r="G229" s="707">
        <v>0</v>
      </c>
      <c r="H229" s="709">
        <v>0.23247000000000001</v>
      </c>
      <c r="I229" s="706">
        <v>0.23247000000000001</v>
      </c>
      <c r="J229" s="707">
        <v>0.23247000000000001</v>
      </c>
      <c r="K229" s="710" t="s">
        <v>329</v>
      </c>
      <c r="L229" s="270"/>
    </row>
    <row r="230" spans="1:12" ht="14.4" customHeight="1" thickBot="1" x14ac:dyDescent="0.35">
      <c r="A230" s="722" t="s">
        <v>551</v>
      </c>
      <c r="B230" s="706">
        <v>0</v>
      </c>
      <c r="C230" s="706">
        <v>0.78895000000000004</v>
      </c>
      <c r="D230" s="707">
        <v>0.78895000000000004</v>
      </c>
      <c r="E230" s="708" t="s">
        <v>344</v>
      </c>
      <c r="F230" s="706">
        <v>0</v>
      </c>
      <c r="G230" s="707">
        <v>0</v>
      </c>
      <c r="H230" s="709">
        <v>0.23247000000000001</v>
      </c>
      <c r="I230" s="706">
        <v>0.23247000000000001</v>
      </c>
      <c r="J230" s="707">
        <v>0.23247000000000001</v>
      </c>
      <c r="K230" s="710" t="s">
        <v>329</v>
      </c>
      <c r="L230" s="270"/>
    </row>
    <row r="231" spans="1:12" ht="14.4" customHeight="1" thickBot="1" x14ac:dyDescent="0.35">
      <c r="A231" s="723" t="s">
        <v>552</v>
      </c>
      <c r="B231" s="701">
        <v>0</v>
      </c>
      <c r="C231" s="701">
        <v>0.78895000000000004</v>
      </c>
      <c r="D231" s="702">
        <v>0.78895000000000004</v>
      </c>
      <c r="E231" s="711" t="s">
        <v>344</v>
      </c>
      <c r="F231" s="701">
        <v>0</v>
      </c>
      <c r="G231" s="702">
        <v>0</v>
      </c>
      <c r="H231" s="704">
        <v>0.23247000000000001</v>
      </c>
      <c r="I231" s="701">
        <v>0.23247000000000001</v>
      </c>
      <c r="J231" s="702">
        <v>0.23247000000000001</v>
      </c>
      <c r="K231" s="712" t="s">
        <v>329</v>
      </c>
      <c r="L231" s="270"/>
    </row>
    <row r="232" spans="1:12" ht="14.4" customHeight="1" thickBot="1" x14ac:dyDescent="0.35">
      <c r="A232" s="720" t="s">
        <v>553</v>
      </c>
      <c r="B232" s="701">
        <v>13.659076774304999</v>
      </c>
      <c r="C232" s="701">
        <v>785.79600000000005</v>
      </c>
      <c r="D232" s="702">
        <v>772.136923225695</v>
      </c>
      <c r="E232" s="703">
        <v>57.529217602625998</v>
      </c>
      <c r="F232" s="701">
        <v>147.02096979196801</v>
      </c>
      <c r="G232" s="702">
        <v>36.755242447992003</v>
      </c>
      <c r="H232" s="704">
        <v>10.996</v>
      </c>
      <c r="I232" s="701">
        <v>32.988</v>
      </c>
      <c r="J232" s="702">
        <v>-3.7672424479919999</v>
      </c>
      <c r="K232" s="705">
        <v>0.224376155637</v>
      </c>
      <c r="L232" s="270"/>
    </row>
    <row r="233" spans="1:12" ht="14.4" customHeight="1" thickBot="1" x14ac:dyDescent="0.35">
      <c r="A233" s="726" t="s">
        <v>554</v>
      </c>
      <c r="B233" s="706">
        <v>13.659076774304999</v>
      </c>
      <c r="C233" s="706">
        <v>785.79600000000005</v>
      </c>
      <c r="D233" s="707">
        <v>772.136923225695</v>
      </c>
      <c r="E233" s="713">
        <v>57.529217602625998</v>
      </c>
      <c r="F233" s="706">
        <v>147.02096979196801</v>
      </c>
      <c r="G233" s="707">
        <v>36.755242447992003</v>
      </c>
      <c r="H233" s="709">
        <v>10.996</v>
      </c>
      <c r="I233" s="706">
        <v>32.988</v>
      </c>
      <c r="J233" s="707">
        <v>-3.7672424479919999</v>
      </c>
      <c r="K233" s="714">
        <v>0.224376155637</v>
      </c>
      <c r="L233" s="270"/>
    </row>
    <row r="234" spans="1:12" ht="14.4" customHeight="1" thickBot="1" x14ac:dyDescent="0.35">
      <c r="A234" s="722" t="s">
        <v>555</v>
      </c>
      <c r="B234" s="706">
        <v>13.659076774304999</v>
      </c>
      <c r="C234" s="706">
        <v>683.77599999999995</v>
      </c>
      <c r="D234" s="707">
        <v>670.11692322569502</v>
      </c>
      <c r="E234" s="713">
        <v>50.060191570652997</v>
      </c>
      <c r="F234" s="706">
        <v>147.02096979196801</v>
      </c>
      <c r="G234" s="707">
        <v>36.755242447992003</v>
      </c>
      <c r="H234" s="709">
        <v>0</v>
      </c>
      <c r="I234" s="706">
        <v>0</v>
      </c>
      <c r="J234" s="707">
        <v>-36.755242447992003</v>
      </c>
      <c r="K234" s="714">
        <v>0</v>
      </c>
      <c r="L234" s="270"/>
    </row>
    <row r="235" spans="1:12" ht="14.4" customHeight="1" thickBot="1" x14ac:dyDescent="0.35">
      <c r="A235" s="723" t="s">
        <v>556</v>
      </c>
      <c r="B235" s="701">
        <v>0</v>
      </c>
      <c r="C235" s="701">
        <v>570.12599999999998</v>
      </c>
      <c r="D235" s="702">
        <v>570.12599999999998</v>
      </c>
      <c r="E235" s="711" t="s">
        <v>344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0</v>
      </c>
      <c r="L235" s="270"/>
    </row>
    <row r="236" spans="1:12" ht="14.4" customHeight="1" thickBot="1" x14ac:dyDescent="0.35">
      <c r="A236" s="723" t="s">
        <v>557</v>
      </c>
      <c r="B236" s="701">
        <v>13.659076774304999</v>
      </c>
      <c r="C236" s="701">
        <v>113.65</v>
      </c>
      <c r="D236" s="702">
        <v>99.990923225694004</v>
      </c>
      <c r="E236" s="703">
        <v>8.3204745004280003</v>
      </c>
      <c r="F236" s="701">
        <v>147.02096979196801</v>
      </c>
      <c r="G236" s="702">
        <v>36.755242447992003</v>
      </c>
      <c r="H236" s="704">
        <v>0</v>
      </c>
      <c r="I236" s="701">
        <v>0</v>
      </c>
      <c r="J236" s="702">
        <v>-36.755242447992003</v>
      </c>
      <c r="K236" s="705">
        <v>0</v>
      </c>
      <c r="L236" s="270"/>
    </row>
    <row r="237" spans="1:12" ht="14.4" customHeight="1" thickBot="1" x14ac:dyDescent="0.35">
      <c r="A237" s="725" t="s">
        <v>558</v>
      </c>
      <c r="B237" s="701">
        <v>0</v>
      </c>
      <c r="C237" s="701">
        <v>102.02</v>
      </c>
      <c r="D237" s="702">
        <v>102.02</v>
      </c>
      <c r="E237" s="711" t="s">
        <v>329</v>
      </c>
      <c r="F237" s="701">
        <v>0</v>
      </c>
      <c r="G237" s="702">
        <v>0</v>
      </c>
      <c r="H237" s="704">
        <v>10.996</v>
      </c>
      <c r="I237" s="701">
        <v>32.988</v>
      </c>
      <c r="J237" s="702">
        <v>32.988</v>
      </c>
      <c r="K237" s="712" t="s">
        <v>329</v>
      </c>
      <c r="L237" s="270"/>
    </row>
    <row r="238" spans="1:12" ht="14.4" customHeight="1" thickBot="1" x14ac:dyDescent="0.35">
      <c r="A238" s="723" t="s">
        <v>559</v>
      </c>
      <c r="B238" s="701">
        <v>0</v>
      </c>
      <c r="C238" s="701">
        <v>102.02</v>
      </c>
      <c r="D238" s="702">
        <v>102.02</v>
      </c>
      <c r="E238" s="711" t="s">
        <v>329</v>
      </c>
      <c r="F238" s="701">
        <v>0</v>
      </c>
      <c r="G238" s="702">
        <v>0</v>
      </c>
      <c r="H238" s="704">
        <v>10.996</v>
      </c>
      <c r="I238" s="701">
        <v>32.988</v>
      </c>
      <c r="J238" s="702">
        <v>32.988</v>
      </c>
      <c r="K238" s="712" t="s">
        <v>329</v>
      </c>
      <c r="L238" s="270"/>
    </row>
    <row r="239" spans="1:12" ht="14.4" customHeight="1" thickBot="1" x14ac:dyDescent="0.35">
      <c r="A239" s="719" t="s">
        <v>560</v>
      </c>
      <c r="B239" s="701">
        <v>16312.680914451699</v>
      </c>
      <c r="C239" s="701">
        <v>21833.522290000001</v>
      </c>
      <c r="D239" s="702">
        <v>5520.8413755482898</v>
      </c>
      <c r="E239" s="703">
        <v>1.3384386297069999</v>
      </c>
      <c r="F239" s="701">
        <v>0</v>
      </c>
      <c r="G239" s="702">
        <v>0</v>
      </c>
      <c r="H239" s="704">
        <v>1828.0088900000001</v>
      </c>
      <c r="I239" s="701">
        <v>5300.3188899999996</v>
      </c>
      <c r="J239" s="702">
        <v>5300.3188899999996</v>
      </c>
      <c r="K239" s="712" t="s">
        <v>344</v>
      </c>
      <c r="L239" s="270"/>
    </row>
    <row r="240" spans="1:12" ht="14.4" customHeight="1" thickBot="1" x14ac:dyDescent="0.35">
      <c r="A240" s="724" t="s">
        <v>561</v>
      </c>
      <c r="B240" s="706">
        <v>16312.680914451699</v>
      </c>
      <c r="C240" s="706">
        <v>21833.522290000001</v>
      </c>
      <c r="D240" s="707">
        <v>5520.8413755482898</v>
      </c>
      <c r="E240" s="713">
        <v>1.3384386297069999</v>
      </c>
      <c r="F240" s="706">
        <v>0</v>
      </c>
      <c r="G240" s="707">
        <v>0</v>
      </c>
      <c r="H240" s="709">
        <v>1828.0088900000001</v>
      </c>
      <c r="I240" s="706">
        <v>5300.3188899999996</v>
      </c>
      <c r="J240" s="707">
        <v>5300.3188899999996</v>
      </c>
      <c r="K240" s="710" t="s">
        <v>344</v>
      </c>
      <c r="L240" s="270"/>
    </row>
    <row r="241" spans="1:12" ht="14.4" customHeight="1" thickBot="1" x14ac:dyDescent="0.35">
      <c r="A241" s="726" t="s">
        <v>54</v>
      </c>
      <c r="B241" s="706">
        <v>16312.680914451699</v>
      </c>
      <c r="C241" s="706">
        <v>21833.522290000001</v>
      </c>
      <c r="D241" s="707">
        <v>5520.8413755482898</v>
      </c>
      <c r="E241" s="713">
        <v>1.3384386297069999</v>
      </c>
      <c r="F241" s="706">
        <v>0</v>
      </c>
      <c r="G241" s="707">
        <v>0</v>
      </c>
      <c r="H241" s="709">
        <v>1828.0088900000001</v>
      </c>
      <c r="I241" s="706">
        <v>5300.3188899999996</v>
      </c>
      <c r="J241" s="707">
        <v>5300.3188899999996</v>
      </c>
      <c r="K241" s="710" t="s">
        <v>344</v>
      </c>
      <c r="L241" s="270"/>
    </row>
    <row r="242" spans="1:12" ht="14.4" customHeight="1" thickBot="1" x14ac:dyDescent="0.35">
      <c r="A242" s="725" t="s">
        <v>562</v>
      </c>
      <c r="B242" s="701">
        <v>1069.39893592415</v>
      </c>
      <c r="C242" s="701">
        <v>824.71249</v>
      </c>
      <c r="D242" s="702">
        <v>-244.686445924152</v>
      </c>
      <c r="E242" s="703">
        <v>0.77119254779000002</v>
      </c>
      <c r="F242" s="701">
        <v>0</v>
      </c>
      <c r="G242" s="702">
        <v>0</v>
      </c>
      <c r="H242" s="704">
        <v>45.877809999999997</v>
      </c>
      <c r="I242" s="701">
        <v>123.79130000000001</v>
      </c>
      <c r="J242" s="702">
        <v>123.79130000000001</v>
      </c>
      <c r="K242" s="712" t="s">
        <v>344</v>
      </c>
      <c r="L242" s="270"/>
    </row>
    <row r="243" spans="1:12" ht="14.4" customHeight="1" thickBot="1" x14ac:dyDescent="0.35">
      <c r="A243" s="723" t="s">
        <v>563</v>
      </c>
      <c r="B243" s="701">
        <v>462</v>
      </c>
      <c r="C243" s="701">
        <v>228.172</v>
      </c>
      <c r="D243" s="702">
        <v>-233.828</v>
      </c>
      <c r="E243" s="703">
        <v>0.49387878787799999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0</v>
      </c>
      <c r="L243" s="270"/>
    </row>
    <row r="244" spans="1:12" ht="14.4" customHeight="1" thickBot="1" x14ac:dyDescent="0.35">
      <c r="A244" s="723" t="s">
        <v>564</v>
      </c>
      <c r="B244" s="701">
        <v>607.39893592415206</v>
      </c>
      <c r="C244" s="701">
        <v>596.54048999999998</v>
      </c>
      <c r="D244" s="702">
        <v>-10.858445924152001</v>
      </c>
      <c r="E244" s="703">
        <v>0.98212304091699998</v>
      </c>
      <c r="F244" s="701">
        <v>0</v>
      </c>
      <c r="G244" s="702">
        <v>0</v>
      </c>
      <c r="H244" s="704">
        <v>45.877809999999997</v>
      </c>
      <c r="I244" s="701">
        <v>123.79130000000001</v>
      </c>
      <c r="J244" s="702">
        <v>123.79130000000001</v>
      </c>
      <c r="K244" s="712" t="s">
        <v>344</v>
      </c>
      <c r="L244" s="270"/>
    </row>
    <row r="245" spans="1:12" ht="14.4" customHeight="1" thickBot="1" x14ac:dyDescent="0.35">
      <c r="A245" s="722" t="s">
        <v>565</v>
      </c>
      <c r="B245" s="706">
        <v>205.318938934725</v>
      </c>
      <c r="C245" s="706">
        <v>191.208</v>
      </c>
      <c r="D245" s="707">
        <v>-14.110938934724</v>
      </c>
      <c r="E245" s="713">
        <v>0.93127307686299998</v>
      </c>
      <c r="F245" s="706">
        <v>0</v>
      </c>
      <c r="G245" s="707">
        <v>0</v>
      </c>
      <c r="H245" s="709">
        <v>7.875</v>
      </c>
      <c r="I245" s="706">
        <v>42.393000000000001</v>
      </c>
      <c r="J245" s="707">
        <v>42.393000000000001</v>
      </c>
      <c r="K245" s="710" t="s">
        <v>344</v>
      </c>
      <c r="L245" s="270"/>
    </row>
    <row r="246" spans="1:12" ht="14.4" customHeight="1" thickBot="1" x14ac:dyDescent="0.35">
      <c r="A246" s="723" t="s">
        <v>566</v>
      </c>
      <c r="B246" s="701">
        <v>205.318938934725</v>
      </c>
      <c r="C246" s="701">
        <v>191.208</v>
      </c>
      <c r="D246" s="702">
        <v>-14.110938934724</v>
      </c>
      <c r="E246" s="703">
        <v>0.93127307686299998</v>
      </c>
      <c r="F246" s="701">
        <v>0</v>
      </c>
      <c r="G246" s="702">
        <v>0</v>
      </c>
      <c r="H246" s="704">
        <v>7.875</v>
      </c>
      <c r="I246" s="701">
        <v>42.393000000000001</v>
      </c>
      <c r="J246" s="702">
        <v>42.393000000000001</v>
      </c>
      <c r="K246" s="712" t="s">
        <v>344</v>
      </c>
      <c r="L246" s="270"/>
    </row>
    <row r="247" spans="1:12" ht="14.4" customHeight="1" thickBot="1" x14ac:dyDescent="0.35">
      <c r="A247" s="722" t="s">
        <v>567</v>
      </c>
      <c r="B247" s="706">
        <v>1594.88135900729</v>
      </c>
      <c r="C247" s="706">
        <v>1494.53358</v>
      </c>
      <c r="D247" s="707">
        <v>-100.34777900728599</v>
      </c>
      <c r="E247" s="713">
        <v>0.93708135188800001</v>
      </c>
      <c r="F247" s="706">
        <v>0</v>
      </c>
      <c r="G247" s="707">
        <v>0</v>
      </c>
      <c r="H247" s="709">
        <v>129.16275999999999</v>
      </c>
      <c r="I247" s="706">
        <v>352.20938000000001</v>
      </c>
      <c r="J247" s="707">
        <v>352.20938000000001</v>
      </c>
      <c r="K247" s="710" t="s">
        <v>344</v>
      </c>
      <c r="L247" s="270"/>
    </row>
    <row r="248" spans="1:12" ht="14.4" customHeight="1" thickBot="1" x14ac:dyDescent="0.35">
      <c r="A248" s="723" t="s">
        <v>568</v>
      </c>
      <c r="B248" s="701">
        <v>1520.66513321665</v>
      </c>
      <c r="C248" s="701">
        <v>1440.4680000000001</v>
      </c>
      <c r="D248" s="702">
        <v>-80.197133216652006</v>
      </c>
      <c r="E248" s="703">
        <v>0.94726180572899998</v>
      </c>
      <c r="F248" s="701">
        <v>0</v>
      </c>
      <c r="G248" s="702">
        <v>0</v>
      </c>
      <c r="H248" s="704">
        <v>124.062</v>
      </c>
      <c r="I248" s="701">
        <v>338.66199999999998</v>
      </c>
      <c r="J248" s="702">
        <v>338.66199999999998</v>
      </c>
      <c r="K248" s="712" t="s">
        <v>344</v>
      </c>
      <c r="L248" s="270"/>
    </row>
    <row r="249" spans="1:12" ht="14.4" customHeight="1" thickBot="1" x14ac:dyDescent="0.35">
      <c r="A249" s="723" t="s">
        <v>569</v>
      </c>
      <c r="B249" s="701">
        <v>9.8249722020510006</v>
      </c>
      <c r="C249" s="701">
        <v>9.4893000000000001</v>
      </c>
      <c r="D249" s="702">
        <v>-0.33567220205100001</v>
      </c>
      <c r="E249" s="703">
        <v>0.96583479371199998</v>
      </c>
      <c r="F249" s="701">
        <v>0</v>
      </c>
      <c r="G249" s="702">
        <v>0</v>
      </c>
      <c r="H249" s="704">
        <v>0.69369999999999998</v>
      </c>
      <c r="I249" s="701">
        <v>0.69369999999999998</v>
      </c>
      <c r="J249" s="702">
        <v>0.69369999999999998</v>
      </c>
      <c r="K249" s="712" t="s">
        <v>344</v>
      </c>
      <c r="L249" s="270"/>
    </row>
    <row r="250" spans="1:12" ht="14.4" customHeight="1" thickBot="1" x14ac:dyDescent="0.35">
      <c r="A250" s="723" t="s">
        <v>570</v>
      </c>
      <c r="B250" s="701">
        <v>64.391253588580994</v>
      </c>
      <c r="C250" s="701">
        <v>44.576279999999997</v>
      </c>
      <c r="D250" s="702">
        <v>-19.814973588581001</v>
      </c>
      <c r="E250" s="703">
        <v>0.692272281027</v>
      </c>
      <c r="F250" s="701">
        <v>0</v>
      </c>
      <c r="G250" s="702">
        <v>0</v>
      </c>
      <c r="H250" s="704">
        <v>4.4070600000000004</v>
      </c>
      <c r="I250" s="701">
        <v>12.853680000000001</v>
      </c>
      <c r="J250" s="702">
        <v>12.853680000000001</v>
      </c>
      <c r="K250" s="712" t="s">
        <v>344</v>
      </c>
      <c r="L250" s="270"/>
    </row>
    <row r="251" spans="1:12" ht="14.4" customHeight="1" thickBot="1" x14ac:dyDescent="0.35">
      <c r="A251" s="722" t="s">
        <v>571</v>
      </c>
      <c r="B251" s="706">
        <v>1348.8591368613299</v>
      </c>
      <c r="C251" s="706">
        <v>1377.0202300000001</v>
      </c>
      <c r="D251" s="707">
        <v>28.161093138674001</v>
      </c>
      <c r="E251" s="713">
        <v>1.020877712408</v>
      </c>
      <c r="F251" s="706">
        <v>0</v>
      </c>
      <c r="G251" s="707">
        <v>0</v>
      </c>
      <c r="H251" s="709">
        <v>121.8648</v>
      </c>
      <c r="I251" s="706">
        <v>343.70164999999997</v>
      </c>
      <c r="J251" s="707">
        <v>343.70164999999997</v>
      </c>
      <c r="K251" s="710" t="s">
        <v>344</v>
      </c>
      <c r="L251" s="270"/>
    </row>
    <row r="252" spans="1:12" ht="14.4" customHeight="1" thickBot="1" x14ac:dyDescent="0.35">
      <c r="A252" s="723" t="s">
        <v>572</v>
      </c>
      <c r="B252" s="701">
        <v>1348.8591368613299</v>
      </c>
      <c r="C252" s="701">
        <v>1377.0202300000001</v>
      </c>
      <c r="D252" s="702">
        <v>28.161093138674001</v>
      </c>
      <c r="E252" s="703">
        <v>1.020877712408</v>
      </c>
      <c r="F252" s="701">
        <v>0</v>
      </c>
      <c r="G252" s="702">
        <v>0</v>
      </c>
      <c r="H252" s="704">
        <v>121.8648</v>
      </c>
      <c r="I252" s="701">
        <v>343.70164999999997</v>
      </c>
      <c r="J252" s="702">
        <v>343.70164999999997</v>
      </c>
      <c r="K252" s="712" t="s">
        <v>344</v>
      </c>
      <c r="L252" s="270"/>
    </row>
    <row r="253" spans="1:12" ht="14.4" customHeight="1" thickBot="1" x14ac:dyDescent="0.35">
      <c r="A253" s="722" t="s">
        <v>573</v>
      </c>
      <c r="B253" s="706">
        <v>0</v>
      </c>
      <c r="C253" s="706">
        <v>1.5620000000000001</v>
      </c>
      <c r="D253" s="707">
        <v>1.5620000000000001</v>
      </c>
      <c r="E253" s="708" t="s">
        <v>344</v>
      </c>
      <c r="F253" s="706">
        <v>0</v>
      </c>
      <c r="G253" s="707">
        <v>0</v>
      </c>
      <c r="H253" s="709">
        <v>0.17799999999999999</v>
      </c>
      <c r="I253" s="706">
        <v>0.48</v>
      </c>
      <c r="J253" s="707">
        <v>0.48</v>
      </c>
      <c r="K253" s="710" t="s">
        <v>344</v>
      </c>
      <c r="L253" s="270"/>
    </row>
    <row r="254" spans="1:12" ht="14.4" customHeight="1" thickBot="1" x14ac:dyDescent="0.35">
      <c r="A254" s="723" t="s">
        <v>574</v>
      </c>
      <c r="B254" s="701">
        <v>0</v>
      </c>
      <c r="C254" s="701">
        <v>1.5620000000000001</v>
      </c>
      <c r="D254" s="702">
        <v>1.5620000000000001</v>
      </c>
      <c r="E254" s="711" t="s">
        <v>344</v>
      </c>
      <c r="F254" s="701">
        <v>0</v>
      </c>
      <c r="G254" s="702">
        <v>0</v>
      </c>
      <c r="H254" s="704">
        <v>0.17799999999999999</v>
      </c>
      <c r="I254" s="701">
        <v>0.48</v>
      </c>
      <c r="J254" s="702">
        <v>0.48</v>
      </c>
      <c r="K254" s="712" t="s">
        <v>344</v>
      </c>
      <c r="L254" s="270"/>
    </row>
    <row r="255" spans="1:12" ht="14.4" customHeight="1" thickBot="1" x14ac:dyDescent="0.35">
      <c r="A255" s="722" t="s">
        <v>575</v>
      </c>
      <c r="B255" s="706">
        <v>3246.19674733899</v>
      </c>
      <c r="C255" s="706">
        <v>3329.0311900000002</v>
      </c>
      <c r="D255" s="707">
        <v>82.834442661012005</v>
      </c>
      <c r="E255" s="713">
        <v>1.0255173820650001</v>
      </c>
      <c r="F255" s="706">
        <v>0</v>
      </c>
      <c r="G255" s="707">
        <v>0</v>
      </c>
      <c r="H255" s="709">
        <v>238.86099999999999</v>
      </c>
      <c r="I255" s="706">
        <v>740.83159000000001</v>
      </c>
      <c r="J255" s="707">
        <v>740.83159000000001</v>
      </c>
      <c r="K255" s="710" t="s">
        <v>344</v>
      </c>
      <c r="L255" s="270"/>
    </row>
    <row r="256" spans="1:12" ht="14.4" customHeight="1" thickBot="1" x14ac:dyDescent="0.35">
      <c r="A256" s="723" t="s">
        <v>576</v>
      </c>
      <c r="B256" s="701">
        <v>3246.19674733899</v>
      </c>
      <c r="C256" s="701">
        <v>3329.0311900000002</v>
      </c>
      <c r="D256" s="702">
        <v>82.834442661012005</v>
      </c>
      <c r="E256" s="703">
        <v>1.0255173820650001</v>
      </c>
      <c r="F256" s="701">
        <v>0</v>
      </c>
      <c r="G256" s="702">
        <v>0</v>
      </c>
      <c r="H256" s="704">
        <v>238.86099999999999</v>
      </c>
      <c r="I256" s="701">
        <v>740.83159000000001</v>
      </c>
      <c r="J256" s="702">
        <v>740.83159000000001</v>
      </c>
      <c r="K256" s="712" t="s">
        <v>344</v>
      </c>
      <c r="L256" s="270"/>
    </row>
    <row r="257" spans="1:12" ht="14.4" customHeight="1" thickBot="1" x14ac:dyDescent="0.35">
      <c r="A257" s="722" t="s">
        <v>577</v>
      </c>
      <c r="B257" s="706">
        <v>0</v>
      </c>
      <c r="C257" s="706">
        <v>4067.79331</v>
      </c>
      <c r="D257" s="707">
        <v>4067.79331</v>
      </c>
      <c r="E257" s="708" t="s">
        <v>344</v>
      </c>
      <c r="F257" s="706">
        <v>0</v>
      </c>
      <c r="G257" s="707">
        <v>0</v>
      </c>
      <c r="H257" s="709">
        <v>366.57607000000002</v>
      </c>
      <c r="I257" s="706">
        <v>983.44973000000005</v>
      </c>
      <c r="J257" s="707">
        <v>983.44973000000005</v>
      </c>
      <c r="K257" s="710" t="s">
        <v>344</v>
      </c>
      <c r="L257" s="270"/>
    </row>
    <row r="258" spans="1:12" ht="14.4" customHeight="1" thickBot="1" x14ac:dyDescent="0.35">
      <c r="A258" s="723" t="s">
        <v>578</v>
      </c>
      <c r="B258" s="701">
        <v>0</v>
      </c>
      <c r="C258" s="701">
        <v>256.11962</v>
      </c>
      <c r="D258" s="702">
        <v>256.11962</v>
      </c>
      <c r="E258" s="711" t="s">
        <v>344</v>
      </c>
      <c r="F258" s="701">
        <v>0</v>
      </c>
      <c r="G258" s="702">
        <v>0</v>
      </c>
      <c r="H258" s="704">
        <v>46.299959999999999</v>
      </c>
      <c r="I258" s="701">
        <v>68.347560000000001</v>
      </c>
      <c r="J258" s="702">
        <v>68.347560000000001</v>
      </c>
      <c r="K258" s="712" t="s">
        <v>344</v>
      </c>
      <c r="L258" s="270"/>
    </row>
    <row r="259" spans="1:12" ht="14.4" customHeight="1" thickBot="1" x14ac:dyDescent="0.35">
      <c r="A259" s="723" t="s">
        <v>579</v>
      </c>
      <c r="B259" s="701">
        <v>0</v>
      </c>
      <c r="C259" s="701">
        <v>3811.6736900000001</v>
      </c>
      <c r="D259" s="702">
        <v>3811.6736900000001</v>
      </c>
      <c r="E259" s="711" t="s">
        <v>344</v>
      </c>
      <c r="F259" s="701">
        <v>0</v>
      </c>
      <c r="G259" s="702">
        <v>0</v>
      </c>
      <c r="H259" s="704">
        <v>320.27611000000002</v>
      </c>
      <c r="I259" s="701">
        <v>915.10217</v>
      </c>
      <c r="J259" s="702">
        <v>915.10217</v>
      </c>
      <c r="K259" s="712" t="s">
        <v>344</v>
      </c>
      <c r="L259" s="270"/>
    </row>
    <row r="260" spans="1:12" ht="14.4" customHeight="1" thickBot="1" x14ac:dyDescent="0.35">
      <c r="A260" s="722" t="s">
        <v>580</v>
      </c>
      <c r="B260" s="706">
        <v>8848.02579638524</v>
      </c>
      <c r="C260" s="706">
        <v>10547.66149</v>
      </c>
      <c r="D260" s="707">
        <v>1699.6356936147599</v>
      </c>
      <c r="E260" s="713">
        <v>1.1920920816380001</v>
      </c>
      <c r="F260" s="706">
        <v>0</v>
      </c>
      <c r="G260" s="707">
        <v>0</v>
      </c>
      <c r="H260" s="709">
        <v>917.61344999999994</v>
      </c>
      <c r="I260" s="706">
        <v>2713.4622399999998</v>
      </c>
      <c r="J260" s="707">
        <v>2713.4622399999998</v>
      </c>
      <c r="K260" s="710" t="s">
        <v>344</v>
      </c>
      <c r="L260" s="270"/>
    </row>
    <row r="261" spans="1:12" ht="14.4" customHeight="1" thickBot="1" x14ac:dyDescent="0.35">
      <c r="A261" s="723" t="s">
        <v>581</v>
      </c>
      <c r="B261" s="701">
        <v>8848.02579638524</v>
      </c>
      <c r="C261" s="701">
        <v>10547.66149</v>
      </c>
      <c r="D261" s="702">
        <v>1699.6356936147599</v>
      </c>
      <c r="E261" s="703">
        <v>1.1920920816380001</v>
      </c>
      <c r="F261" s="701">
        <v>0</v>
      </c>
      <c r="G261" s="702">
        <v>0</v>
      </c>
      <c r="H261" s="704">
        <v>917.61344999999994</v>
      </c>
      <c r="I261" s="701">
        <v>2713.4622399999998</v>
      </c>
      <c r="J261" s="702">
        <v>2713.4622399999998</v>
      </c>
      <c r="K261" s="712" t="s">
        <v>344</v>
      </c>
      <c r="L261" s="270"/>
    </row>
    <row r="262" spans="1:12" ht="14.4" customHeight="1" thickBot="1" x14ac:dyDescent="0.35">
      <c r="A262" s="719" t="s">
        <v>582</v>
      </c>
      <c r="B262" s="701">
        <v>0</v>
      </c>
      <c r="C262" s="701">
        <v>6443.0244199999997</v>
      </c>
      <c r="D262" s="702">
        <v>6443.0244199999997</v>
      </c>
      <c r="E262" s="711" t="s">
        <v>344</v>
      </c>
      <c r="F262" s="701">
        <v>0</v>
      </c>
      <c r="G262" s="702">
        <v>0</v>
      </c>
      <c r="H262" s="704">
        <v>597.53751</v>
      </c>
      <c r="I262" s="701">
        <v>1697.2029700000001</v>
      </c>
      <c r="J262" s="702">
        <v>1697.2029700000001</v>
      </c>
      <c r="K262" s="712" t="s">
        <v>344</v>
      </c>
      <c r="L262" s="270"/>
    </row>
    <row r="263" spans="1:12" ht="14.4" customHeight="1" thickBot="1" x14ac:dyDescent="0.35">
      <c r="A263" s="724" t="s">
        <v>583</v>
      </c>
      <c r="B263" s="706">
        <v>0</v>
      </c>
      <c r="C263" s="706">
        <v>6443.0244199999997</v>
      </c>
      <c r="D263" s="707">
        <v>6443.0244199999997</v>
      </c>
      <c r="E263" s="708" t="s">
        <v>344</v>
      </c>
      <c r="F263" s="706">
        <v>0</v>
      </c>
      <c r="G263" s="707">
        <v>0</v>
      </c>
      <c r="H263" s="709">
        <v>597.53751</v>
      </c>
      <c r="I263" s="706">
        <v>1697.2029700000001</v>
      </c>
      <c r="J263" s="707">
        <v>1697.2029700000001</v>
      </c>
      <c r="K263" s="710" t="s">
        <v>344</v>
      </c>
      <c r="L263" s="270"/>
    </row>
    <row r="264" spans="1:12" ht="14.4" customHeight="1" thickBot="1" x14ac:dyDescent="0.35">
      <c r="A264" s="726" t="s">
        <v>584</v>
      </c>
      <c r="B264" s="706">
        <v>0</v>
      </c>
      <c r="C264" s="706">
        <v>6443.0244199999997</v>
      </c>
      <c r="D264" s="707">
        <v>6443.0244199999997</v>
      </c>
      <c r="E264" s="708" t="s">
        <v>344</v>
      </c>
      <c r="F264" s="706">
        <v>0</v>
      </c>
      <c r="G264" s="707">
        <v>0</v>
      </c>
      <c r="H264" s="709">
        <v>597.53751</v>
      </c>
      <c r="I264" s="706">
        <v>1697.2029700000001</v>
      </c>
      <c r="J264" s="707">
        <v>1697.2029700000001</v>
      </c>
      <c r="K264" s="710" t="s">
        <v>344</v>
      </c>
      <c r="L264" s="270"/>
    </row>
    <row r="265" spans="1:12" ht="14.4" customHeight="1" thickBot="1" x14ac:dyDescent="0.35">
      <c r="A265" s="722" t="s">
        <v>585</v>
      </c>
      <c r="B265" s="706">
        <v>0</v>
      </c>
      <c r="C265" s="706">
        <v>6443.0244199999997</v>
      </c>
      <c r="D265" s="707">
        <v>6443.0244199999997</v>
      </c>
      <c r="E265" s="708" t="s">
        <v>344</v>
      </c>
      <c r="F265" s="706">
        <v>0</v>
      </c>
      <c r="G265" s="707">
        <v>0</v>
      </c>
      <c r="H265" s="709">
        <v>597.53751</v>
      </c>
      <c r="I265" s="706">
        <v>1697.2029700000001</v>
      </c>
      <c r="J265" s="707">
        <v>1697.2029700000001</v>
      </c>
      <c r="K265" s="710" t="s">
        <v>344</v>
      </c>
      <c r="L265" s="270"/>
    </row>
    <row r="266" spans="1:12" ht="14.4" customHeight="1" thickBot="1" x14ac:dyDescent="0.35">
      <c r="A266" s="723" t="s">
        <v>586</v>
      </c>
      <c r="B266" s="701">
        <v>0</v>
      </c>
      <c r="C266" s="701">
        <v>75.281000000000006</v>
      </c>
      <c r="D266" s="702">
        <v>75.281000000000006</v>
      </c>
      <c r="E266" s="711" t="s">
        <v>344</v>
      </c>
      <c r="F266" s="701">
        <v>0</v>
      </c>
      <c r="G266" s="702">
        <v>0</v>
      </c>
      <c r="H266" s="704">
        <v>4.0590000000000002</v>
      </c>
      <c r="I266" s="701">
        <v>7.6109999999999998</v>
      </c>
      <c r="J266" s="702">
        <v>7.6109999999999998</v>
      </c>
      <c r="K266" s="712" t="s">
        <v>344</v>
      </c>
      <c r="L266" s="270"/>
    </row>
    <row r="267" spans="1:12" ht="14.4" customHeight="1" thickBot="1" x14ac:dyDescent="0.35">
      <c r="A267" s="723" t="s">
        <v>587</v>
      </c>
      <c r="B267" s="701">
        <v>0</v>
      </c>
      <c r="C267" s="701">
        <v>5404.1653500000002</v>
      </c>
      <c r="D267" s="702">
        <v>5404.1653500000002</v>
      </c>
      <c r="E267" s="711" t="s">
        <v>344</v>
      </c>
      <c r="F267" s="701">
        <v>0</v>
      </c>
      <c r="G267" s="702">
        <v>0</v>
      </c>
      <c r="H267" s="704">
        <v>514.29450999999995</v>
      </c>
      <c r="I267" s="701">
        <v>1563.60977</v>
      </c>
      <c r="J267" s="702">
        <v>1563.60977</v>
      </c>
      <c r="K267" s="712" t="s">
        <v>344</v>
      </c>
      <c r="L267" s="270"/>
    </row>
    <row r="268" spans="1:12" ht="14.4" customHeight="1" thickBot="1" x14ac:dyDescent="0.35">
      <c r="A268" s="723" t="s">
        <v>588</v>
      </c>
      <c r="B268" s="701">
        <v>0</v>
      </c>
      <c r="C268" s="701">
        <v>4.6751399999999999</v>
      </c>
      <c r="D268" s="702">
        <v>4.6751399999999999</v>
      </c>
      <c r="E268" s="711" t="s">
        <v>344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0</v>
      </c>
      <c r="L268" s="270"/>
    </row>
    <row r="269" spans="1:12" ht="14.4" customHeight="1" thickBot="1" x14ac:dyDescent="0.35">
      <c r="A269" s="723" t="s">
        <v>589</v>
      </c>
      <c r="B269" s="701">
        <v>0</v>
      </c>
      <c r="C269" s="701">
        <v>958.90292999999997</v>
      </c>
      <c r="D269" s="702">
        <v>958.90292999999997</v>
      </c>
      <c r="E269" s="711" t="s">
        <v>344</v>
      </c>
      <c r="F269" s="701">
        <v>0</v>
      </c>
      <c r="G269" s="702">
        <v>0</v>
      </c>
      <c r="H269" s="704">
        <v>79.183999999999997</v>
      </c>
      <c r="I269" s="701">
        <v>125.98220000000001</v>
      </c>
      <c r="J269" s="702">
        <v>125.98220000000001</v>
      </c>
      <c r="K269" s="712" t="s">
        <v>344</v>
      </c>
      <c r="L269" s="270"/>
    </row>
    <row r="270" spans="1:12" ht="14.4" customHeight="1" thickBot="1" x14ac:dyDescent="0.35">
      <c r="A270" s="727"/>
      <c r="B270" s="701">
        <v>92173.544842733099</v>
      </c>
      <c r="C270" s="701">
        <v>83961.676290000207</v>
      </c>
      <c r="D270" s="702">
        <v>-8211.8685527328598</v>
      </c>
      <c r="E270" s="703">
        <v>0.91090861736100004</v>
      </c>
      <c r="F270" s="701">
        <v>169315.582518793</v>
      </c>
      <c r="G270" s="702">
        <v>42328.895629698301</v>
      </c>
      <c r="H270" s="704">
        <v>-2057.1306500000901</v>
      </c>
      <c r="I270" s="701">
        <v>24382.728679999898</v>
      </c>
      <c r="J270" s="702">
        <v>-17946.166949698301</v>
      </c>
      <c r="K270" s="705">
        <v>0.14400758818100001</v>
      </c>
      <c r="L270" s="270"/>
    </row>
    <row r="271" spans="1:12" ht="14.4" customHeight="1" thickBot="1" x14ac:dyDescent="0.35">
      <c r="A271" s="728" t="s">
        <v>66</v>
      </c>
      <c r="B271" s="715">
        <v>92173.544842733099</v>
      </c>
      <c r="C271" s="715">
        <v>83961.676290000207</v>
      </c>
      <c r="D271" s="716">
        <v>-8211.8685527327907</v>
      </c>
      <c r="E271" s="717" t="s">
        <v>344</v>
      </c>
      <c r="F271" s="715">
        <v>169315.582518793</v>
      </c>
      <c r="G271" s="716">
        <v>42328.895629698301</v>
      </c>
      <c r="H271" s="715">
        <v>-2057.1306500000901</v>
      </c>
      <c r="I271" s="715">
        <v>24382.728679999898</v>
      </c>
      <c r="J271" s="716">
        <v>-17946.1669496984</v>
      </c>
      <c r="K271" s="718">
        <v>0.14400758818100001</v>
      </c>
      <c r="L271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590</v>
      </c>
      <c r="B5" s="730" t="s">
        <v>591</v>
      </c>
      <c r="C5" s="731" t="s">
        <v>592</v>
      </c>
      <c r="D5" s="731" t="s">
        <v>592</v>
      </c>
      <c r="E5" s="731"/>
      <c r="F5" s="731" t="s">
        <v>592</v>
      </c>
      <c r="G5" s="731" t="s">
        <v>592</v>
      </c>
      <c r="H5" s="731" t="s">
        <v>592</v>
      </c>
      <c r="I5" s="732" t="s">
        <v>592</v>
      </c>
      <c r="J5" s="733" t="s">
        <v>73</v>
      </c>
    </row>
    <row r="6" spans="1:10" ht="14.4" customHeight="1" x14ac:dyDescent="0.3">
      <c r="A6" s="729" t="s">
        <v>590</v>
      </c>
      <c r="B6" s="730" t="s">
        <v>593</v>
      </c>
      <c r="C6" s="731">
        <v>6637.4521999999988</v>
      </c>
      <c r="D6" s="731">
        <v>6873.6553500000018</v>
      </c>
      <c r="E6" s="731"/>
      <c r="F6" s="731">
        <v>6782.788910000002</v>
      </c>
      <c r="G6" s="731">
        <v>7575.0000583496085</v>
      </c>
      <c r="H6" s="731">
        <v>-792.21114834960645</v>
      </c>
      <c r="I6" s="732">
        <v>0.89541767099045966</v>
      </c>
      <c r="J6" s="733" t="s">
        <v>1</v>
      </c>
    </row>
    <row r="7" spans="1:10" ht="14.4" customHeight="1" x14ac:dyDescent="0.3">
      <c r="A7" s="729" t="s">
        <v>590</v>
      </c>
      <c r="B7" s="730" t="s">
        <v>594</v>
      </c>
      <c r="C7" s="731">
        <v>156.12915000000001</v>
      </c>
      <c r="D7" s="731">
        <v>123.61593000000001</v>
      </c>
      <c r="E7" s="731"/>
      <c r="F7" s="731">
        <v>147.40356000000003</v>
      </c>
      <c r="G7" s="731">
        <v>225.00000976562501</v>
      </c>
      <c r="H7" s="731">
        <v>-77.596449765624982</v>
      </c>
      <c r="I7" s="732">
        <v>0.65512690489900594</v>
      </c>
      <c r="J7" s="733" t="s">
        <v>1</v>
      </c>
    </row>
    <row r="8" spans="1:10" ht="14.4" customHeight="1" x14ac:dyDescent="0.3">
      <c r="A8" s="729" t="s">
        <v>590</v>
      </c>
      <c r="B8" s="730" t="s">
        <v>595</v>
      </c>
      <c r="C8" s="731">
        <v>18.506509999999999</v>
      </c>
      <c r="D8" s="731">
        <v>12.510059999999999</v>
      </c>
      <c r="E8" s="731"/>
      <c r="F8" s="731">
        <v>17.563689999999998</v>
      </c>
      <c r="G8" s="731">
        <v>17.499999755859374</v>
      </c>
      <c r="H8" s="731">
        <v>6.369024414062352E-2</v>
      </c>
      <c r="I8" s="732">
        <v>1.0036394425730948</v>
      </c>
      <c r="J8" s="733" t="s">
        <v>1</v>
      </c>
    </row>
    <row r="9" spans="1:10" ht="14.4" customHeight="1" x14ac:dyDescent="0.3">
      <c r="A9" s="729" t="s">
        <v>590</v>
      </c>
      <c r="B9" s="730" t="s">
        <v>596</v>
      </c>
      <c r="C9" s="731">
        <v>7.6548599999999993</v>
      </c>
      <c r="D9" s="731">
        <v>12.44502</v>
      </c>
      <c r="E9" s="731"/>
      <c r="F9" s="731">
        <v>0</v>
      </c>
      <c r="G9" s="731">
        <v>5</v>
      </c>
      <c r="H9" s="731">
        <v>-5</v>
      </c>
      <c r="I9" s="732">
        <v>0</v>
      </c>
      <c r="J9" s="733" t="s">
        <v>1</v>
      </c>
    </row>
    <row r="10" spans="1:10" ht="14.4" customHeight="1" x14ac:dyDescent="0.3">
      <c r="A10" s="729" t="s">
        <v>590</v>
      </c>
      <c r="B10" s="730" t="s">
        <v>597</v>
      </c>
      <c r="C10" s="731">
        <v>2945.5433000000003</v>
      </c>
      <c r="D10" s="731">
        <v>6757.7553400000006</v>
      </c>
      <c r="E10" s="731"/>
      <c r="F10" s="731">
        <v>4127.4818300000006</v>
      </c>
      <c r="G10" s="731">
        <v>4999.9999999999991</v>
      </c>
      <c r="H10" s="731">
        <v>-872.51816999999846</v>
      </c>
      <c r="I10" s="732">
        <v>0.82549636600000031</v>
      </c>
      <c r="J10" s="733" t="s">
        <v>1</v>
      </c>
    </row>
    <row r="11" spans="1:10" ht="14.4" customHeight="1" x14ac:dyDescent="0.3">
      <c r="A11" s="729" t="s">
        <v>590</v>
      </c>
      <c r="B11" s="730" t="s">
        <v>598</v>
      </c>
      <c r="C11" s="731">
        <v>3133.0594299999998</v>
      </c>
      <c r="D11" s="731">
        <v>2258.6984700000003</v>
      </c>
      <c r="E11" s="731"/>
      <c r="F11" s="731">
        <v>2951.3225599999987</v>
      </c>
      <c r="G11" s="731">
        <v>3024.9999238281248</v>
      </c>
      <c r="H11" s="731">
        <v>-73.67736382812609</v>
      </c>
      <c r="I11" s="732">
        <v>0.97564384605508103</v>
      </c>
      <c r="J11" s="733" t="s">
        <v>1</v>
      </c>
    </row>
    <row r="12" spans="1:10" ht="14.4" customHeight="1" x14ac:dyDescent="0.3">
      <c r="A12" s="729" t="s">
        <v>590</v>
      </c>
      <c r="B12" s="730" t="s">
        <v>599</v>
      </c>
      <c r="C12" s="731">
        <v>0</v>
      </c>
      <c r="D12" s="731">
        <v>0</v>
      </c>
      <c r="E12" s="731"/>
      <c r="F12" s="731">
        <v>0</v>
      </c>
      <c r="G12" s="731">
        <v>2.5</v>
      </c>
      <c r="H12" s="731">
        <v>-2.5</v>
      </c>
      <c r="I12" s="732">
        <v>0</v>
      </c>
      <c r="J12" s="733" t="s">
        <v>1</v>
      </c>
    </row>
    <row r="13" spans="1:10" ht="14.4" customHeight="1" x14ac:dyDescent="0.3">
      <c r="A13" s="729" t="s">
        <v>590</v>
      </c>
      <c r="B13" s="730" t="s">
        <v>600</v>
      </c>
      <c r="C13" s="731">
        <v>914.41211999999996</v>
      </c>
      <c r="D13" s="731">
        <v>817.78292999999996</v>
      </c>
      <c r="E13" s="731"/>
      <c r="F13" s="731">
        <v>1411.5784600000004</v>
      </c>
      <c r="G13" s="731">
        <v>1124.9999687499999</v>
      </c>
      <c r="H13" s="731">
        <v>286.57849125000052</v>
      </c>
      <c r="I13" s="732">
        <v>1.2547364437426796</v>
      </c>
      <c r="J13" s="733" t="s">
        <v>1</v>
      </c>
    </row>
    <row r="14" spans="1:10" ht="14.4" customHeight="1" x14ac:dyDescent="0.3">
      <c r="A14" s="729" t="s">
        <v>590</v>
      </c>
      <c r="B14" s="730" t="s">
        <v>601</v>
      </c>
      <c r="C14" s="731">
        <v>2159.86402</v>
      </c>
      <c r="D14" s="731">
        <v>884.42933999999991</v>
      </c>
      <c r="E14" s="731"/>
      <c r="F14" s="731">
        <v>1791.7471999999998</v>
      </c>
      <c r="G14" s="731">
        <v>2175.0000698242188</v>
      </c>
      <c r="H14" s="731">
        <v>-383.25286982421903</v>
      </c>
      <c r="I14" s="732">
        <v>0.82379178964569266</v>
      </c>
      <c r="J14" s="733" t="s">
        <v>1</v>
      </c>
    </row>
    <row r="15" spans="1:10" ht="14.4" customHeight="1" x14ac:dyDescent="0.3">
      <c r="A15" s="729" t="s">
        <v>590</v>
      </c>
      <c r="B15" s="730" t="s">
        <v>602</v>
      </c>
      <c r="C15" s="731">
        <v>52793.922330000016</v>
      </c>
      <c r="D15" s="731">
        <v>53990.325579999982</v>
      </c>
      <c r="E15" s="731"/>
      <c r="F15" s="731">
        <v>49082.905869999995</v>
      </c>
      <c r="G15" s="731">
        <v>50500</v>
      </c>
      <c r="H15" s="731">
        <v>-1417.094130000005</v>
      </c>
      <c r="I15" s="732">
        <v>0.97193873009900977</v>
      </c>
      <c r="J15" s="733" t="s">
        <v>1</v>
      </c>
    </row>
    <row r="16" spans="1:10" ht="14.4" customHeight="1" x14ac:dyDescent="0.3">
      <c r="A16" s="729" t="s">
        <v>590</v>
      </c>
      <c r="B16" s="730" t="s">
        <v>603</v>
      </c>
      <c r="C16" s="731">
        <v>11586.980879999996</v>
      </c>
      <c r="D16" s="731">
        <v>14838.120280000005</v>
      </c>
      <c r="E16" s="731"/>
      <c r="F16" s="731">
        <v>18198.952949999999</v>
      </c>
      <c r="G16" s="731">
        <v>10398.000640625001</v>
      </c>
      <c r="H16" s="731">
        <v>7800.9523093749976</v>
      </c>
      <c r="I16" s="732">
        <v>1.7502357981107124</v>
      </c>
      <c r="J16" s="733" t="s">
        <v>1</v>
      </c>
    </row>
    <row r="17" spans="1:10" ht="14.4" customHeight="1" x14ac:dyDescent="0.3">
      <c r="A17" s="729" t="s">
        <v>590</v>
      </c>
      <c r="B17" s="730" t="s">
        <v>604</v>
      </c>
      <c r="C17" s="731">
        <v>25.903460000000003</v>
      </c>
      <c r="D17" s="731">
        <v>19.921529999999997</v>
      </c>
      <c r="E17" s="731"/>
      <c r="F17" s="731">
        <v>13.624700000000002</v>
      </c>
      <c r="G17" s="731">
        <v>18.75</v>
      </c>
      <c r="H17" s="731">
        <v>-5.1252999999999975</v>
      </c>
      <c r="I17" s="732">
        <v>0.72665066666666678</v>
      </c>
      <c r="J17" s="733" t="s">
        <v>1</v>
      </c>
    </row>
    <row r="18" spans="1:10" ht="14.4" customHeight="1" x14ac:dyDescent="0.3">
      <c r="A18" s="729" t="s">
        <v>590</v>
      </c>
      <c r="B18" s="730" t="s">
        <v>605</v>
      </c>
      <c r="C18" s="731">
        <v>80379.428260000015</v>
      </c>
      <c r="D18" s="731">
        <v>86589.259829999995</v>
      </c>
      <c r="E18" s="731"/>
      <c r="F18" s="731">
        <v>84525.369729999991</v>
      </c>
      <c r="G18" s="731">
        <v>80066.750670898444</v>
      </c>
      <c r="H18" s="731">
        <v>4458.6190591015475</v>
      </c>
      <c r="I18" s="732">
        <v>1.055686274536455</v>
      </c>
      <c r="J18" s="733" t="s">
        <v>606</v>
      </c>
    </row>
    <row r="20" spans="1:10" ht="14.4" customHeight="1" x14ac:dyDescent="0.3">
      <c r="A20" s="729" t="s">
        <v>590</v>
      </c>
      <c r="B20" s="730" t="s">
        <v>591</v>
      </c>
      <c r="C20" s="731" t="s">
        <v>592</v>
      </c>
      <c r="D20" s="731" t="s">
        <v>592</v>
      </c>
      <c r="E20" s="731"/>
      <c r="F20" s="731" t="s">
        <v>592</v>
      </c>
      <c r="G20" s="731" t="s">
        <v>592</v>
      </c>
      <c r="H20" s="731" t="s">
        <v>592</v>
      </c>
      <c r="I20" s="732" t="s">
        <v>592</v>
      </c>
      <c r="J20" s="733" t="s">
        <v>73</v>
      </c>
    </row>
    <row r="21" spans="1:10" ht="14.4" customHeight="1" x14ac:dyDescent="0.3">
      <c r="A21" s="729" t="s">
        <v>607</v>
      </c>
      <c r="B21" s="730" t="s">
        <v>608</v>
      </c>
      <c r="C21" s="731" t="s">
        <v>592</v>
      </c>
      <c r="D21" s="731" t="s">
        <v>592</v>
      </c>
      <c r="E21" s="731"/>
      <c r="F21" s="731" t="s">
        <v>592</v>
      </c>
      <c r="G21" s="731" t="s">
        <v>592</v>
      </c>
      <c r="H21" s="731" t="s">
        <v>592</v>
      </c>
      <c r="I21" s="732" t="s">
        <v>592</v>
      </c>
      <c r="J21" s="733" t="s">
        <v>0</v>
      </c>
    </row>
    <row r="22" spans="1:10" ht="14.4" customHeight="1" x14ac:dyDescent="0.3">
      <c r="A22" s="729" t="s">
        <v>607</v>
      </c>
      <c r="B22" s="730" t="s">
        <v>593</v>
      </c>
      <c r="C22" s="731">
        <v>1575.1853600000002</v>
      </c>
      <c r="D22" s="731">
        <v>1058.2345299999997</v>
      </c>
      <c r="E22" s="731"/>
      <c r="F22" s="731">
        <v>966.33933000000059</v>
      </c>
      <c r="G22" s="731">
        <v>1094</v>
      </c>
      <c r="H22" s="731">
        <v>-127.66066999999941</v>
      </c>
      <c r="I22" s="732">
        <v>0.88330834552102433</v>
      </c>
      <c r="J22" s="733" t="s">
        <v>1</v>
      </c>
    </row>
    <row r="23" spans="1:10" ht="14.4" customHeight="1" x14ac:dyDescent="0.3">
      <c r="A23" s="729" t="s">
        <v>607</v>
      </c>
      <c r="B23" s="730" t="s">
        <v>594</v>
      </c>
      <c r="C23" s="731">
        <v>23.959199999999999</v>
      </c>
      <c r="D23" s="731">
        <v>7.3119199999999998</v>
      </c>
      <c r="E23" s="731"/>
      <c r="F23" s="731">
        <v>47.688300000000005</v>
      </c>
      <c r="G23" s="731">
        <v>33</v>
      </c>
      <c r="H23" s="731">
        <v>14.688300000000005</v>
      </c>
      <c r="I23" s="732">
        <v>1.4451000000000001</v>
      </c>
      <c r="J23" s="733" t="s">
        <v>1</v>
      </c>
    </row>
    <row r="24" spans="1:10" ht="14.4" customHeight="1" x14ac:dyDescent="0.3">
      <c r="A24" s="729" t="s">
        <v>607</v>
      </c>
      <c r="B24" s="730" t="s">
        <v>595</v>
      </c>
      <c r="C24" s="731">
        <v>8.6527999999999992</v>
      </c>
      <c r="D24" s="731">
        <v>7.5766299999999998</v>
      </c>
      <c r="E24" s="731"/>
      <c r="F24" s="731">
        <v>14.133429999999999</v>
      </c>
      <c r="G24" s="731">
        <v>10</v>
      </c>
      <c r="H24" s="731">
        <v>4.1334299999999988</v>
      </c>
      <c r="I24" s="732">
        <v>1.4133429999999998</v>
      </c>
      <c r="J24" s="733" t="s">
        <v>1</v>
      </c>
    </row>
    <row r="25" spans="1:10" ht="14.4" customHeight="1" x14ac:dyDescent="0.3">
      <c r="A25" s="729" t="s">
        <v>607</v>
      </c>
      <c r="B25" s="730" t="s">
        <v>596</v>
      </c>
      <c r="C25" s="731">
        <v>0</v>
      </c>
      <c r="D25" s="731">
        <v>2.94503</v>
      </c>
      <c r="E25" s="731"/>
      <c r="F25" s="731">
        <v>0</v>
      </c>
      <c r="G25" s="731">
        <v>0</v>
      </c>
      <c r="H25" s="731">
        <v>0</v>
      </c>
      <c r="I25" s="732" t="s">
        <v>592</v>
      </c>
      <c r="J25" s="733" t="s">
        <v>1</v>
      </c>
    </row>
    <row r="26" spans="1:10" ht="14.4" customHeight="1" x14ac:dyDescent="0.3">
      <c r="A26" s="729" t="s">
        <v>607</v>
      </c>
      <c r="B26" s="730" t="s">
        <v>597</v>
      </c>
      <c r="C26" s="731">
        <v>555.2286499999999</v>
      </c>
      <c r="D26" s="731">
        <v>1386.9743000000012</v>
      </c>
      <c r="E26" s="731"/>
      <c r="F26" s="731">
        <v>1289.8316500000001</v>
      </c>
      <c r="G26" s="731">
        <v>800</v>
      </c>
      <c r="H26" s="731">
        <v>489.83165000000008</v>
      </c>
      <c r="I26" s="732">
        <v>1.6122895625</v>
      </c>
      <c r="J26" s="733" t="s">
        <v>1</v>
      </c>
    </row>
    <row r="27" spans="1:10" ht="14.4" customHeight="1" x14ac:dyDescent="0.3">
      <c r="A27" s="729" t="s">
        <v>607</v>
      </c>
      <c r="B27" s="730" t="s">
        <v>598</v>
      </c>
      <c r="C27" s="731">
        <v>842.03976999999975</v>
      </c>
      <c r="D27" s="731">
        <v>548.53528000000006</v>
      </c>
      <c r="E27" s="731"/>
      <c r="F27" s="731">
        <v>0</v>
      </c>
      <c r="G27" s="731">
        <v>329</v>
      </c>
      <c r="H27" s="731">
        <v>-329</v>
      </c>
      <c r="I27" s="732">
        <v>0</v>
      </c>
      <c r="J27" s="733" t="s">
        <v>1</v>
      </c>
    </row>
    <row r="28" spans="1:10" ht="14.4" customHeight="1" x14ac:dyDescent="0.3">
      <c r="A28" s="729" t="s">
        <v>607</v>
      </c>
      <c r="B28" s="730" t="s">
        <v>600</v>
      </c>
      <c r="C28" s="731">
        <v>220.07160000000002</v>
      </c>
      <c r="D28" s="731">
        <v>111.70981000000003</v>
      </c>
      <c r="E28" s="731"/>
      <c r="F28" s="731">
        <v>504.37574000000012</v>
      </c>
      <c r="G28" s="731">
        <v>206</v>
      </c>
      <c r="H28" s="731">
        <v>298.37574000000012</v>
      </c>
      <c r="I28" s="732">
        <v>2.4484259223300975</v>
      </c>
      <c r="J28" s="733" t="s">
        <v>1</v>
      </c>
    </row>
    <row r="29" spans="1:10" ht="14.4" customHeight="1" x14ac:dyDescent="0.3">
      <c r="A29" s="729" t="s">
        <v>607</v>
      </c>
      <c r="B29" s="730" t="s">
        <v>601</v>
      </c>
      <c r="C29" s="731">
        <v>364.4676</v>
      </c>
      <c r="D29" s="731">
        <v>47.162730000000003</v>
      </c>
      <c r="E29" s="731"/>
      <c r="F29" s="731">
        <v>587.58237999999994</v>
      </c>
      <c r="G29" s="731">
        <v>210</v>
      </c>
      <c r="H29" s="731">
        <v>377.58237999999994</v>
      </c>
      <c r="I29" s="732">
        <v>2.7980113333333332</v>
      </c>
      <c r="J29" s="733" t="s">
        <v>1</v>
      </c>
    </row>
    <row r="30" spans="1:10" ht="14.4" customHeight="1" x14ac:dyDescent="0.3">
      <c r="A30" s="729" t="s">
        <v>607</v>
      </c>
      <c r="B30" s="730" t="s">
        <v>603</v>
      </c>
      <c r="C30" s="731">
        <v>408.77595000000002</v>
      </c>
      <c r="D30" s="731">
        <v>107.14572</v>
      </c>
      <c r="E30" s="731"/>
      <c r="F30" s="731">
        <v>128.50465000000005</v>
      </c>
      <c r="G30" s="731">
        <v>169</v>
      </c>
      <c r="H30" s="731">
        <v>-40.495349999999945</v>
      </c>
      <c r="I30" s="732">
        <v>0.76038254437869857</v>
      </c>
      <c r="J30" s="733" t="s">
        <v>1</v>
      </c>
    </row>
    <row r="31" spans="1:10" ht="14.4" customHeight="1" x14ac:dyDescent="0.3">
      <c r="A31" s="729" t="s">
        <v>607</v>
      </c>
      <c r="B31" s="730" t="s">
        <v>604</v>
      </c>
      <c r="C31" s="731">
        <v>8.8532799999999998</v>
      </c>
      <c r="D31" s="731">
        <v>8.6181399999999986</v>
      </c>
      <c r="E31" s="731"/>
      <c r="F31" s="731">
        <v>6.4735500000000012</v>
      </c>
      <c r="G31" s="731">
        <v>7</v>
      </c>
      <c r="H31" s="731">
        <v>-0.52644999999999875</v>
      </c>
      <c r="I31" s="732">
        <v>0.92479285714285731</v>
      </c>
      <c r="J31" s="733" t="s">
        <v>1</v>
      </c>
    </row>
    <row r="32" spans="1:10" ht="14.4" customHeight="1" x14ac:dyDescent="0.3">
      <c r="A32" s="729" t="s">
        <v>607</v>
      </c>
      <c r="B32" s="730" t="s">
        <v>609</v>
      </c>
      <c r="C32" s="731">
        <v>4007.2342100000001</v>
      </c>
      <c r="D32" s="731">
        <v>3286.2140900000009</v>
      </c>
      <c r="E32" s="731"/>
      <c r="F32" s="731">
        <v>3544.9290300000002</v>
      </c>
      <c r="G32" s="731">
        <v>2858</v>
      </c>
      <c r="H32" s="731">
        <v>686.92903000000024</v>
      </c>
      <c r="I32" s="732">
        <v>1.240353054583625</v>
      </c>
      <c r="J32" s="733" t="s">
        <v>610</v>
      </c>
    </row>
    <row r="33" spans="1:10" ht="14.4" customHeight="1" x14ac:dyDescent="0.3">
      <c r="A33" s="729" t="s">
        <v>592</v>
      </c>
      <c r="B33" s="730" t="s">
        <v>592</v>
      </c>
      <c r="C33" s="731" t="s">
        <v>592</v>
      </c>
      <c r="D33" s="731" t="s">
        <v>592</v>
      </c>
      <c r="E33" s="731"/>
      <c r="F33" s="731" t="s">
        <v>592</v>
      </c>
      <c r="G33" s="731" t="s">
        <v>592</v>
      </c>
      <c r="H33" s="731" t="s">
        <v>592</v>
      </c>
      <c r="I33" s="732" t="s">
        <v>592</v>
      </c>
      <c r="J33" s="733" t="s">
        <v>611</v>
      </c>
    </row>
    <row r="34" spans="1:10" ht="14.4" customHeight="1" x14ac:dyDescent="0.3">
      <c r="A34" s="729" t="s">
        <v>612</v>
      </c>
      <c r="B34" s="730" t="s">
        <v>613</v>
      </c>
      <c r="C34" s="731" t="s">
        <v>592</v>
      </c>
      <c r="D34" s="731" t="s">
        <v>592</v>
      </c>
      <c r="E34" s="731"/>
      <c r="F34" s="731" t="s">
        <v>592</v>
      </c>
      <c r="G34" s="731" t="s">
        <v>592</v>
      </c>
      <c r="H34" s="731" t="s">
        <v>592</v>
      </c>
      <c r="I34" s="732" t="s">
        <v>592</v>
      </c>
      <c r="J34" s="733" t="s">
        <v>0</v>
      </c>
    </row>
    <row r="35" spans="1:10" ht="14.4" customHeight="1" x14ac:dyDescent="0.3">
      <c r="A35" s="729" t="s">
        <v>612</v>
      </c>
      <c r="B35" s="730" t="s">
        <v>593</v>
      </c>
      <c r="C35" s="731">
        <v>1083.7134599999999</v>
      </c>
      <c r="D35" s="731">
        <v>1544.0404200000009</v>
      </c>
      <c r="E35" s="731"/>
      <c r="F35" s="731">
        <v>1815.3082100000017</v>
      </c>
      <c r="G35" s="731">
        <v>2100</v>
      </c>
      <c r="H35" s="731">
        <v>-284.69178999999826</v>
      </c>
      <c r="I35" s="732">
        <v>0.86443248095238179</v>
      </c>
      <c r="J35" s="733" t="s">
        <v>1</v>
      </c>
    </row>
    <row r="36" spans="1:10" ht="14.4" customHeight="1" x14ac:dyDescent="0.3">
      <c r="A36" s="729" t="s">
        <v>612</v>
      </c>
      <c r="B36" s="730" t="s">
        <v>596</v>
      </c>
      <c r="C36" s="731">
        <v>7.6548599999999993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592</v>
      </c>
      <c r="J36" s="733" t="s">
        <v>1</v>
      </c>
    </row>
    <row r="37" spans="1:10" ht="14.4" customHeight="1" x14ac:dyDescent="0.3">
      <c r="A37" s="729" t="s">
        <v>612</v>
      </c>
      <c r="B37" s="730" t="s">
        <v>597</v>
      </c>
      <c r="C37" s="731">
        <v>580.53250000000003</v>
      </c>
      <c r="D37" s="731">
        <v>845.87560000000008</v>
      </c>
      <c r="E37" s="731"/>
      <c r="F37" s="731">
        <v>869.25571999999988</v>
      </c>
      <c r="G37" s="731">
        <v>879</v>
      </c>
      <c r="H37" s="731">
        <v>-9.7442800000001171</v>
      </c>
      <c r="I37" s="732">
        <v>0.98891435722411813</v>
      </c>
      <c r="J37" s="733" t="s">
        <v>1</v>
      </c>
    </row>
    <row r="38" spans="1:10" ht="14.4" customHeight="1" x14ac:dyDescent="0.3">
      <c r="A38" s="729" t="s">
        <v>612</v>
      </c>
      <c r="B38" s="730" t="s">
        <v>598</v>
      </c>
      <c r="C38" s="731">
        <v>2291.0196599999999</v>
      </c>
      <c r="D38" s="731">
        <v>1710.16319</v>
      </c>
      <c r="E38" s="731"/>
      <c r="F38" s="731">
        <v>2951.3225599999987</v>
      </c>
      <c r="G38" s="731">
        <v>2676</v>
      </c>
      <c r="H38" s="731">
        <v>275.3225599999987</v>
      </c>
      <c r="I38" s="732">
        <v>1.1028858594917783</v>
      </c>
      <c r="J38" s="733" t="s">
        <v>1</v>
      </c>
    </row>
    <row r="39" spans="1:10" ht="14.4" customHeight="1" x14ac:dyDescent="0.3">
      <c r="A39" s="729" t="s">
        <v>612</v>
      </c>
      <c r="B39" s="730" t="s">
        <v>600</v>
      </c>
      <c r="C39" s="731">
        <v>0.16444999999999999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592</v>
      </c>
      <c r="J39" s="733" t="s">
        <v>1</v>
      </c>
    </row>
    <row r="40" spans="1:10" ht="14.4" customHeight="1" x14ac:dyDescent="0.3">
      <c r="A40" s="729" t="s">
        <v>612</v>
      </c>
      <c r="B40" s="730" t="s">
        <v>601</v>
      </c>
      <c r="C40" s="731">
        <v>0</v>
      </c>
      <c r="D40" s="731">
        <v>9.9297000000000004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612</v>
      </c>
      <c r="B41" s="730" t="s">
        <v>603</v>
      </c>
      <c r="C41" s="731">
        <v>10432.592369999997</v>
      </c>
      <c r="D41" s="731">
        <v>14587.113600000004</v>
      </c>
      <c r="E41" s="731"/>
      <c r="F41" s="731">
        <v>18070.44832</v>
      </c>
      <c r="G41" s="731">
        <v>9684</v>
      </c>
      <c r="H41" s="731">
        <v>8386.4483199999995</v>
      </c>
      <c r="I41" s="732">
        <v>1.8660107724080959</v>
      </c>
      <c r="J41" s="733" t="s">
        <v>1</v>
      </c>
    </row>
    <row r="42" spans="1:10" ht="14.4" customHeight="1" x14ac:dyDescent="0.3">
      <c r="A42" s="729" t="s">
        <v>612</v>
      </c>
      <c r="B42" s="730" t="s">
        <v>604</v>
      </c>
      <c r="C42" s="731">
        <v>0.82799999999999996</v>
      </c>
      <c r="D42" s="731">
        <v>2.6852499999999999</v>
      </c>
      <c r="E42" s="731"/>
      <c r="F42" s="731">
        <v>0</v>
      </c>
      <c r="G42" s="731">
        <v>2</v>
      </c>
      <c r="H42" s="731">
        <v>-2</v>
      </c>
      <c r="I42" s="732">
        <v>0</v>
      </c>
      <c r="J42" s="733" t="s">
        <v>1</v>
      </c>
    </row>
    <row r="43" spans="1:10" ht="14.4" customHeight="1" x14ac:dyDescent="0.3">
      <c r="A43" s="729" t="s">
        <v>612</v>
      </c>
      <c r="B43" s="730" t="s">
        <v>614</v>
      </c>
      <c r="C43" s="731">
        <v>14396.505299999995</v>
      </c>
      <c r="D43" s="731">
        <v>18699.807760000003</v>
      </c>
      <c r="E43" s="731"/>
      <c r="F43" s="731">
        <v>23706.33481</v>
      </c>
      <c r="G43" s="731">
        <v>15342</v>
      </c>
      <c r="H43" s="731">
        <v>8364.3348100000003</v>
      </c>
      <c r="I43" s="732">
        <v>1.5451919443358102</v>
      </c>
      <c r="J43" s="733" t="s">
        <v>610</v>
      </c>
    </row>
    <row r="44" spans="1:10" ht="14.4" customHeight="1" x14ac:dyDescent="0.3">
      <c r="A44" s="729" t="s">
        <v>592</v>
      </c>
      <c r="B44" s="730" t="s">
        <v>592</v>
      </c>
      <c r="C44" s="731" t="s">
        <v>592</v>
      </c>
      <c r="D44" s="731" t="s">
        <v>592</v>
      </c>
      <c r="E44" s="731"/>
      <c r="F44" s="731" t="s">
        <v>592</v>
      </c>
      <c r="G44" s="731" t="s">
        <v>592</v>
      </c>
      <c r="H44" s="731" t="s">
        <v>592</v>
      </c>
      <c r="I44" s="732" t="s">
        <v>592</v>
      </c>
      <c r="J44" s="733" t="s">
        <v>611</v>
      </c>
    </row>
    <row r="45" spans="1:10" ht="14.4" customHeight="1" x14ac:dyDescent="0.3">
      <c r="A45" s="729" t="s">
        <v>615</v>
      </c>
      <c r="B45" s="730" t="s">
        <v>616</v>
      </c>
      <c r="C45" s="731" t="s">
        <v>592</v>
      </c>
      <c r="D45" s="731" t="s">
        <v>592</v>
      </c>
      <c r="E45" s="731"/>
      <c r="F45" s="731" t="s">
        <v>592</v>
      </c>
      <c r="G45" s="731" t="s">
        <v>592</v>
      </c>
      <c r="H45" s="731" t="s">
        <v>592</v>
      </c>
      <c r="I45" s="732" t="s">
        <v>592</v>
      </c>
      <c r="J45" s="733" t="s">
        <v>0</v>
      </c>
    </row>
    <row r="46" spans="1:10" ht="14.4" customHeight="1" x14ac:dyDescent="0.3">
      <c r="A46" s="729" t="s">
        <v>615</v>
      </c>
      <c r="B46" s="730" t="s">
        <v>593</v>
      </c>
      <c r="C46" s="731">
        <v>1862.585139999999</v>
      </c>
      <c r="D46" s="731">
        <v>2263.4675700000007</v>
      </c>
      <c r="E46" s="731"/>
      <c r="F46" s="731">
        <v>1934.4922099999985</v>
      </c>
      <c r="G46" s="731">
        <v>1841</v>
      </c>
      <c r="H46" s="731">
        <v>93.492209999998522</v>
      </c>
      <c r="I46" s="732">
        <v>1.0507833840304175</v>
      </c>
      <c r="J46" s="733" t="s">
        <v>1</v>
      </c>
    </row>
    <row r="47" spans="1:10" ht="14.4" customHeight="1" x14ac:dyDescent="0.3">
      <c r="A47" s="729" t="s">
        <v>615</v>
      </c>
      <c r="B47" s="730" t="s">
        <v>594</v>
      </c>
      <c r="C47" s="731">
        <v>59.587119999999999</v>
      </c>
      <c r="D47" s="731">
        <v>42.569249999999997</v>
      </c>
      <c r="E47" s="731"/>
      <c r="F47" s="731">
        <v>53.453659999999999</v>
      </c>
      <c r="G47" s="731">
        <v>76</v>
      </c>
      <c r="H47" s="731">
        <v>-22.546340000000001</v>
      </c>
      <c r="I47" s="732">
        <v>0.70333763157894735</v>
      </c>
      <c r="J47" s="733" t="s">
        <v>1</v>
      </c>
    </row>
    <row r="48" spans="1:10" ht="14.4" customHeight="1" x14ac:dyDescent="0.3">
      <c r="A48" s="729" t="s">
        <v>615</v>
      </c>
      <c r="B48" s="730" t="s">
        <v>595</v>
      </c>
      <c r="C48" s="731">
        <v>1.7179899999999999</v>
      </c>
      <c r="D48" s="731">
        <v>3.2506399999999998</v>
      </c>
      <c r="E48" s="731"/>
      <c r="F48" s="731">
        <v>2.7853699999999999</v>
      </c>
      <c r="G48" s="731">
        <v>5</v>
      </c>
      <c r="H48" s="731">
        <v>-2.2146300000000001</v>
      </c>
      <c r="I48" s="732">
        <v>0.55707399999999996</v>
      </c>
      <c r="J48" s="733" t="s">
        <v>1</v>
      </c>
    </row>
    <row r="49" spans="1:10" ht="14.4" customHeight="1" x14ac:dyDescent="0.3">
      <c r="A49" s="729" t="s">
        <v>615</v>
      </c>
      <c r="B49" s="730" t="s">
        <v>596</v>
      </c>
      <c r="C49" s="731">
        <v>0</v>
      </c>
      <c r="D49" s="731">
        <v>9.4999900000000004</v>
      </c>
      <c r="E49" s="731"/>
      <c r="F49" s="731">
        <v>0</v>
      </c>
      <c r="G49" s="731">
        <v>3</v>
      </c>
      <c r="H49" s="731">
        <v>-3</v>
      </c>
      <c r="I49" s="732">
        <v>0</v>
      </c>
      <c r="J49" s="733" t="s">
        <v>1</v>
      </c>
    </row>
    <row r="50" spans="1:10" ht="14.4" customHeight="1" x14ac:dyDescent="0.3">
      <c r="A50" s="729" t="s">
        <v>615</v>
      </c>
      <c r="B50" s="730" t="s">
        <v>597</v>
      </c>
      <c r="C50" s="731">
        <v>934.18990000000008</v>
      </c>
      <c r="D50" s="731">
        <v>1004.7789000000002</v>
      </c>
      <c r="E50" s="731"/>
      <c r="F50" s="731">
        <v>678.89872000000025</v>
      </c>
      <c r="G50" s="731">
        <v>1087</v>
      </c>
      <c r="H50" s="731">
        <v>-408.10127999999975</v>
      </c>
      <c r="I50" s="732">
        <v>0.62456183992640313</v>
      </c>
      <c r="J50" s="733" t="s">
        <v>1</v>
      </c>
    </row>
    <row r="51" spans="1:10" ht="14.4" customHeight="1" x14ac:dyDescent="0.3">
      <c r="A51" s="729" t="s">
        <v>615</v>
      </c>
      <c r="B51" s="730" t="s">
        <v>598</v>
      </c>
      <c r="C51" s="731">
        <v>0</v>
      </c>
      <c r="D51" s="731">
        <v>0</v>
      </c>
      <c r="E51" s="731"/>
      <c r="F51" s="731">
        <v>0</v>
      </c>
      <c r="G51" s="731">
        <v>20</v>
      </c>
      <c r="H51" s="731">
        <v>-20</v>
      </c>
      <c r="I51" s="732">
        <v>0</v>
      </c>
      <c r="J51" s="733" t="s">
        <v>1</v>
      </c>
    </row>
    <row r="52" spans="1:10" ht="14.4" customHeight="1" x14ac:dyDescent="0.3">
      <c r="A52" s="729" t="s">
        <v>615</v>
      </c>
      <c r="B52" s="730" t="s">
        <v>599</v>
      </c>
      <c r="C52" s="731">
        <v>0</v>
      </c>
      <c r="D52" s="731">
        <v>0</v>
      </c>
      <c r="E52" s="731"/>
      <c r="F52" s="731">
        <v>0</v>
      </c>
      <c r="G52" s="731">
        <v>3</v>
      </c>
      <c r="H52" s="731">
        <v>-3</v>
      </c>
      <c r="I52" s="732">
        <v>0</v>
      </c>
      <c r="J52" s="733" t="s">
        <v>1</v>
      </c>
    </row>
    <row r="53" spans="1:10" ht="14.4" customHeight="1" x14ac:dyDescent="0.3">
      <c r="A53" s="729" t="s">
        <v>615</v>
      </c>
      <c r="B53" s="730" t="s">
        <v>600</v>
      </c>
      <c r="C53" s="731">
        <v>475.54851000000002</v>
      </c>
      <c r="D53" s="731">
        <v>377.50386000000003</v>
      </c>
      <c r="E53" s="731"/>
      <c r="F53" s="731">
        <v>452.18321000000003</v>
      </c>
      <c r="G53" s="731">
        <v>552</v>
      </c>
      <c r="H53" s="731">
        <v>-99.816789999999969</v>
      </c>
      <c r="I53" s="732">
        <v>0.819172481884058</v>
      </c>
      <c r="J53" s="733" t="s">
        <v>1</v>
      </c>
    </row>
    <row r="54" spans="1:10" ht="14.4" customHeight="1" x14ac:dyDescent="0.3">
      <c r="A54" s="729" t="s">
        <v>615</v>
      </c>
      <c r="B54" s="730" t="s">
        <v>601</v>
      </c>
      <c r="C54" s="731">
        <v>1007.60492</v>
      </c>
      <c r="D54" s="731">
        <v>279.12259</v>
      </c>
      <c r="E54" s="731"/>
      <c r="F54" s="731">
        <v>748.07567999999992</v>
      </c>
      <c r="G54" s="731">
        <v>808</v>
      </c>
      <c r="H54" s="731">
        <v>-59.92432000000008</v>
      </c>
      <c r="I54" s="732">
        <v>0.92583623762376233</v>
      </c>
      <c r="J54" s="733" t="s">
        <v>1</v>
      </c>
    </row>
    <row r="55" spans="1:10" ht="14.4" customHeight="1" x14ac:dyDescent="0.3">
      <c r="A55" s="729" t="s">
        <v>615</v>
      </c>
      <c r="B55" s="730" t="s">
        <v>603</v>
      </c>
      <c r="C55" s="731">
        <v>0</v>
      </c>
      <c r="D55" s="731">
        <v>142.86096000000001</v>
      </c>
      <c r="E55" s="731"/>
      <c r="F55" s="731">
        <v>9.9999999983992898E-6</v>
      </c>
      <c r="G55" s="731">
        <v>306</v>
      </c>
      <c r="H55" s="731">
        <v>-305.99999000000003</v>
      </c>
      <c r="I55" s="732">
        <v>3.2679738556860425E-8</v>
      </c>
      <c r="J55" s="733" t="s">
        <v>1</v>
      </c>
    </row>
    <row r="56" spans="1:10" ht="14.4" customHeight="1" x14ac:dyDescent="0.3">
      <c r="A56" s="729" t="s">
        <v>615</v>
      </c>
      <c r="B56" s="730" t="s">
        <v>604</v>
      </c>
      <c r="C56" s="731">
        <v>8.8532799999999998</v>
      </c>
      <c r="D56" s="731">
        <v>8.6181399999999986</v>
      </c>
      <c r="E56" s="731"/>
      <c r="F56" s="731">
        <v>6.4735500000000012</v>
      </c>
      <c r="G56" s="731">
        <v>7</v>
      </c>
      <c r="H56" s="731">
        <v>-0.52644999999999875</v>
      </c>
      <c r="I56" s="732">
        <v>0.92479285714285731</v>
      </c>
      <c r="J56" s="733" t="s">
        <v>1</v>
      </c>
    </row>
    <row r="57" spans="1:10" ht="14.4" customHeight="1" x14ac:dyDescent="0.3">
      <c r="A57" s="729" t="s">
        <v>615</v>
      </c>
      <c r="B57" s="730" t="s">
        <v>617</v>
      </c>
      <c r="C57" s="731">
        <v>4350.0868599999994</v>
      </c>
      <c r="D57" s="731">
        <v>4131.6719000000003</v>
      </c>
      <c r="E57" s="731"/>
      <c r="F57" s="731">
        <v>3876.3624099999993</v>
      </c>
      <c r="G57" s="731">
        <v>4708</v>
      </c>
      <c r="H57" s="731">
        <v>-831.63759000000073</v>
      </c>
      <c r="I57" s="732">
        <v>0.82335650169923524</v>
      </c>
      <c r="J57" s="733" t="s">
        <v>610</v>
      </c>
    </row>
    <row r="58" spans="1:10" ht="14.4" customHeight="1" x14ac:dyDescent="0.3">
      <c r="A58" s="729" t="s">
        <v>592</v>
      </c>
      <c r="B58" s="730" t="s">
        <v>592</v>
      </c>
      <c r="C58" s="731" t="s">
        <v>592</v>
      </c>
      <c r="D58" s="731" t="s">
        <v>592</v>
      </c>
      <c r="E58" s="731"/>
      <c r="F58" s="731" t="s">
        <v>592</v>
      </c>
      <c r="G58" s="731" t="s">
        <v>592</v>
      </c>
      <c r="H58" s="731" t="s">
        <v>592</v>
      </c>
      <c r="I58" s="732" t="s">
        <v>592</v>
      </c>
      <c r="J58" s="733" t="s">
        <v>611</v>
      </c>
    </row>
    <row r="59" spans="1:10" ht="14.4" customHeight="1" x14ac:dyDescent="0.3">
      <c r="A59" s="729" t="s">
        <v>618</v>
      </c>
      <c r="B59" s="730" t="s">
        <v>619</v>
      </c>
      <c r="C59" s="731" t="s">
        <v>592</v>
      </c>
      <c r="D59" s="731" t="s">
        <v>592</v>
      </c>
      <c r="E59" s="731"/>
      <c r="F59" s="731" t="s">
        <v>592</v>
      </c>
      <c r="G59" s="731" t="s">
        <v>592</v>
      </c>
      <c r="H59" s="731" t="s">
        <v>592</v>
      </c>
      <c r="I59" s="732" t="s">
        <v>592</v>
      </c>
      <c r="J59" s="733" t="s">
        <v>0</v>
      </c>
    </row>
    <row r="60" spans="1:10" ht="14.4" customHeight="1" x14ac:dyDescent="0.3">
      <c r="A60" s="729" t="s">
        <v>618</v>
      </c>
      <c r="B60" s="730" t="s">
        <v>593</v>
      </c>
      <c r="C60" s="731">
        <v>2075.1829499999999</v>
      </c>
      <c r="D60" s="731">
        <v>1955.3627700000009</v>
      </c>
      <c r="E60" s="731"/>
      <c r="F60" s="731">
        <v>2019.7853200000006</v>
      </c>
      <c r="G60" s="731">
        <v>2483</v>
      </c>
      <c r="H60" s="731">
        <v>-463.21467999999936</v>
      </c>
      <c r="I60" s="732">
        <v>0.81344555779299266</v>
      </c>
      <c r="J60" s="733" t="s">
        <v>1</v>
      </c>
    </row>
    <row r="61" spans="1:10" ht="14.4" customHeight="1" x14ac:dyDescent="0.3">
      <c r="A61" s="729" t="s">
        <v>618</v>
      </c>
      <c r="B61" s="730" t="s">
        <v>594</v>
      </c>
      <c r="C61" s="731">
        <v>72.582830000000001</v>
      </c>
      <c r="D61" s="731">
        <v>73.734760000000009</v>
      </c>
      <c r="E61" s="731"/>
      <c r="F61" s="731">
        <v>46.261600000000008</v>
      </c>
      <c r="G61" s="731">
        <v>116</v>
      </c>
      <c r="H61" s="731">
        <v>-69.738399999999984</v>
      </c>
      <c r="I61" s="732">
        <v>0.39880689655172419</v>
      </c>
      <c r="J61" s="733" t="s">
        <v>1</v>
      </c>
    </row>
    <row r="62" spans="1:10" ht="14.4" customHeight="1" x14ac:dyDescent="0.3">
      <c r="A62" s="729" t="s">
        <v>618</v>
      </c>
      <c r="B62" s="730" t="s">
        <v>595</v>
      </c>
      <c r="C62" s="731">
        <v>8.135720000000001</v>
      </c>
      <c r="D62" s="731">
        <v>1.6827900000000002</v>
      </c>
      <c r="E62" s="731"/>
      <c r="F62" s="731">
        <v>0.64488999999999996</v>
      </c>
      <c r="G62" s="731">
        <v>2</v>
      </c>
      <c r="H62" s="731">
        <v>-1.35511</v>
      </c>
      <c r="I62" s="732">
        <v>0.32244499999999998</v>
      </c>
      <c r="J62" s="733" t="s">
        <v>1</v>
      </c>
    </row>
    <row r="63" spans="1:10" ht="14.4" customHeight="1" x14ac:dyDescent="0.3">
      <c r="A63" s="729" t="s">
        <v>618</v>
      </c>
      <c r="B63" s="730" t="s">
        <v>596</v>
      </c>
      <c r="C63" s="731">
        <v>0</v>
      </c>
      <c r="D63" s="731">
        <v>0</v>
      </c>
      <c r="E63" s="731"/>
      <c r="F63" s="731">
        <v>0</v>
      </c>
      <c r="G63" s="731">
        <v>3</v>
      </c>
      <c r="H63" s="731">
        <v>-3</v>
      </c>
      <c r="I63" s="732">
        <v>0</v>
      </c>
      <c r="J63" s="733" t="s">
        <v>1</v>
      </c>
    </row>
    <row r="64" spans="1:10" ht="14.4" customHeight="1" x14ac:dyDescent="0.3">
      <c r="A64" s="729" t="s">
        <v>618</v>
      </c>
      <c r="B64" s="730" t="s">
        <v>597</v>
      </c>
      <c r="C64" s="731">
        <v>875.59224999999992</v>
      </c>
      <c r="D64" s="731">
        <v>3520.1265399999993</v>
      </c>
      <c r="E64" s="731"/>
      <c r="F64" s="731">
        <v>1289.4957400000001</v>
      </c>
      <c r="G64" s="731">
        <v>2234</v>
      </c>
      <c r="H64" s="731">
        <v>-944.50425999999993</v>
      </c>
      <c r="I64" s="732">
        <v>0.57721384959713518</v>
      </c>
      <c r="J64" s="733" t="s">
        <v>1</v>
      </c>
    </row>
    <row r="65" spans="1:10" ht="14.4" customHeight="1" x14ac:dyDescent="0.3">
      <c r="A65" s="729" t="s">
        <v>618</v>
      </c>
      <c r="B65" s="730" t="s">
        <v>600</v>
      </c>
      <c r="C65" s="731">
        <v>218.62756000000002</v>
      </c>
      <c r="D65" s="731">
        <v>328.56925999999987</v>
      </c>
      <c r="E65" s="731"/>
      <c r="F65" s="731">
        <v>455.01951000000014</v>
      </c>
      <c r="G65" s="731">
        <v>367</v>
      </c>
      <c r="H65" s="731">
        <v>88.019510000000139</v>
      </c>
      <c r="I65" s="732">
        <v>1.2398351771117171</v>
      </c>
      <c r="J65" s="733" t="s">
        <v>1</v>
      </c>
    </row>
    <row r="66" spans="1:10" ht="14.4" customHeight="1" x14ac:dyDescent="0.3">
      <c r="A66" s="729" t="s">
        <v>618</v>
      </c>
      <c r="B66" s="730" t="s">
        <v>601</v>
      </c>
      <c r="C66" s="731">
        <v>787.79150000000016</v>
      </c>
      <c r="D66" s="731">
        <v>548.21431999999993</v>
      </c>
      <c r="E66" s="731"/>
      <c r="F66" s="731">
        <v>456.08913999999999</v>
      </c>
      <c r="G66" s="731">
        <v>1154</v>
      </c>
      <c r="H66" s="731">
        <v>-697.91085999999996</v>
      </c>
      <c r="I66" s="732">
        <v>0.39522455805892548</v>
      </c>
      <c r="J66" s="733" t="s">
        <v>1</v>
      </c>
    </row>
    <row r="67" spans="1:10" ht="14.4" customHeight="1" x14ac:dyDescent="0.3">
      <c r="A67" s="729" t="s">
        <v>618</v>
      </c>
      <c r="B67" s="730" t="s">
        <v>603</v>
      </c>
      <c r="C67" s="731">
        <v>0</v>
      </c>
      <c r="D67" s="731">
        <v>1</v>
      </c>
      <c r="E67" s="731"/>
      <c r="F67" s="731">
        <v>-2.9999999998835845E-5</v>
      </c>
      <c r="G67" s="731">
        <v>239</v>
      </c>
      <c r="H67" s="731">
        <v>-239.00003000000001</v>
      </c>
      <c r="I67" s="732">
        <v>-1.2552301254743032E-7</v>
      </c>
      <c r="J67" s="733" t="s">
        <v>1</v>
      </c>
    </row>
    <row r="68" spans="1:10" ht="14.4" customHeight="1" x14ac:dyDescent="0.3">
      <c r="A68" s="729" t="s">
        <v>618</v>
      </c>
      <c r="B68" s="730" t="s">
        <v>620</v>
      </c>
      <c r="C68" s="731">
        <v>4037.9128099999998</v>
      </c>
      <c r="D68" s="731">
        <v>6428.6904400000003</v>
      </c>
      <c r="E68" s="731"/>
      <c r="F68" s="731">
        <v>4267.2961700000005</v>
      </c>
      <c r="G68" s="731">
        <v>6599</v>
      </c>
      <c r="H68" s="731">
        <v>-2331.7038299999995</v>
      </c>
      <c r="I68" s="732">
        <v>0.64665800424306719</v>
      </c>
      <c r="J68" s="733" t="s">
        <v>610</v>
      </c>
    </row>
    <row r="69" spans="1:10" ht="14.4" customHeight="1" x14ac:dyDescent="0.3">
      <c r="A69" s="729" t="s">
        <v>592</v>
      </c>
      <c r="B69" s="730" t="s">
        <v>592</v>
      </c>
      <c r="C69" s="731" t="s">
        <v>592</v>
      </c>
      <c r="D69" s="731" t="s">
        <v>592</v>
      </c>
      <c r="E69" s="731"/>
      <c r="F69" s="731" t="s">
        <v>592</v>
      </c>
      <c r="G69" s="731" t="s">
        <v>592</v>
      </c>
      <c r="H69" s="731" t="s">
        <v>592</v>
      </c>
      <c r="I69" s="732" t="s">
        <v>592</v>
      </c>
      <c r="J69" s="733" t="s">
        <v>611</v>
      </c>
    </row>
    <row r="70" spans="1:10" ht="14.4" customHeight="1" x14ac:dyDescent="0.3">
      <c r="A70" s="729" t="s">
        <v>621</v>
      </c>
      <c r="B70" s="730" t="s">
        <v>622</v>
      </c>
      <c r="C70" s="731" t="s">
        <v>592</v>
      </c>
      <c r="D70" s="731" t="s">
        <v>592</v>
      </c>
      <c r="E70" s="731"/>
      <c r="F70" s="731" t="s">
        <v>592</v>
      </c>
      <c r="G70" s="731" t="s">
        <v>592</v>
      </c>
      <c r="H70" s="731" t="s">
        <v>592</v>
      </c>
      <c r="I70" s="732" t="s">
        <v>592</v>
      </c>
      <c r="J70" s="733" t="s">
        <v>0</v>
      </c>
    </row>
    <row r="71" spans="1:10" ht="14.4" customHeight="1" x14ac:dyDescent="0.3">
      <c r="A71" s="729" t="s">
        <v>621</v>
      </c>
      <c r="B71" s="730" t="s">
        <v>593</v>
      </c>
      <c r="C71" s="731">
        <v>5.9162699999999999</v>
      </c>
      <c r="D71" s="731">
        <v>4.1084700000000005</v>
      </c>
      <c r="E71" s="731"/>
      <c r="F71" s="731">
        <v>4.3626800000000001</v>
      </c>
      <c r="G71" s="731">
        <v>3</v>
      </c>
      <c r="H71" s="731">
        <v>1.3626800000000001</v>
      </c>
      <c r="I71" s="732">
        <v>1.4542266666666668</v>
      </c>
      <c r="J71" s="733" t="s">
        <v>1</v>
      </c>
    </row>
    <row r="72" spans="1:10" ht="14.4" customHeight="1" x14ac:dyDescent="0.3">
      <c r="A72" s="729" t="s">
        <v>621</v>
      </c>
      <c r="B72" s="730" t="s">
        <v>604</v>
      </c>
      <c r="C72" s="731">
        <v>7.3689</v>
      </c>
      <c r="D72" s="731">
        <v>0</v>
      </c>
      <c r="E72" s="731"/>
      <c r="F72" s="731">
        <v>0.67759999999999998</v>
      </c>
      <c r="G72" s="731">
        <v>3</v>
      </c>
      <c r="H72" s="731">
        <v>-2.3224</v>
      </c>
      <c r="I72" s="732">
        <v>0.22586666666666666</v>
      </c>
      <c r="J72" s="733" t="s">
        <v>1</v>
      </c>
    </row>
    <row r="73" spans="1:10" ht="14.4" customHeight="1" x14ac:dyDescent="0.3">
      <c r="A73" s="729" t="s">
        <v>621</v>
      </c>
      <c r="B73" s="730" t="s">
        <v>623</v>
      </c>
      <c r="C73" s="731">
        <v>13.285170000000001</v>
      </c>
      <c r="D73" s="731">
        <v>4.1084700000000005</v>
      </c>
      <c r="E73" s="731"/>
      <c r="F73" s="731">
        <v>5.0402800000000001</v>
      </c>
      <c r="G73" s="731">
        <v>6</v>
      </c>
      <c r="H73" s="731">
        <v>-0.95971999999999991</v>
      </c>
      <c r="I73" s="732">
        <v>0.84004666666666672</v>
      </c>
      <c r="J73" s="733" t="s">
        <v>610</v>
      </c>
    </row>
    <row r="74" spans="1:10" ht="14.4" customHeight="1" x14ac:dyDescent="0.3">
      <c r="A74" s="729" t="s">
        <v>592</v>
      </c>
      <c r="B74" s="730" t="s">
        <v>592</v>
      </c>
      <c r="C74" s="731" t="s">
        <v>592</v>
      </c>
      <c r="D74" s="731" t="s">
        <v>592</v>
      </c>
      <c r="E74" s="731"/>
      <c r="F74" s="731" t="s">
        <v>592</v>
      </c>
      <c r="G74" s="731" t="s">
        <v>592</v>
      </c>
      <c r="H74" s="731" t="s">
        <v>592</v>
      </c>
      <c r="I74" s="732" t="s">
        <v>592</v>
      </c>
      <c r="J74" s="733" t="s">
        <v>611</v>
      </c>
    </row>
    <row r="75" spans="1:10" ht="14.4" customHeight="1" x14ac:dyDescent="0.3">
      <c r="A75" s="729" t="s">
        <v>624</v>
      </c>
      <c r="B75" s="730" t="s">
        <v>625</v>
      </c>
      <c r="C75" s="731" t="s">
        <v>592</v>
      </c>
      <c r="D75" s="731" t="s">
        <v>592</v>
      </c>
      <c r="E75" s="731"/>
      <c r="F75" s="731" t="s">
        <v>592</v>
      </c>
      <c r="G75" s="731" t="s">
        <v>592</v>
      </c>
      <c r="H75" s="731" t="s">
        <v>592</v>
      </c>
      <c r="I75" s="732" t="s">
        <v>592</v>
      </c>
      <c r="J75" s="733" t="s">
        <v>0</v>
      </c>
    </row>
    <row r="76" spans="1:10" ht="14.4" customHeight="1" x14ac:dyDescent="0.3">
      <c r="A76" s="729" t="s">
        <v>624</v>
      </c>
      <c r="B76" s="730" t="s">
        <v>593</v>
      </c>
      <c r="C76" s="731">
        <v>0.44367999999999996</v>
      </c>
      <c r="D76" s="731">
        <v>0.40600999999999998</v>
      </c>
      <c r="E76" s="731"/>
      <c r="F76" s="731">
        <v>0.53603999999999996</v>
      </c>
      <c r="G76" s="731">
        <v>0</v>
      </c>
      <c r="H76" s="731">
        <v>0.53603999999999996</v>
      </c>
      <c r="I76" s="732" t="s">
        <v>592</v>
      </c>
      <c r="J76" s="733" t="s">
        <v>1</v>
      </c>
    </row>
    <row r="77" spans="1:10" ht="14.4" customHeight="1" x14ac:dyDescent="0.3">
      <c r="A77" s="729" t="s">
        <v>624</v>
      </c>
      <c r="B77" s="730" t="s">
        <v>626</v>
      </c>
      <c r="C77" s="731">
        <v>0.44367999999999996</v>
      </c>
      <c r="D77" s="731">
        <v>0.40600999999999998</v>
      </c>
      <c r="E77" s="731"/>
      <c r="F77" s="731">
        <v>0.53603999999999996</v>
      </c>
      <c r="G77" s="731">
        <v>0</v>
      </c>
      <c r="H77" s="731">
        <v>0.53603999999999996</v>
      </c>
      <c r="I77" s="732" t="s">
        <v>592</v>
      </c>
      <c r="J77" s="733" t="s">
        <v>610</v>
      </c>
    </row>
    <row r="78" spans="1:10" ht="14.4" customHeight="1" x14ac:dyDescent="0.3">
      <c r="A78" s="729" t="s">
        <v>592</v>
      </c>
      <c r="B78" s="730" t="s">
        <v>592</v>
      </c>
      <c r="C78" s="731" t="s">
        <v>592</v>
      </c>
      <c r="D78" s="731" t="s">
        <v>592</v>
      </c>
      <c r="E78" s="731"/>
      <c r="F78" s="731" t="s">
        <v>592</v>
      </c>
      <c r="G78" s="731" t="s">
        <v>592</v>
      </c>
      <c r="H78" s="731" t="s">
        <v>592</v>
      </c>
      <c r="I78" s="732" t="s">
        <v>592</v>
      </c>
      <c r="J78" s="733" t="s">
        <v>611</v>
      </c>
    </row>
    <row r="79" spans="1:10" ht="14.4" customHeight="1" x14ac:dyDescent="0.3">
      <c r="A79" s="729" t="s">
        <v>627</v>
      </c>
      <c r="B79" s="730" t="s">
        <v>628</v>
      </c>
      <c r="C79" s="731" t="s">
        <v>592</v>
      </c>
      <c r="D79" s="731" t="s">
        <v>592</v>
      </c>
      <c r="E79" s="731"/>
      <c r="F79" s="731" t="s">
        <v>592</v>
      </c>
      <c r="G79" s="731" t="s">
        <v>592</v>
      </c>
      <c r="H79" s="731" t="s">
        <v>592</v>
      </c>
      <c r="I79" s="732" t="s">
        <v>592</v>
      </c>
      <c r="J79" s="733" t="s">
        <v>0</v>
      </c>
    </row>
    <row r="80" spans="1:10" ht="14.4" customHeight="1" x14ac:dyDescent="0.3">
      <c r="A80" s="729" t="s">
        <v>627</v>
      </c>
      <c r="B80" s="730" t="s">
        <v>593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592</v>
      </c>
      <c r="J80" s="733" t="s">
        <v>1</v>
      </c>
    </row>
    <row r="81" spans="1:10" ht="14.4" customHeight="1" x14ac:dyDescent="0.3">
      <c r="A81" s="729" t="s">
        <v>627</v>
      </c>
      <c r="B81" s="730" t="s">
        <v>629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592</v>
      </c>
      <c r="J81" s="733" t="s">
        <v>610</v>
      </c>
    </row>
    <row r="82" spans="1:10" ht="14.4" customHeight="1" x14ac:dyDescent="0.3">
      <c r="A82" s="729" t="s">
        <v>592</v>
      </c>
      <c r="B82" s="730" t="s">
        <v>592</v>
      </c>
      <c r="C82" s="731" t="s">
        <v>592</v>
      </c>
      <c r="D82" s="731" t="s">
        <v>592</v>
      </c>
      <c r="E82" s="731"/>
      <c r="F82" s="731" t="s">
        <v>592</v>
      </c>
      <c r="G82" s="731" t="s">
        <v>592</v>
      </c>
      <c r="H82" s="731" t="s">
        <v>592</v>
      </c>
      <c r="I82" s="732" t="s">
        <v>592</v>
      </c>
      <c r="J82" s="733" t="s">
        <v>611</v>
      </c>
    </row>
    <row r="83" spans="1:10" ht="14.4" customHeight="1" x14ac:dyDescent="0.3">
      <c r="A83" s="729" t="s">
        <v>630</v>
      </c>
      <c r="B83" s="730" t="s">
        <v>631</v>
      </c>
      <c r="C83" s="731" t="s">
        <v>592</v>
      </c>
      <c r="D83" s="731" t="s">
        <v>592</v>
      </c>
      <c r="E83" s="731"/>
      <c r="F83" s="731" t="s">
        <v>592</v>
      </c>
      <c r="G83" s="731" t="s">
        <v>592</v>
      </c>
      <c r="H83" s="731" t="s">
        <v>592</v>
      </c>
      <c r="I83" s="732" t="s">
        <v>592</v>
      </c>
      <c r="J83" s="733" t="s">
        <v>0</v>
      </c>
    </row>
    <row r="84" spans="1:10" ht="14.4" customHeight="1" x14ac:dyDescent="0.3">
      <c r="A84" s="729" t="s">
        <v>630</v>
      </c>
      <c r="B84" s="730" t="s">
        <v>593</v>
      </c>
      <c r="C84" s="731">
        <v>0.83090000000000008</v>
      </c>
      <c r="D84" s="731">
        <v>0.79136000000000006</v>
      </c>
      <c r="E84" s="731"/>
      <c r="F84" s="731">
        <v>0.73414000000000013</v>
      </c>
      <c r="G84" s="731">
        <v>1</v>
      </c>
      <c r="H84" s="731">
        <v>-0.26585999999999987</v>
      </c>
      <c r="I84" s="732">
        <v>0.73414000000000013</v>
      </c>
      <c r="J84" s="733" t="s">
        <v>1</v>
      </c>
    </row>
    <row r="85" spans="1:10" ht="14.4" customHeight="1" x14ac:dyDescent="0.3">
      <c r="A85" s="729" t="s">
        <v>630</v>
      </c>
      <c r="B85" s="730" t="s">
        <v>632</v>
      </c>
      <c r="C85" s="731">
        <v>0.83090000000000008</v>
      </c>
      <c r="D85" s="731">
        <v>0.79136000000000006</v>
      </c>
      <c r="E85" s="731"/>
      <c r="F85" s="731">
        <v>0.73414000000000013</v>
      </c>
      <c r="G85" s="731">
        <v>1</v>
      </c>
      <c r="H85" s="731">
        <v>-0.26585999999999987</v>
      </c>
      <c r="I85" s="732">
        <v>0.73414000000000013</v>
      </c>
      <c r="J85" s="733" t="s">
        <v>610</v>
      </c>
    </row>
    <row r="86" spans="1:10" ht="14.4" customHeight="1" x14ac:dyDescent="0.3">
      <c r="A86" s="729" t="s">
        <v>592</v>
      </c>
      <c r="B86" s="730" t="s">
        <v>592</v>
      </c>
      <c r="C86" s="731" t="s">
        <v>592</v>
      </c>
      <c r="D86" s="731" t="s">
        <v>592</v>
      </c>
      <c r="E86" s="731"/>
      <c r="F86" s="731" t="s">
        <v>592</v>
      </c>
      <c r="G86" s="731" t="s">
        <v>592</v>
      </c>
      <c r="H86" s="731" t="s">
        <v>592</v>
      </c>
      <c r="I86" s="732" t="s">
        <v>592</v>
      </c>
      <c r="J86" s="733" t="s">
        <v>611</v>
      </c>
    </row>
    <row r="87" spans="1:10" ht="14.4" customHeight="1" x14ac:dyDescent="0.3">
      <c r="A87" s="729" t="s">
        <v>633</v>
      </c>
      <c r="B87" s="730" t="s">
        <v>634</v>
      </c>
      <c r="C87" s="731" t="s">
        <v>592</v>
      </c>
      <c r="D87" s="731" t="s">
        <v>592</v>
      </c>
      <c r="E87" s="731"/>
      <c r="F87" s="731" t="s">
        <v>592</v>
      </c>
      <c r="G87" s="731" t="s">
        <v>592</v>
      </c>
      <c r="H87" s="731" t="s">
        <v>592</v>
      </c>
      <c r="I87" s="732" t="s">
        <v>592</v>
      </c>
      <c r="J87" s="733" t="s">
        <v>0</v>
      </c>
    </row>
    <row r="88" spans="1:10" ht="14.4" customHeight="1" x14ac:dyDescent="0.3">
      <c r="A88" s="729" t="s">
        <v>633</v>
      </c>
      <c r="B88" s="730" t="s">
        <v>593</v>
      </c>
      <c r="C88" s="731">
        <v>2.4738499999999997</v>
      </c>
      <c r="D88" s="731">
        <v>6.1204199999999993</v>
      </c>
      <c r="E88" s="731"/>
      <c r="F88" s="731">
        <v>4.6292099999999996</v>
      </c>
      <c r="G88" s="731">
        <v>4</v>
      </c>
      <c r="H88" s="731">
        <v>0.6292099999999996</v>
      </c>
      <c r="I88" s="732">
        <v>1.1573024999999999</v>
      </c>
      <c r="J88" s="733" t="s">
        <v>1</v>
      </c>
    </row>
    <row r="89" spans="1:10" ht="14.4" customHeight="1" x14ac:dyDescent="0.3">
      <c r="A89" s="729" t="s">
        <v>633</v>
      </c>
      <c r="B89" s="730" t="s">
        <v>635</v>
      </c>
      <c r="C89" s="731">
        <v>2.4738499999999997</v>
      </c>
      <c r="D89" s="731">
        <v>6.1204199999999993</v>
      </c>
      <c r="E89" s="731"/>
      <c r="F89" s="731">
        <v>4.6292099999999996</v>
      </c>
      <c r="G89" s="731">
        <v>4</v>
      </c>
      <c r="H89" s="731">
        <v>0.6292099999999996</v>
      </c>
      <c r="I89" s="732">
        <v>1.1573024999999999</v>
      </c>
      <c r="J89" s="733" t="s">
        <v>610</v>
      </c>
    </row>
    <row r="90" spans="1:10" ht="14.4" customHeight="1" x14ac:dyDescent="0.3">
      <c r="A90" s="729" t="s">
        <v>592</v>
      </c>
      <c r="B90" s="730" t="s">
        <v>592</v>
      </c>
      <c r="C90" s="731" t="s">
        <v>592</v>
      </c>
      <c r="D90" s="731" t="s">
        <v>592</v>
      </c>
      <c r="E90" s="731"/>
      <c r="F90" s="731" t="s">
        <v>592</v>
      </c>
      <c r="G90" s="731" t="s">
        <v>592</v>
      </c>
      <c r="H90" s="731" t="s">
        <v>592</v>
      </c>
      <c r="I90" s="732" t="s">
        <v>592</v>
      </c>
      <c r="J90" s="733" t="s">
        <v>611</v>
      </c>
    </row>
    <row r="91" spans="1:10" ht="14.4" customHeight="1" x14ac:dyDescent="0.3">
      <c r="A91" s="729" t="s">
        <v>636</v>
      </c>
      <c r="B91" s="730" t="s">
        <v>637</v>
      </c>
      <c r="C91" s="731" t="s">
        <v>592</v>
      </c>
      <c r="D91" s="731" t="s">
        <v>592</v>
      </c>
      <c r="E91" s="731"/>
      <c r="F91" s="731" t="s">
        <v>592</v>
      </c>
      <c r="G91" s="731" t="s">
        <v>592</v>
      </c>
      <c r="H91" s="731" t="s">
        <v>592</v>
      </c>
      <c r="I91" s="732" t="s">
        <v>592</v>
      </c>
      <c r="J91" s="733" t="s">
        <v>0</v>
      </c>
    </row>
    <row r="92" spans="1:10" ht="14.4" customHeight="1" x14ac:dyDescent="0.3">
      <c r="A92" s="729" t="s">
        <v>636</v>
      </c>
      <c r="B92" s="730" t="s">
        <v>593</v>
      </c>
      <c r="C92" s="731">
        <v>4.9548800000000002</v>
      </c>
      <c r="D92" s="731">
        <v>4.9480300000000002</v>
      </c>
      <c r="E92" s="731"/>
      <c r="F92" s="731">
        <v>5.6896799999999992</v>
      </c>
      <c r="G92" s="731">
        <v>5</v>
      </c>
      <c r="H92" s="731">
        <v>0.68967999999999918</v>
      </c>
      <c r="I92" s="732">
        <v>1.1379359999999998</v>
      </c>
      <c r="J92" s="733" t="s">
        <v>1</v>
      </c>
    </row>
    <row r="93" spans="1:10" ht="14.4" customHeight="1" x14ac:dyDescent="0.3">
      <c r="A93" s="729" t="s">
        <v>636</v>
      </c>
      <c r="B93" s="730" t="s">
        <v>638</v>
      </c>
      <c r="C93" s="731">
        <v>4.9548800000000002</v>
      </c>
      <c r="D93" s="731">
        <v>4.9480300000000002</v>
      </c>
      <c r="E93" s="731"/>
      <c r="F93" s="731">
        <v>5.6896799999999992</v>
      </c>
      <c r="G93" s="731">
        <v>5</v>
      </c>
      <c r="H93" s="731">
        <v>0.68967999999999918</v>
      </c>
      <c r="I93" s="732">
        <v>1.1379359999999998</v>
      </c>
      <c r="J93" s="733" t="s">
        <v>610</v>
      </c>
    </row>
    <row r="94" spans="1:10" ht="14.4" customHeight="1" x14ac:dyDescent="0.3">
      <c r="A94" s="729" t="s">
        <v>592</v>
      </c>
      <c r="B94" s="730" t="s">
        <v>592</v>
      </c>
      <c r="C94" s="731" t="s">
        <v>592</v>
      </c>
      <c r="D94" s="731" t="s">
        <v>592</v>
      </c>
      <c r="E94" s="731"/>
      <c r="F94" s="731" t="s">
        <v>592</v>
      </c>
      <c r="G94" s="731" t="s">
        <v>592</v>
      </c>
      <c r="H94" s="731" t="s">
        <v>592</v>
      </c>
      <c r="I94" s="732" t="s">
        <v>592</v>
      </c>
      <c r="J94" s="733" t="s">
        <v>611</v>
      </c>
    </row>
    <row r="95" spans="1:10" ht="14.4" customHeight="1" x14ac:dyDescent="0.3">
      <c r="A95" s="729" t="s">
        <v>639</v>
      </c>
      <c r="B95" s="730" t="s">
        <v>640</v>
      </c>
      <c r="C95" s="731" t="s">
        <v>592</v>
      </c>
      <c r="D95" s="731" t="s">
        <v>592</v>
      </c>
      <c r="E95" s="731"/>
      <c r="F95" s="731" t="s">
        <v>592</v>
      </c>
      <c r="G95" s="731" t="s">
        <v>592</v>
      </c>
      <c r="H95" s="731" t="s">
        <v>592</v>
      </c>
      <c r="I95" s="732" t="s">
        <v>592</v>
      </c>
      <c r="J95" s="733" t="s">
        <v>0</v>
      </c>
    </row>
    <row r="96" spans="1:10" ht="14.4" customHeight="1" x14ac:dyDescent="0.3">
      <c r="A96" s="729" t="s">
        <v>639</v>
      </c>
      <c r="B96" s="730" t="s">
        <v>593</v>
      </c>
      <c r="C96" s="731">
        <v>26.165710000000001</v>
      </c>
      <c r="D96" s="731">
        <v>36.17577</v>
      </c>
      <c r="E96" s="731"/>
      <c r="F96" s="731">
        <v>30.912090000000006</v>
      </c>
      <c r="G96" s="731">
        <v>43</v>
      </c>
      <c r="H96" s="731">
        <v>-12.087909999999994</v>
      </c>
      <c r="I96" s="732">
        <v>0.7188858139534885</v>
      </c>
      <c r="J96" s="733" t="s">
        <v>1</v>
      </c>
    </row>
    <row r="97" spans="1:10" ht="14.4" customHeight="1" x14ac:dyDescent="0.3">
      <c r="A97" s="729" t="s">
        <v>639</v>
      </c>
      <c r="B97" s="730" t="s">
        <v>641</v>
      </c>
      <c r="C97" s="731">
        <v>26.165710000000001</v>
      </c>
      <c r="D97" s="731">
        <v>36.17577</v>
      </c>
      <c r="E97" s="731"/>
      <c r="F97" s="731">
        <v>30.912090000000006</v>
      </c>
      <c r="G97" s="731">
        <v>43</v>
      </c>
      <c r="H97" s="731">
        <v>-12.087909999999994</v>
      </c>
      <c r="I97" s="732">
        <v>0.7188858139534885</v>
      </c>
      <c r="J97" s="733" t="s">
        <v>610</v>
      </c>
    </row>
    <row r="98" spans="1:10" ht="14.4" customHeight="1" x14ac:dyDescent="0.3">
      <c r="A98" s="729" t="s">
        <v>592</v>
      </c>
      <c r="B98" s="730" t="s">
        <v>592</v>
      </c>
      <c r="C98" s="731" t="s">
        <v>592</v>
      </c>
      <c r="D98" s="731" t="s">
        <v>592</v>
      </c>
      <c r="E98" s="731"/>
      <c r="F98" s="731" t="s">
        <v>592</v>
      </c>
      <c r="G98" s="731" t="s">
        <v>592</v>
      </c>
      <c r="H98" s="731" t="s">
        <v>592</v>
      </c>
      <c r="I98" s="732" t="s">
        <v>592</v>
      </c>
      <c r="J98" s="733" t="s">
        <v>611</v>
      </c>
    </row>
    <row r="99" spans="1:10" ht="14.4" customHeight="1" x14ac:dyDescent="0.3">
      <c r="A99" s="729" t="s">
        <v>642</v>
      </c>
      <c r="B99" s="730" t="s">
        <v>643</v>
      </c>
      <c r="C99" s="731" t="s">
        <v>592</v>
      </c>
      <c r="D99" s="731" t="s">
        <v>592</v>
      </c>
      <c r="E99" s="731"/>
      <c r="F99" s="731" t="s">
        <v>592</v>
      </c>
      <c r="G99" s="731" t="s">
        <v>592</v>
      </c>
      <c r="H99" s="731" t="s">
        <v>592</v>
      </c>
      <c r="I99" s="732" t="s">
        <v>592</v>
      </c>
      <c r="J99" s="733" t="s">
        <v>0</v>
      </c>
    </row>
    <row r="100" spans="1:10" ht="14.4" customHeight="1" x14ac:dyDescent="0.3">
      <c r="A100" s="729" t="s">
        <v>642</v>
      </c>
      <c r="B100" s="730" t="s">
        <v>602</v>
      </c>
      <c r="C100" s="731">
        <v>52793.922330000016</v>
      </c>
      <c r="D100" s="731">
        <v>53990.325579999982</v>
      </c>
      <c r="E100" s="731"/>
      <c r="F100" s="731">
        <v>49082.905869999995</v>
      </c>
      <c r="G100" s="731">
        <v>50500</v>
      </c>
      <c r="H100" s="731">
        <v>-1417.094130000005</v>
      </c>
      <c r="I100" s="732">
        <v>0.97193873009900977</v>
      </c>
      <c r="J100" s="733" t="s">
        <v>1</v>
      </c>
    </row>
    <row r="101" spans="1:10" ht="14.4" customHeight="1" x14ac:dyDescent="0.3">
      <c r="A101" s="729" t="s">
        <v>642</v>
      </c>
      <c r="B101" s="730" t="s">
        <v>603</v>
      </c>
      <c r="C101" s="731">
        <v>745.61255999999992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592</v>
      </c>
      <c r="J101" s="733" t="s">
        <v>1</v>
      </c>
    </row>
    <row r="102" spans="1:10" ht="14.4" customHeight="1" x14ac:dyDescent="0.3">
      <c r="A102" s="729" t="s">
        <v>642</v>
      </c>
      <c r="B102" s="730" t="s">
        <v>644</v>
      </c>
      <c r="C102" s="731">
        <v>53539.534890000017</v>
      </c>
      <c r="D102" s="731">
        <v>53990.325579999982</v>
      </c>
      <c r="E102" s="731"/>
      <c r="F102" s="731">
        <v>49082.905869999995</v>
      </c>
      <c r="G102" s="731">
        <v>50500</v>
      </c>
      <c r="H102" s="731">
        <v>-1417.094130000005</v>
      </c>
      <c r="I102" s="732">
        <v>0.97193873009900977</v>
      </c>
      <c r="J102" s="733" t="s">
        <v>610</v>
      </c>
    </row>
    <row r="103" spans="1:10" ht="14.4" customHeight="1" x14ac:dyDescent="0.3">
      <c r="A103" s="729" t="s">
        <v>592</v>
      </c>
      <c r="B103" s="730" t="s">
        <v>592</v>
      </c>
      <c r="C103" s="731" t="s">
        <v>592</v>
      </c>
      <c r="D103" s="731" t="s">
        <v>592</v>
      </c>
      <c r="E103" s="731"/>
      <c r="F103" s="731" t="s">
        <v>592</v>
      </c>
      <c r="G103" s="731" t="s">
        <v>592</v>
      </c>
      <c r="H103" s="731" t="s">
        <v>592</v>
      </c>
      <c r="I103" s="732" t="s">
        <v>592</v>
      </c>
      <c r="J103" s="733" t="s">
        <v>611</v>
      </c>
    </row>
    <row r="104" spans="1:10" ht="14.4" customHeight="1" x14ac:dyDescent="0.3">
      <c r="A104" s="729" t="s">
        <v>590</v>
      </c>
      <c r="B104" s="730" t="s">
        <v>605</v>
      </c>
      <c r="C104" s="731">
        <v>80379.428260000015</v>
      </c>
      <c r="D104" s="731">
        <v>86589.259829999981</v>
      </c>
      <c r="E104" s="731"/>
      <c r="F104" s="731">
        <v>84525.369729999977</v>
      </c>
      <c r="G104" s="731">
        <v>80067</v>
      </c>
      <c r="H104" s="731">
        <v>4458.3697299999767</v>
      </c>
      <c r="I104" s="732">
        <v>1.055682987123284</v>
      </c>
      <c r="J104" s="733" t="s">
        <v>606</v>
      </c>
    </row>
  </sheetData>
  <mergeCells count="3">
    <mergeCell ref="F3:I3"/>
    <mergeCell ref="C4:D4"/>
    <mergeCell ref="A1:I1"/>
  </mergeCells>
  <conditionalFormatting sqref="F19 F105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4">
    <cfRule type="expression" dxfId="66" priority="5">
      <formula>$H20&gt;0</formula>
    </cfRule>
  </conditionalFormatting>
  <conditionalFormatting sqref="A20:A104">
    <cfRule type="expression" dxfId="65" priority="2">
      <formula>AND($J20&lt;&gt;"mezeraKL",$J20&lt;&gt;"")</formula>
    </cfRule>
  </conditionalFormatting>
  <conditionalFormatting sqref="I20:I104">
    <cfRule type="expression" dxfId="64" priority="6">
      <formula>$I20&gt;1</formula>
    </cfRule>
  </conditionalFormatting>
  <conditionalFormatting sqref="B20:B104">
    <cfRule type="expression" dxfId="63" priority="1">
      <formula>OR($J20="NS",$J20="SumaNS",$J20="Účet")</formula>
    </cfRule>
  </conditionalFormatting>
  <conditionalFormatting sqref="A20:D104 F20:I104">
    <cfRule type="expression" dxfId="62" priority="8">
      <formula>AND($J20&lt;&gt;"",$J20&lt;&gt;"mezeraKL")</formula>
    </cfRule>
  </conditionalFormatting>
  <conditionalFormatting sqref="B20:D104 F20:I104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4118.2160566306557</v>
      </c>
      <c r="M3" s="203">
        <f>SUBTOTAL(9,M5:M1048576)</f>
        <v>20519.161520499994</v>
      </c>
      <c r="N3" s="204">
        <f>SUBTOTAL(9,N5:N1048576)</f>
        <v>84502340.442320973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590</v>
      </c>
      <c r="B5" s="741" t="s">
        <v>591</v>
      </c>
      <c r="C5" s="742" t="s">
        <v>607</v>
      </c>
      <c r="D5" s="743" t="s">
        <v>608</v>
      </c>
      <c r="E5" s="744">
        <v>50113001</v>
      </c>
      <c r="F5" s="743" t="s">
        <v>645</v>
      </c>
      <c r="G5" s="742" t="s">
        <v>646</v>
      </c>
      <c r="H5" s="742">
        <v>196885</v>
      </c>
      <c r="I5" s="742">
        <v>96885</v>
      </c>
      <c r="J5" s="742" t="s">
        <v>647</v>
      </c>
      <c r="K5" s="742" t="s">
        <v>648</v>
      </c>
      <c r="L5" s="745">
        <v>19.249982375302658</v>
      </c>
      <c r="M5" s="745">
        <v>83</v>
      </c>
      <c r="N5" s="746">
        <v>1597.7485371501207</v>
      </c>
    </row>
    <row r="6" spans="1:14" ht="14.4" customHeight="1" x14ac:dyDescent="0.3">
      <c r="A6" s="747" t="s">
        <v>590</v>
      </c>
      <c r="B6" s="748" t="s">
        <v>591</v>
      </c>
      <c r="C6" s="749" t="s">
        <v>607</v>
      </c>
      <c r="D6" s="750" t="s">
        <v>608</v>
      </c>
      <c r="E6" s="751">
        <v>50113001</v>
      </c>
      <c r="F6" s="750" t="s">
        <v>645</v>
      </c>
      <c r="G6" s="749" t="s">
        <v>646</v>
      </c>
      <c r="H6" s="749">
        <v>196884</v>
      </c>
      <c r="I6" s="749">
        <v>96884</v>
      </c>
      <c r="J6" s="749" t="s">
        <v>649</v>
      </c>
      <c r="K6" s="749" t="s">
        <v>650</v>
      </c>
      <c r="L6" s="752">
        <v>10.717430146687043</v>
      </c>
      <c r="M6" s="752">
        <v>302</v>
      </c>
      <c r="N6" s="753">
        <v>3236.6639042994871</v>
      </c>
    </row>
    <row r="7" spans="1:14" ht="14.4" customHeight="1" x14ac:dyDescent="0.3">
      <c r="A7" s="747" t="s">
        <v>590</v>
      </c>
      <c r="B7" s="748" t="s">
        <v>591</v>
      </c>
      <c r="C7" s="749" t="s">
        <v>607</v>
      </c>
      <c r="D7" s="750" t="s">
        <v>608</v>
      </c>
      <c r="E7" s="751">
        <v>50113001</v>
      </c>
      <c r="F7" s="750" t="s">
        <v>645</v>
      </c>
      <c r="G7" s="749" t="s">
        <v>646</v>
      </c>
      <c r="H7" s="749">
        <v>146686</v>
      </c>
      <c r="I7" s="749">
        <v>146686</v>
      </c>
      <c r="J7" s="749" t="s">
        <v>651</v>
      </c>
      <c r="K7" s="749" t="s">
        <v>652</v>
      </c>
      <c r="L7" s="752">
        <v>19.8</v>
      </c>
      <c r="M7" s="752">
        <v>20</v>
      </c>
      <c r="N7" s="753">
        <v>396</v>
      </c>
    </row>
    <row r="8" spans="1:14" ht="14.4" customHeight="1" x14ac:dyDescent="0.3">
      <c r="A8" s="747" t="s">
        <v>590</v>
      </c>
      <c r="B8" s="748" t="s">
        <v>591</v>
      </c>
      <c r="C8" s="749" t="s">
        <v>607</v>
      </c>
      <c r="D8" s="750" t="s">
        <v>608</v>
      </c>
      <c r="E8" s="751">
        <v>50113001</v>
      </c>
      <c r="F8" s="750" t="s">
        <v>645</v>
      </c>
      <c r="G8" s="749" t="s">
        <v>646</v>
      </c>
      <c r="H8" s="749">
        <v>846758</v>
      </c>
      <c r="I8" s="749">
        <v>103387</v>
      </c>
      <c r="J8" s="749" t="s">
        <v>653</v>
      </c>
      <c r="K8" s="749" t="s">
        <v>654</v>
      </c>
      <c r="L8" s="752">
        <v>72.670000000000016</v>
      </c>
      <c r="M8" s="752">
        <v>10</v>
      </c>
      <c r="N8" s="753">
        <v>726.70000000000016</v>
      </c>
    </row>
    <row r="9" spans="1:14" ht="14.4" customHeight="1" x14ac:dyDescent="0.3">
      <c r="A9" s="747" t="s">
        <v>590</v>
      </c>
      <c r="B9" s="748" t="s">
        <v>591</v>
      </c>
      <c r="C9" s="749" t="s">
        <v>607</v>
      </c>
      <c r="D9" s="750" t="s">
        <v>608</v>
      </c>
      <c r="E9" s="751">
        <v>50113001</v>
      </c>
      <c r="F9" s="750" t="s">
        <v>645</v>
      </c>
      <c r="G9" s="749" t="s">
        <v>646</v>
      </c>
      <c r="H9" s="749">
        <v>176064</v>
      </c>
      <c r="I9" s="749">
        <v>76064</v>
      </c>
      <c r="J9" s="749" t="s">
        <v>655</v>
      </c>
      <c r="K9" s="749" t="s">
        <v>656</v>
      </c>
      <c r="L9" s="752">
        <v>83.960000000000008</v>
      </c>
      <c r="M9" s="752">
        <v>12</v>
      </c>
      <c r="N9" s="753">
        <v>1007.5200000000001</v>
      </c>
    </row>
    <row r="10" spans="1:14" ht="14.4" customHeight="1" x14ac:dyDescent="0.3">
      <c r="A10" s="747" t="s">
        <v>590</v>
      </c>
      <c r="B10" s="748" t="s">
        <v>591</v>
      </c>
      <c r="C10" s="749" t="s">
        <v>607</v>
      </c>
      <c r="D10" s="750" t="s">
        <v>608</v>
      </c>
      <c r="E10" s="751">
        <v>50113001</v>
      </c>
      <c r="F10" s="750" t="s">
        <v>645</v>
      </c>
      <c r="G10" s="749" t="s">
        <v>646</v>
      </c>
      <c r="H10" s="749">
        <v>987485</v>
      </c>
      <c r="I10" s="749">
        <v>500260</v>
      </c>
      <c r="J10" s="749" t="s">
        <v>657</v>
      </c>
      <c r="K10" s="749" t="s">
        <v>658</v>
      </c>
      <c r="L10" s="752">
        <v>694.41999999999985</v>
      </c>
      <c r="M10" s="752">
        <v>1</v>
      </c>
      <c r="N10" s="753">
        <v>694.41999999999985</v>
      </c>
    </row>
    <row r="11" spans="1:14" ht="14.4" customHeight="1" x14ac:dyDescent="0.3">
      <c r="A11" s="747" t="s">
        <v>590</v>
      </c>
      <c r="B11" s="748" t="s">
        <v>591</v>
      </c>
      <c r="C11" s="749" t="s">
        <v>607</v>
      </c>
      <c r="D11" s="750" t="s">
        <v>608</v>
      </c>
      <c r="E11" s="751">
        <v>50113001</v>
      </c>
      <c r="F11" s="750" t="s">
        <v>645</v>
      </c>
      <c r="G11" s="749" t="s">
        <v>646</v>
      </c>
      <c r="H11" s="749">
        <v>847962</v>
      </c>
      <c r="I11" s="749">
        <v>0</v>
      </c>
      <c r="J11" s="749" t="s">
        <v>659</v>
      </c>
      <c r="K11" s="749" t="s">
        <v>592</v>
      </c>
      <c r="L11" s="752">
        <v>126.79000000000006</v>
      </c>
      <c r="M11" s="752">
        <v>1</v>
      </c>
      <c r="N11" s="753">
        <v>126.79000000000006</v>
      </c>
    </row>
    <row r="12" spans="1:14" ht="14.4" customHeight="1" x14ac:dyDescent="0.3">
      <c r="A12" s="747" t="s">
        <v>590</v>
      </c>
      <c r="B12" s="748" t="s">
        <v>591</v>
      </c>
      <c r="C12" s="749" t="s">
        <v>607</v>
      </c>
      <c r="D12" s="750" t="s">
        <v>608</v>
      </c>
      <c r="E12" s="751">
        <v>50113001</v>
      </c>
      <c r="F12" s="750" t="s">
        <v>645</v>
      </c>
      <c r="G12" s="749" t="s">
        <v>646</v>
      </c>
      <c r="H12" s="749">
        <v>845008</v>
      </c>
      <c r="I12" s="749">
        <v>107806</v>
      </c>
      <c r="J12" s="749" t="s">
        <v>660</v>
      </c>
      <c r="K12" s="749" t="s">
        <v>661</v>
      </c>
      <c r="L12" s="752">
        <v>66.989999999999995</v>
      </c>
      <c r="M12" s="752">
        <v>1</v>
      </c>
      <c r="N12" s="753">
        <v>66.989999999999995</v>
      </c>
    </row>
    <row r="13" spans="1:14" ht="14.4" customHeight="1" x14ac:dyDescent="0.3">
      <c r="A13" s="747" t="s">
        <v>590</v>
      </c>
      <c r="B13" s="748" t="s">
        <v>591</v>
      </c>
      <c r="C13" s="749" t="s">
        <v>607</v>
      </c>
      <c r="D13" s="750" t="s">
        <v>608</v>
      </c>
      <c r="E13" s="751">
        <v>50113001</v>
      </c>
      <c r="F13" s="750" t="s">
        <v>645</v>
      </c>
      <c r="G13" s="749" t="s">
        <v>662</v>
      </c>
      <c r="H13" s="749">
        <v>102945</v>
      </c>
      <c r="I13" s="749">
        <v>2945</v>
      </c>
      <c r="J13" s="749" t="s">
        <v>663</v>
      </c>
      <c r="K13" s="749" t="s">
        <v>664</v>
      </c>
      <c r="L13" s="752">
        <v>8.6499999999999986</v>
      </c>
      <c r="M13" s="752">
        <v>2</v>
      </c>
      <c r="N13" s="753">
        <v>17.299999999999997</v>
      </c>
    </row>
    <row r="14" spans="1:14" ht="14.4" customHeight="1" x14ac:dyDescent="0.3">
      <c r="A14" s="747" t="s">
        <v>590</v>
      </c>
      <c r="B14" s="748" t="s">
        <v>591</v>
      </c>
      <c r="C14" s="749" t="s">
        <v>607</v>
      </c>
      <c r="D14" s="750" t="s">
        <v>608</v>
      </c>
      <c r="E14" s="751">
        <v>50113001</v>
      </c>
      <c r="F14" s="750" t="s">
        <v>645</v>
      </c>
      <c r="G14" s="749" t="s">
        <v>662</v>
      </c>
      <c r="H14" s="749">
        <v>115378</v>
      </c>
      <c r="I14" s="749">
        <v>15378</v>
      </c>
      <c r="J14" s="749" t="s">
        <v>663</v>
      </c>
      <c r="K14" s="749" t="s">
        <v>665</v>
      </c>
      <c r="L14" s="752">
        <v>21.196666666666669</v>
      </c>
      <c r="M14" s="752">
        <v>3</v>
      </c>
      <c r="N14" s="753">
        <v>63.59</v>
      </c>
    </row>
    <row r="15" spans="1:14" ht="14.4" customHeight="1" x14ac:dyDescent="0.3">
      <c r="A15" s="747" t="s">
        <v>590</v>
      </c>
      <c r="B15" s="748" t="s">
        <v>591</v>
      </c>
      <c r="C15" s="749" t="s">
        <v>607</v>
      </c>
      <c r="D15" s="750" t="s">
        <v>608</v>
      </c>
      <c r="E15" s="751">
        <v>50113001</v>
      </c>
      <c r="F15" s="750" t="s">
        <v>645</v>
      </c>
      <c r="G15" s="749" t="s">
        <v>646</v>
      </c>
      <c r="H15" s="749">
        <v>210492</v>
      </c>
      <c r="I15" s="749">
        <v>210492</v>
      </c>
      <c r="J15" s="749" t="s">
        <v>666</v>
      </c>
      <c r="K15" s="749" t="s">
        <v>667</v>
      </c>
      <c r="L15" s="752">
        <v>1618.1100000000001</v>
      </c>
      <c r="M15" s="752">
        <v>4</v>
      </c>
      <c r="N15" s="753">
        <v>6472.4400000000005</v>
      </c>
    </row>
    <row r="16" spans="1:14" ht="14.4" customHeight="1" x14ac:dyDescent="0.3">
      <c r="A16" s="747" t="s">
        <v>590</v>
      </c>
      <c r="B16" s="748" t="s">
        <v>591</v>
      </c>
      <c r="C16" s="749" t="s">
        <v>607</v>
      </c>
      <c r="D16" s="750" t="s">
        <v>608</v>
      </c>
      <c r="E16" s="751">
        <v>50113001</v>
      </c>
      <c r="F16" s="750" t="s">
        <v>645</v>
      </c>
      <c r="G16" s="749" t="s">
        <v>646</v>
      </c>
      <c r="H16" s="749">
        <v>201384</v>
      </c>
      <c r="I16" s="749">
        <v>201384</v>
      </c>
      <c r="J16" s="749" t="s">
        <v>668</v>
      </c>
      <c r="K16" s="749" t="s">
        <v>669</v>
      </c>
      <c r="L16" s="752">
        <v>1092.8062500000001</v>
      </c>
      <c r="M16" s="752">
        <v>8</v>
      </c>
      <c r="N16" s="753">
        <v>8742.4500000000007</v>
      </c>
    </row>
    <row r="17" spans="1:14" ht="14.4" customHeight="1" x14ac:dyDescent="0.3">
      <c r="A17" s="747" t="s">
        <v>590</v>
      </c>
      <c r="B17" s="748" t="s">
        <v>591</v>
      </c>
      <c r="C17" s="749" t="s">
        <v>607</v>
      </c>
      <c r="D17" s="750" t="s">
        <v>608</v>
      </c>
      <c r="E17" s="751">
        <v>50113001</v>
      </c>
      <c r="F17" s="750" t="s">
        <v>645</v>
      </c>
      <c r="G17" s="749" t="s">
        <v>646</v>
      </c>
      <c r="H17" s="749">
        <v>113873</v>
      </c>
      <c r="I17" s="749">
        <v>13873</v>
      </c>
      <c r="J17" s="749" t="s">
        <v>670</v>
      </c>
      <c r="K17" s="749" t="s">
        <v>671</v>
      </c>
      <c r="L17" s="752">
        <v>251.30000785590636</v>
      </c>
      <c r="M17" s="752">
        <v>5.8975029999999995</v>
      </c>
      <c r="N17" s="753">
        <v>1482.0425502302312</v>
      </c>
    </row>
    <row r="18" spans="1:14" ht="14.4" customHeight="1" x14ac:dyDescent="0.3">
      <c r="A18" s="747" t="s">
        <v>590</v>
      </c>
      <c r="B18" s="748" t="s">
        <v>591</v>
      </c>
      <c r="C18" s="749" t="s">
        <v>607</v>
      </c>
      <c r="D18" s="750" t="s">
        <v>608</v>
      </c>
      <c r="E18" s="751">
        <v>50113001</v>
      </c>
      <c r="F18" s="750" t="s">
        <v>645</v>
      </c>
      <c r="G18" s="749" t="s">
        <v>646</v>
      </c>
      <c r="H18" s="749">
        <v>176954</v>
      </c>
      <c r="I18" s="749">
        <v>176954</v>
      </c>
      <c r="J18" s="749" t="s">
        <v>672</v>
      </c>
      <c r="K18" s="749" t="s">
        <v>673</v>
      </c>
      <c r="L18" s="752">
        <v>94.849374999999981</v>
      </c>
      <c r="M18" s="752">
        <v>16</v>
      </c>
      <c r="N18" s="753">
        <v>1517.5899999999997</v>
      </c>
    </row>
    <row r="19" spans="1:14" ht="14.4" customHeight="1" x14ac:dyDescent="0.3">
      <c r="A19" s="747" t="s">
        <v>590</v>
      </c>
      <c r="B19" s="748" t="s">
        <v>591</v>
      </c>
      <c r="C19" s="749" t="s">
        <v>607</v>
      </c>
      <c r="D19" s="750" t="s">
        <v>608</v>
      </c>
      <c r="E19" s="751">
        <v>50113001</v>
      </c>
      <c r="F19" s="750" t="s">
        <v>645</v>
      </c>
      <c r="G19" s="749" t="s">
        <v>646</v>
      </c>
      <c r="H19" s="749">
        <v>192841</v>
      </c>
      <c r="I19" s="749">
        <v>192841</v>
      </c>
      <c r="J19" s="749" t="s">
        <v>674</v>
      </c>
      <c r="K19" s="749" t="s">
        <v>675</v>
      </c>
      <c r="L19" s="752">
        <v>4309.8</v>
      </c>
      <c r="M19" s="752">
        <v>9</v>
      </c>
      <c r="N19" s="753">
        <v>38788.200000000004</v>
      </c>
    </row>
    <row r="20" spans="1:14" ht="14.4" customHeight="1" x14ac:dyDescent="0.3">
      <c r="A20" s="747" t="s">
        <v>590</v>
      </c>
      <c r="B20" s="748" t="s">
        <v>591</v>
      </c>
      <c r="C20" s="749" t="s">
        <v>607</v>
      </c>
      <c r="D20" s="750" t="s">
        <v>608</v>
      </c>
      <c r="E20" s="751">
        <v>50113001</v>
      </c>
      <c r="F20" s="750" t="s">
        <v>645</v>
      </c>
      <c r="G20" s="749" t="s">
        <v>646</v>
      </c>
      <c r="H20" s="749">
        <v>167547</v>
      </c>
      <c r="I20" s="749">
        <v>67547</v>
      </c>
      <c r="J20" s="749" t="s">
        <v>676</v>
      </c>
      <c r="K20" s="749" t="s">
        <v>677</v>
      </c>
      <c r="L20" s="752">
        <v>47.12</v>
      </c>
      <c r="M20" s="752">
        <v>3</v>
      </c>
      <c r="N20" s="753">
        <v>141.35999999999999</v>
      </c>
    </row>
    <row r="21" spans="1:14" ht="14.4" customHeight="1" x14ac:dyDescent="0.3">
      <c r="A21" s="747" t="s">
        <v>590</v>
      </c>
      <c r="B21" s="748" t="s">
        <v>591</v>
      </c>
      <c r="C21" s="749" t="s">
        <v>607</v>
      </c>
      <c r="D21" s="750" t="s">
        <v>608</v>
      </c>
      <c r="E21" s="751">
        <v>50113001</v>
      </c>
      <c r="F21" s="750" t="s">
        <v>645</v>
      </c>
      <c r="G21" s="749" t="s">
        <v>662</v>
      </c>
      <c r="H21" s="749">
        <v>127263</v>
      </c>
      <c r="I21" s="749">
        <v>127263</v>
      </c>
      <c r="J21" s="749" t="s">
        <v>678</v>
      </c>
      <c r="K21" s="749" t="s">
        <v>679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590</v>
      </c>
      <c r="B22" s="748" t="s">
        <v>591</v>
      </c>
      <c r="C22" s="749" t="s">
        <v>607</v>
      </c>
      <c r="D22" s="750" t="s">
        <v>608</v>
      </c>
      <c r="E22" s="751">
        <v>50113001</v>
      </c>
      <c r="F22" s="750" t="s">
        <v>645</v>
      </c>
      <c r="G22" s="749" t="s">
        <v>662</v>
      </c>
      <c r="H22" s="749">
        <v>127272</v>
      </c>
      <c r="I22" s="749">
        <v>127272</v>
      </c>
      <c r="J22" s="749" t="s">
        <v>678</v>
      </c>
      <c r="K22" s="749" t="s">
        <v>680</v>
      </c>
      <c r="L22" s="752">
        <v>35.025185185185194</v>
      </c>
      <c r="M22" s="752">
        <v>27</v>
      </c>
      <c r="N22" s="753">
        <v>945.68000000000018</v>
      </c>
    </row>
    <row r="23" spans="1:14" ht="14.4" customHeight="1" x14ac:dyDescent="0.3">
      <c r="A23" s="747" t="s">
        <v>590</v>
      </c>
      <c r="B23" s="748" t="s">
        <v>591</v>
      </c>
      <c r="C23" s="749" t="s">
        <v>607</v>
      </c>
      <c r="D23" s="750" t="s">
        <v>608</v>
      </c>
      <c r="E23" s="751">
        <v>50113001</v>
      </c>
      <c r="F23" s="750" t="s">
        <v>645</v>
      </c>
      <c r="G23" s="749" t="s">
        <v>646</v>
      </c>
      <c r="H23" s="749">
        <v>167644</v>
      </c>
      <c r="I23" s="749">
        <v>167644</v>
      </c>
      <c r="J23" s="749" t="s">
        <v>681</v>
      </c>
      <c r="K23" s="749" t="s">
        <v>682</v>
      </c>
      <c r="L23" s="752">
        <v>1354.9300000000003</v>
      </c>
      <c r="M23" s="752">
        <v>7</v>
      </c>
      <c r="N23" s="753">
        <v>9484.510000000002</v>
      </c>
    </row>
    <row r="24" spans="1:14" ht="14.4" customHeight="1" x14ac:dyDescent="0.3">
      <c r="A24" s="747" t="s">
        <v>590</v>
      </c>
      <c r="B24" s="748" t="s">
        <v>591</v>
      </c>
      <c r="C24" s="749" t="s">
        <v>607</v>
      </c>
      <c r="D24" s="750" t="s">
        <v>608</v>
      </c>
      <c r="E24" s="751">
        <v>50113001</v>
      </c>
      <c r="F24" s="750" t="s">
        <v>645</v>
      </c>
      <c r="G24" s="749" t="s">
        <v>646</v>
      </c>
      <c r="H24" s="749">
        <v>194916</v>
      </c>
      <c r="I24" s="749">
        <v>94916</v>
      </c>
      <c r="J24" s="749" t="s">
        <v>683</v>
      </c>
      <c r="K24" s="749" t="s">
        <v>684</v>
      </c>
      <c r="L24" s="752">
        <v>85.150001150834555</v>
      </c>
      <c r="M24" s="752">
        <v>4</v>
      </c>
      <c r="N24" s="753">
        <v>340.60000460333822</v>
      </c>
    </row>
    <row r="25" spans="1:14" ht="14.4" customHeight="1" x14ac:dyDescent="0.3">
      <c r="A25" s="747" t="s">
        <v>590</v>
      </c>
      <c r="B25" s="748" t="s">
        <v>591</v>
      </c>
      <c r="C25" s="749" t="s">
        <v>607</v>
      </c>
      <c r="D25" s="750" t="s">
        <v>608</v>
      </c>
      <c r="E25" s="751">
        <v>50113001</v>
      </c>
      <c r="F25" s="750" t="s">
        <v>645</v>
      </c>
      <c r="G25" s="749" t="s">
        <v>646</v>
      </c>
      <c r="H25" s="749">
        <v>194920</v>
      </c>
      <c r="I25" s="749">
        <v>94920</v>
      </c>
      <c r="J25" s="749" t="s">
        <v>685</v>
      </c>
      <c r="K25" s="749" t="s">
        <v>686</v>
      </c>
      <c r="L25" s="752">
        <v>74.27</v>
      </c>
      <c r="M25" s="752">
        <v>4</v>
      </c>
      <c r="N25" s="753">
        <v>297.08</v>
      </c>
    </row>
    <row r="26" spans="1:14" ht="14.4" customHeight="1" x14ac:dyDescent="0.3">
      <c r="A26" s="747" t="s">
        <v>590</v>
      </c>
      <c r="B26" s="748" t="s">
        <v>591</v>
      </c>
      <c r="C26" s="749" t="s">
        <v>607</v>
      </c>
      <c r="D26" s="750" t="s">
        <v>608</v>
      </c>
      <c r="E26" s="751">
        <v>50113001</v>
      </c>
      <c r="F26" s="750" t="s">
        <v>645</v>
      </c>
      <c r="G26" s="749" t="s">
        <v>662</v>
      </c>
      <c r="H26" s="749">
        <v>850169</v>
      </c>
      <c r="I26" s="749">
        <v>169211</v>
      </c>
      <c r="J26" s="749" t="s">
        <v>687</v>
      </c>
      <c r="K26" s="749" t="s">
        <v>688</v>
      </c>
      <c r="L26" s="752">
        <v>39.310000000000009</v>
      </c>
      <c r="M26" s="752">
        <v>9</v>
      </c>
      <c r="N26" s="753">
        <v>353.79000000000008</v>
      </c>
    </row>
    <row r="27" spans="1:14" ht="14.4" customHeight="1" x14ac:dyDescent="0.3">
      <c r="A27" s="747" t="s">
        <v>590</v>
      </c>
      <c r="B27" s="748" t="s">
        <v>591</v>
      </c>
      <c r="C27" s="749" t="s">
        <v>607</v>
      </c>
      <c r="D27" s="750" t="s">
        <v>608</v>
      </c>
      <c r="E27" s="751">
        <v>50113001</v>
      </c>
      <c r="F27" s="750" t="s">
        <v>645</v>
      </c>
      <c r="G27" s="749" t="s">
        <v>646</v>
      </c>
      <c r="H27" s="749">
        <v>195379</v>
      </c>
      <c r="I27" s="749">
        <v>195379</v>
      </c>
      <c r="J27" s="749" t="s">
        <v>689</v>
      </c>
      <c r="K27" s="749" t="s">
        <v>690</v>
      </c>
      <c r="L27" s="752">
        <v>148.69999999999996</v>
      </c>
      <c r="M27" s="752">
        <v>1</v>
      </c>
      <c r="N27" s="753">
        <v>148.69999999999996</v>
      </c>
    </row>
    <row r="28" spans="1:14" ht="14.4" customHeight="1" x14ac:dyDescent="0.3">
      <c r="A28" s="747" t="s">
        <v>590</v>
      </c>
      <c r="B28" s="748" t="s">
        <v>591</v>
      </c>
      <c r="C28" s="749" t="s">
        <v>607</v>
      </c>
      <c r="D28" s="750" t="s">
        <v>608</v>
      </c>
      <c r="E28" s="751">
        <v>50113001</v>
      </c>
      <c r="F28" s="750" t="s">
        <v>645</v>
      </c>
      <c r="G28" s="749" t="s">
        <v>646</v>
      </c>
      <c r="H28" s="749">
        <v>145310</v>
      </c>
      <c r="I28" s="749">
        <v>45310</v>
      </c>
      <c r="J28" s="749" t="s">
        <v>691</v>
      </c>
      <c r="K28" s="749" t="s">
        <v>692</v>
      </c>
      <c r="L28" s="752">
        <v>44.405000000000001</v>
      </c>
      <c r="M28" s="752">
        <v>2</v>
      </c>
      <c r="N28" s="753">
        <v>88.81</v>
      </c>
    </row>
    <row r="29" spans="1:14" ht="14.4" customHeight="1" x14ac:dyDescent="0.3">
      <c r="A29" s="747" t="s">
        <v>590</v>
      </c>
      <c r="B29" s="748" t="s">
        <v>591</v>
      </c>
      <c r="C29" s="749" t="s">
        <v>607</v>
      </c>
      <c r="D29" s="750" t="s">
        <v>608</v>
      </c>
      <c r="E29" s="751">
        <v>50113001</v>
      </c>
      <c r="F29" s="750" t="s">
        <v>645</v>
      </c>
      <c r="G29" s="749" t="s">
        <v>646</v>
      </c>
      <c r="H29" s="749">
        <v>845369</v>
      </c>
      <c r="I29" s="749">
        <v>107987</v>
      </c>
      <c r="J29" s="749" t="s">
        <v>693</v>
      </c>
      <c r="K29" s="749" t="s">
        <v>694</v>
      </c>
      <c r="L29" s="752">
        <v>112.29000000000003</v>
      </c>
      <c r="M29" s="752">
        <v>5</v>
      </c>
      <c r="N29" s="753">
        <v>561.45000000000016</v>
      </c>
    </row>
    <row r="30" spans="1:14" ht="14.4" customHeight="1" x14ac:dyDescent="0.3">
      <c r="A30" s="747" t="s">
        <v>590</v>
      </c>
      <c r="B30" s="748" t="s">
        <v>591</v>
      </c>
      <c r="C30" s="749" t="s">
        <v>607</v>
      </c>
      <c r="D30" s="750" t="s">
        <v>608</v>
      </c>
      <c r="E30" s="751">
        <v>50113001</v>
      </c>
      <c r="F30" s="750" t="s">
        <v>645</v>
      </c>
      <c r="G30" s="749" t="s">
        <v>646</v>
      </c>
      <c r="H30" s="749">
        <v>199295</v>
      </c>
      <c r="I30" s="749">
        <v>99295</v>
      </c>
      <c r="J30" s="749" t="s">
        <v>695</v>
      </c>
      <c r="K30" s="749" t="s">
        <v>696</v>
      </c>
      <c r="L30" s="752">
        <v>26.090000000000003</v>
      </c>
      <c r="M30" s="752">
        <v>2</v>
      </c>
      <c r="N30" s="753">
        <v>52.180000000000007</v>
      </c>
    </row>
    <row r="31" spans="1:14" ht="14.4" customHeight="1" x14ac:dyDescent="0.3">
      <c r="A31" s="747" t="s">
        <v>590</v>
      </c>
      <c r="B31" s="748" t="s">
        <v>591</v>
      </c>
      <c r="C31" s="749" t="s">
        <v>607</v>
      </c>
      <c r="D31" s="750" t="s">
        <v>608</v>
      </c>
      <c r="E31" s="751">
        <v>50113001</v>
      </c>
      <c r="F31" s="750" t="s">
        <v>645</v>
      </c>
      <c r="G31" s="749" t="s">
        <v>646</v>
      </c>
      <c r="H31" s="749">
        <v>844960</v>
      </c>
      <c r="I31" s="749">
        <v>125114</v>
      </c>
      <c r="J31" s="749" t="s">
        <v>695</v>
      </c>
      <c r="K31" s="749" t="s">
        <v>697</v>
      </c>
      <c r="L31" s="752">
        <v>57.850000000000016</v>
      </c>
      <c r="M31" s="752">
        <v>3</v>
      </c>
      <c r="N31" s="753">
        <v>173.55000000000004</v>
      </c>
    </row>
    <row r="32" spans="1:14" ht="14.4" customHeight="1" x14ac:dyDescent="0.3">
      <c r="A32" s="747" t="s">
        <v>590</v>
      </c>
      <c r="B32" s="748" t="s">
        <v>591</v>
      </c>
      <c r="C32" s="749" t="s">
        <v>607</v>
      </c>
      <c r="D32" s="750" t="s">
        <v>608</v>
      </c>
      <c r="E32" s="751">
        <v>50113001</v>
      </c>
      <c r="F32" s="750" t="s">
        <v>645</v>
      </c>
      <c r="G32" s="749" t="s">
        <v>646</v>
      </c>
      <c r="H32" s="749">
        <v>196610</v>
      </c>
      <c r="I32" s="749">
        <v>96610</v>
      </c>
      <c r="J32" s="749" t="s">
        <v>698</v>
      </c>
      <c r="K32" s="749" t="s">
        <v>699</v>
      </c>
      <c r="L32" s="752">
        <v>46.083333333333336</v>
      </c>
      <c r="M32" s="752">
        <v>6</v>
      </c>
      <c r="N32" s="753">
        <v>276.5</v>
      </c>
    </row>
    <row r="33" spans="1:14" ht="14.4" customHeight="1" x14ac:dyDescent="0.3">
      <c r="A33" s="747" t="s">
        <v>590</v>
      </c>
      <c r="B33" s="748" t="s">
        <v>591</v>
      </c>
      <c r="C33" s="749" t="s">
        <v>607</v>
      </c>
      <c r="D33" s="750" t="s">
        <v>608</v>
      </c>
      <c r="E33" s="751">
        <v>50113001</v>
      </c>
      <c r="F33" s="750" t="s">
        <v>645</v>
      </c>
      <c r="G33" s="749" t="s">
        <v>646</v>
      </c>
      <c r="H33" s="749">
        <v>110555</v>
      </c>
      <c r="I33" s="749">
        <v>10555</v>
      </c>
      <c r="J33" s="749" t="s">
        <v>700</v>
      </c>
      <c r="K33" s="749" t="s">
        <v>701</v>
      </c>
      <c r="L33" s="752">
        <v>254.98</v>
      </c>
      <c r="M33" s="752">
        <v>2</v>
      </c>
      <c r="N33" s="753">
        <v>509.96</v>
      </c>
    </row>
    <row r="34" spans="1:14" ht="14.4" customHeight="1" x14ac:dyDescent="0.3">
      <c r="A34" s="747" t="s">
        <v>590</v>
      </c>
      <c r="B34" s="748" t="s">
        <v>591</v>
      </c>
      <c r="C34" s="749" t="s">
        <v>607</v>
      </c>
      <c r="D34" s="750" t="s">
        <v>608</v>
      </c>
      <c r="E34" s="751">
        <v>50113001</v>
      </c>
      <c r="F34" s="750" t="s">
        <v>645</v>
      </c>
      <c r="G34" s="749" t="s">
        <v>646</v>
      </c>
      <c r="H34" s="749">
        <v>187764</v>
      </c>
      <c r="I34" s="749">
        <v>87764</v>
      </c>
      <c r="J34" s="749" t="s">
        <v>702</v>
      </c>
      <c r="K34" s="749" t="s">
        <v>703</v>
      </c>
      <c r="L34" s="752">
        <v>52.46</v>
      </c>
      <c r="M34" s="752">
        <v>170</v>
      </c>
      <c r="N34" s="753">
        <v>8918.2000000000007</v>
      </c>
    </row>
    <row r="35" spans="1:14" ht="14.4" customHeight="1" x14ac:dyDescent="0.3">
      <c r="A35" s="747" t="s">
        <v>590</v>
      </c>
      <c r="B35" s="748" t="s">
        <v>591</v>
      </c>
      <c r="C35" s="749" t="s">
        <v>607</v>
      </c>
      <c r="D35" s="750" t="s">
        <v>608</v>
      </c>
      <c r="E35" s="751">
        <v>50113001</v>
      </c>
      <c r="F35" s="750" t="s">
        <v>645</v>
      </c>
      <c r="G35" s="749" t="s">
        <v>646</v>
      </c>
      <c r="H35" s="749">
        <v>169667</v>
      </c>
      <c r="I35" s="749">
        <v>69667</v>
      </c>
      <c r="J35" s="749" t="s">
        <v>704</v>
      </c>
      <c r="K35" s="749" t="s">
        <v>703</v>
      </c>
      <c r="L35" s="752">
        <v>103.565523981574</v>
      </c>
      <c r="M35" s="752">
        <v>20</v>
      </c>
      <c r="N35" s="753">
        <v>2071.3104796314801</v>
      </c>
    </row>
    <row r="36" spans="1:14" ht="14.4" customHeight="1" x14ac:dyDescent="0.3">
      <c r="A36" s="747" t="s">
        <v>590</v>
      </c>
      <c r="B36" s="748" t="s">
        <v>591</v>
      </c>
      <c r="C36" s="749" t="s">
        <v>607</v>
      </c>
      <c r="D36" s="750" t="s">
        <v>608</v>
      </c>
      <c r="E36" s="751">
        <v>50113001</v>
      </c>
      <c r="F36" s="750" t="s">
        <v>645</v>
      </c>
      <c r="G36" s="749" t="s">
        <v>646</v>
      </c>
      <c r="H36" s="749">
        <v>196303</v>
      </c>
      <c r="I36" s="749">
        <v>96303</v>
      </c>
      <c r="J36" s="749" t="s">
        <v>705</v>
      </c>
      <c r="K36" s="749" t="s">
        <v>706</v>
      </c>
      <c r="L36" s="752">
        <v>41.461666666666666</v>
      </c>
      <c r="M36" s="752">
        <v>6</v>
      </c>
      <c r="N36" s="753">
        <v>248.77</v>
      </c>
    </row>
    <row r="37" spans="1:14" ht="14.4" customHeight="1" x14ac:dyDescent="0.3">
      <c r="A37" s="747" t="s">
        <v>590</v>
      </c>
      <c r="B37" s="748" t="s">
        <v>591</v>
      </c>
      <c r="C37" s="749" t="s">
        <v>607</v>
      </c>
      <c r="D37" s="750" t="s">
        <v>608</v>
      </c>
      <c r="E37" s="751">
        <v>50113001</v>
      </c>
      <c r="F37" s="750" t="s">
        <v>645</v>
      </c>
      <c r="G37" s="749" t="s">
        <v>646</v>
      </c>
      <c r="H37" s="749">
        <v>192351</v>
      </c>
      <c r="I37" s="749">
        <v>92351</v>
      </c>
      <c r="J37" s="749" t="s">
        <v>707</v>
      </c>
      <c r="K37" s="749" t="s">
        <v>708</v>
      </c>
      <c r="L37" s="752">
        <v>86.22</v>
      </c>
      <c r="M37" s="752">
        <v>1</v>
      </c>
      <c r="N37" s="753">
        <v>86.22</v>
      </c>
    </row>
    <row r="38" spans="1:14" ht="14.4" customHeight="1" x14ac:dyDescent="0.3">
      <c r="A38" s="747" t="s">
        <v>590</v>
      </c>
      <c r="B38" s="748" t="s">
        <v>591</v>
      </c>
      <c r="C38" s="749" t="s">
        <v>607</v>
      </c>
      <c r="D38" s="750" t="s">
        <v>608</v>
      </c>
      <c r="E38" s="751">
        <v>50113001</v>
      </c>
      <c r="F38" s="750" t="s">
        <v>645</v>
      </c>
      <c r="G38" s="749" t="s">
        <v>646</v>
      </c>
      <c r="H38" s="749">
        <v>132992</v>
      </c>
      <c r="I38" s="749">
        <v>32992</v>
      </c>
      <c r="J38" s="749" t="s">
        <v>709</v>
      </c>
      <c r="K38" s="749" t="s">
        <v>710</v>
      </c>
      <c r="L38" s="752">
        <v>108.39</v>
      </c>
      <c r="M38" s="752">
        <v>2</v>
      </c>
      <c r="N38" s="753">
        <v>216.78</v>
      </c>
    </row>
    <row r="39" spans="1:14" ht="14.4" customHeight="1" x14ac:dyDescent="0.3">
      <c r="A39" s="747" t="s">
        <v>590</v>
      </c>
      <c r="B39" s="748" t="s">
        <v>591</v>
      </c>
      <c r="C39" s="749" t="s">
        <v>607</v>
      </c>
      <c r="D39" s="750" t="s">
        <v>608</v>
      </c>
      <c r="E39" s="751">
        <v>50113001</v>
      </c>
      <c r="F39" s="750" t="s">
        <v>645</v>
      </c>
      <c r="G39" s="749" t="s">
        <v>646</v>
      </c>
      <c r="H39" s="749">
        <v>112894</v>
      </c>
      <c r="I39" s="749">
        <v>12894</v>
      </c>
      <c r="J39" s="749" t="s">
        <v>711</v>
      </c>
      <c r="K39" s="749" t="s">
        <v>712</v>
      </c>
      <c r="L39" s="752">
        <v>60.29</v>
      </c>
      <c r="M39" s="752">
        <v>1</v>
      </c>
      <c r="N39" s="753">
        <v>60.29</v>
      </c>
    </row>
    <row r="40" spans="1:14" ht="14.4" customHeight="1" x14ac:dyDescent="0.3">
      <c r="A40" s="747" t="s">
        <v>590</v>
      </c>
      <c r="B40" s="748" t="s">
        <v>591</v>
      </c>
      <c r="C40" s="749" t="s">
        <v>607</v>
      </c>
      <c r="D40" s="750" t="s">
        <v>608</v>
      </c>
      <c r="E40" s="751">
        <v>50113001</v>
      </c>
      <c r="F40" s="750" t="s">
        <v>645</v>
      </c>
      <c r="G40" s="749" t="s">
        <v>646</v>
      </c>
      <c r="H40" s="749">
        <v>112895</v>
      </c>
      <c r="I40" s="749">
        <v>12895</v>
      </c>
      <c r="J40" s="749" t="s">
        <v>711</v>
      </c>
      <c r="K40" s="749" t="s">
        <v>713</v>
      </c>
      <c r="L40" s="752">
        <v>106.58333333333337</v>
      </c>
      <c r="M40" s="752">
        <v>3</v>
      </c>
      <c r="N40" s="753">
        <v>319.75000000000011</v>
      </c>
    </row>
    <row r="41" spans="1:14" ht="14.4" customHeight="1" x14ac:dyDescent="0.3">
      <c r="A41" s="747" t="s">
        <v>590</v>
      </c>
      <c r="B41" s="748" t="s">
        <v>591</v>
      </c>
      <c r="C41" s="749" t="s">
        <v>607</v>
      </c>
      <c r="D41" s="750" t="s">
        <v>608</v>
      </c>
      <c r="E41" s="751">
        <v>50113001</v>
      </c>
      <c r="F41" s="750" t="s">
        <v>645</v>
      </c>
      <c r="G41" s="749" t="s">
        <v>662</v>
      </c>
      <c r="H41" s="749">
        <v>112892</v>
      </c>
      <c r="I41" s="749">
        <v>12892</v>
      </c>
      <c r="J41" s="749" t="s">
        <v>711</v>
      </c>
      <c r="K41" s="749" t="s">
        <v>714</v>
      </c>
      <c r="L41" s="752">
        <v>104.34200000000001</v>
      </c>
      <c r="M41" s="752">
        <v>5</v>
      </c>
      <c r="N41" s="753">
        <v>521.71</v>
      </c>
    </row>
    <row r="42" spans="1:14" ht="14.4" customHeight="1" x14ac:dyDescent="0.3">
      <c r="A42" s="747" t="s">
        <v>590</v>
      </c>
      <c r="B42" s="748" t="s">
        <v>591</v>
      </c>
      <c r="C42" s="749" t="s">
        <v>607</v>
      </c>
      <c r="D42" s="750" t="s">
        <v>608</v>
      </c>
      <c r="E42" s="751">
        <v>50113001</v>
      </c>
      <c r="F42" s="750" t="s">
        <v>645</v>
      </c>
      <c r="G42" s="749" t="s">
        <v>646</v>
      </c>
      <c r="H42" s="749">
        <v>176496</v>
      </c>
      <c r="I42" s="749">
        <v>76496</v>
      </c>
      <c r="J42" s="749" t="s">
        <v>715</v>
      </c>
      <c r="K42" s="749" t="s">
        <v>716</v>
      </c>
      <c r="L42" s="752">
        <v>125.43</v>
      </c>
      <c r="M42" s="752">
        <v>4</v>
      </c>
      <c r="N42" s="753">
        <v>501.72</v>
      </c>
    </row>
    <row r="43" spans="1:14" ht="14.4" customHeight="1" x14ac:dyDescent="0.3">
      <c r="A43" s="747" t="s">
        <v>590</v>
      </c>
      <c r="B43" s="748" t="s">
        <v>591</v>
      </c>
      <c r="C43" s="749" t="s">
        <v>607</v>
      </c>
      <c r="D43" s="750" t="s">
        <v>608</v>
      </c>
      <c r="E43" s="751">
        <v>50113001</v>
      </c>
      <c r="F43" s="750" t="s">
        <v>645</v>
      </c>
      <c r="G43" s="749" t="s">
        <v>662</v>
      </c>
      <c r="H43" s="749">
        <v>146980</v>
      </c>
      <c r="I43" s="749">
        <v>46980</v>
      </c>
      <c r="J43" s="749" t="s">
        <v>717</v>
      </c>
      <c r="K43" s="749" t="s">
        <v>718</v>
      </c>
      <c r="L43" s="752">
        <v>204.86000000000007</v>
      </c>
      <c r="M43" s="752">
        <v>1</v>
      </c>
      <c r="N43" s="753">
        <v>204.86000000000007</v>
      </c>
    </row>
    <row r="44" spans="1:14" ht="14.4" customHeight="1" x14ac:dyDescent="0.3">
      <c r="A44" s="747" t="s">
        <v>590</v>
      </c>
      <c r="B44" s="748" t="s">
        <v>591</v>
      </c>
      <c r="C44" s="749" t="s">
        <v>607</v>
      </c>
      <c r="D44" s="750" t="s">
        <v>608</v>
      </c>
      <c r="E44" s="751">
        <v>50113001</v>
      </c>
      <c r="F44" s="750" t="s">
        <v>645</v>
      </c>
      <c r="G44" s="749" t="s">
        <v>662</v>
      </c>
      <c r="H44" s="749">
        <v>131536</v>
      </c>
      <c r="I44" s="749">
        <v>31536</v>
      </c>
      <c r="J44" s="749" t="s">
        <v>719</v>
      </c>
      <c r="K44" s="749" t="s">
        <v>720</v>
      </c>
      <c r="L44" s="752">
        <v>207.42000000000004</v>
      </c>
      <c r="M44" s="752">
        <v>1</v>
      </c>
      <c r="N44" s="753">
        <v>207.42000000000004</v>
      </c>
    </row>
    <row r="45" spans="1:14" ht="14.4" customHeight="1" x14ac:dyDescent="0.3">
      <c r="A45" s="747" t="s">
        <v>590</v>
      </c>
      <c r="B45" s="748" t="s">
        <v>591</v>
      </c>
      <c r="C45" s="749" t="s">
        <v>607</v>
      </c>
      <c r="D45" s="750" t="s">
        <v>608</v>
      </c>
      <c r="E45" s="751">
        <v>50113001</v>
      </c>
      <c r="F45" s="750" t="s">
        <v>645</v>
      </c>
      <c r="G45" s="749" t="s">
        <v>662</v>
      </c>
      <c r="H45" s="749">
        <v>158037</v>
      </c>
      <c r="I45" s="749">
        <v>58037</v>
      </c>
      <c r="J45" s="749" t="s">
        <v>721</v>
      </c>
      <c r="K45" s="749" t="s">
        <v>722</v>
      </c>
      <c r="L45" s="752">
        <v>93.849999999999966</v>
      </c>
      <c r="M45" s="752">
        <v>2</v>
      </c>
      <c r="N45" s="753">
        <v>187.69999999999993</v>
      </c>
    </row>
    <row r="46" spans="1:14" ht="14.4" customHeight="1" x14ac:dyDescent="0.3">
      <c r="A46" s="747" t="s">
        <v>590</v>
      </c>
      <c r="B46" s="748" t="s">
        <v>591</v>
      </c>
      <c r="C46" s="749" t="s">
        <v>607</v>
      </c>
      <c r="D46" s="750" t="s">
        <v>608</v>
      </c>
      <c r="E46" s="751">
        <v>50113001</v>
      </c>
      <c r="F46" s="750" t="s">
        <v>645</v>
      </c>
      <c r="G46" s="749" t="s">
        <v>646</v>
      </c>
      <c r="H46" s="749">
        <v>168008</v>
      </c>
      <c r="I46" s="749">
        <v>168008</v>
      </c>
      <c r="J46" s="749" t="s">
        <v>723</v>
      </c>
      <c r="K46" s="749" t="s">
        <v>724</v>
      </c>
      <c r="L46" s="752">
        <v>803.15000000000009</v>
      </c>
      <c r="M46" s="752">
        <v>8</v>
      </c>
      <c r="N46" s="753">
        <v>6425.2000000000007</v>
      </c>
    </row>
    <row r="47" spans="1:14" ht="14.4" customHeight="1" x14ac:dyDescent="0.3">
      <c r="A47" s="747" t="s">
        <v>590</v>
      </c>
      <c r="B47" s="748" t="s">
        <v>591</v>
      </c>
      <c r="C47" s="749" t="s">
        <v>607</v>
      </c>
      <c r="D47" s="750" t="s">
        <v>608</v>
      </c>
      <c r="E47" s="751">
        <v>50113001</v>
      </c>
      <c r="F47" s="750" t="s">
        <v>645</v>
      </c>
      <c r="G47" s="749" t="s">
        <v>646</v>
      </c>
      <c r="H47" s="749">
        <v>191729</v>
      </c>
      <c r="I47" s="749">
        <v>191729</v>
      </c>
      <c r="J47" s="749" t="s">
        <v>725</v>
      </c>
      <c r="K47" s="749" t="s">
        <v>726</v>
      </c>
      <c r="L47" s="752">
        <v>91.84</v>
      </c>
      <c r="M47" s="752">
        <v>1</v>
      </c>
      <c r="N47" s="753">
        <v>91.84</v>
      </c>
    </row>
    <row r="48" spans="1:14" ht="14.4" customHeight="1" x14ac:dyDescent="0.3">
      <c r="A48" s="747" t="s">
        <v>590</v>
      </c>
      <c r="B48" s="748" t="s">
        <v>591</v>
      </c>
      <c r="C48" s="749" t="s">
        <v>607</v>
      </c>
      <c r="D48" s="750" t="s">
        <v>608</v>
      </c>
      <c r="E48" s="751">
        <v>50113001</v>
      </c>
      <c r="F48" s="750" t="s">
        <v>645</v>
      </c>
      <c r="G48" s="749" t="s">
        <v>646</v>
      </c>
      <c r="H48" s="749">
        <v>848172</v>
      </c>
      <c r="I48" s="749">
        <v>0</v>
      </c>
      <c r="J48" s="749" t="s">
        <v>727</v>
      </c>
      <c r="K48" s="749" t="s">
        <v>592</v>
      </c>
      <c r="L48" s="752">
        <v>178.41</v>
      </c>
      <c r="M48" s="752">
        <v>1</v>
      </c>
      <c r="N48" s="753">
        <v>178.41</v>
      </c>
    </row>
    <row r="49" spans="1:14" ht="14.4" customHeight="1" x14ac:dyDescent="0.3">
      <c r="A49" s="747" t="s">
        <v>590</v>
      </c>
      <c r="B49" s="748" t="s">
        <v>591</v>
      </c>
      <c r="C49" s="749" t="s">
        <v>607</v>
      </c>
      <c r="D49" s="750" t="s">
        <v>608</v>
      </c>
      <c r="E49" s="751">
        <v>50113001</v>
      </c>
      <c r="F49" s="750" t="s">
        <v>645</v>
      </c>
      <c r="G49" s="749" t="s">
        <v>646</v>
      </c>
      <c r="H49" s="749">
        <v>845329</v>
      </c>
      <c r="I49" s="749">
        <v>0</v>
      </c>
      <c r="J49" s="749" t="s">
        <v>728</v>
      </c>
      <c r="K49" s="749" t="s">
        <v>592</v>
      </c>
      <c r="L49" s="752">
        <v>175.58</v>
      </c>
      <c r="M49" s="752">
        <v>12</v>
      </c>
      <c r="N49" s="753">
        <v>2106.96</v>
      </c>
    </row>
    <row r="50" spans="1:14" ht="14.4" customHeight="1" x14ac:dyDescent="0.3">
      <c r="A50" s="747" t="s">
        <v>590</v>
      </c>
      <c r="B50" s="748" t="s">
        <v>591</v>
      </c>
      <c r="C50" s="749" t="s">
        <v>607</v>
      </c>
      <c r="D50" s="750" t="s">
        <v>608</v>
      </c>
      <c r="E50" s="751">
        <v>50113001</v>
      </c>
      <c r="F50" s="750" t="s">
        <v>645</v>
      </c>
      <c r="G50" s="749" t="s">
        <v>646</v>
      </c>
      <c r="H50" s="749">
        <v>203954</v>
      </c>
      <c r="I50" s="749">
        <v>203954</v>
      </c>
      <c r="J50" s="749" t="s">
        <v>729</v>
      </c>
      <c r="K50" s="749" t="s">
        <v>730</v>
      </c>
      <c r="L50" s="752">
        <v>92.399999999999963</v>
      </c>
      <c r="M50" s="752">
        <v>3</v>
      </c>
      <c r="N50" s="753">
        <v>277.19999999999987</v>
      </c>
    </row>
    <row r="51" spans="1:14" ht="14.4" customHeight="1" x14ac:dyDescent="0.3">
      <c r="A51" s="747" t="s">
        <v>590</v>
      </c>
      <c r="B51" s="748" t="s">
        <v>591</v>
      </c>
      <c r="C51" s="749" t="s">
        <v>607</v>
      </c>
      <c r="D51" s="750" t="s">
        <v>608</v>
      </c>
      <c r="E51" s="751">
        <v>50113001</v>
      </c>
      <c r="F51" s="750" t="s">
        <v>645</v>
      </c>
      <c r="G51" s="749" t="s">
        <v>662</v>
      </c>
      <c r="H51" s="749">
        <v>158692</v>
      </c>
      <c r="I51" s="749">
        <v>158692</v>
      </c>
      <c r="J51" s="749" t="s">
        <v>731</v>
      </c>
      <c r="K51" s="749" t="s">
        <v>732</v>
      </c>
      <c r="L51" s="752">
        <v>26.150000000000006</v>
      </c>
      <c r="M51" s="752">
        <v>5</v>
      </c>
      <c r="N51" s="753">
        <v>130.75000000000003</v>
      </c>
    </row>
    <row r="52" spans="1:14" ht="14.4" customHeight="1" x14ac:dyDescent="0.3">
      <c r="A52" s="747" t="s">
        <v>590</v>
      </c>
      <c r="B52" s="748" t="s">
        <v>591</v>
      </c>
      <c r="C52" s="749" t="s">
        <v>607</v>
      </c>
      <c r="D52" s="750" t="s">
        <v>608</v>
      </c>
      <c r="E52" s="751">
        <v>50113001</v>
      </c>
      <c r="F52" s="750" t="s">
        <v>645</v>
      </c>
      <c r="G52" s="749" t="s">
        <v>646</v>
      </c>
      <c r="H52" s="749">
        <v>215611</v>
      </c>
      <c r="I52" s="749">
        <v>215611</v>
      </c>
      <c r="J52" s="749" t="s">
        <v>733</v>
      </c>
      <c r="K52" s="749" t="s">
        <v>734</v>
      </c>
      <c r="L52" s="752">
        <v>1242.6799999999996</v>
      </c>
      <c r="M52" s="752">
        <v>8.6750389999999999</v>
      </c>
      <c r="N52" s="753">
        <v>10780.297464519997</v>
      </c>
    </row>
    <row r="53" spans="1:14" ht="14.4" customHeight="1" x14ac:dyDescent="0.3">
      <c r="A53" s="747" t="s">
        <v>590</v>
      </c>
      <c r="B53" s="748" t="s">
        <v>591</v>
      </c>
      <c r="C53" s="749" t="s">
        <v>607</v>
      </c>
      <c r="D53" s="750" t="s">
        <v>608</v>
      </c>
      <c r="E53" s="751">
        <v>50113001</v>
      </c>
      <c r="F53" s="750" t="s">
        <v>645</v>
      </c>
      <c r="G53" s="749" t="s">
        <v>646</v>
      </c>
      <c r="H53" s="749">
        <v>191565</v>
      </c>
      <c r="I53" s="749">
        <v>191565</v>
      </c>
      <c r="J53" s="749" t="s">
        <v>735</v>
      </c>
      <c r="K53" s="749" t="s">
        <v>736</v>
      </c>
      <c r="L53" s="752">
        <v>621.34886817981294</v>
      </c>
      <c r="M53" s="752">
        <v>18.762503900000002</v>
      </c>
      <c r="N53" s="753">
        <v>11658.060562484327</v>
      </c>
    </row>
    <row r="54" spans="1:14" ht="14.4" customHeight="1" x14ac:dyDescent="0.3">
      <c r="A54" s="747" t="s">
        <v>590</v>
      </c>
      <c r="B54" s="748" t="s">
        <v>591</v>
      </c>
      <c r="C54" s="749" t="s">
        <v>607</v>
      </c>
      <c r="D54" s="750" t="s">
        <v>608</v>
      </c>
      <c r="E54" s="751">
        <v>50113001</v>
      </c>
      <c r="F54" s="750" t="s">
        <v>645</v>
      </c>
      <c r="G54" s="749" t="s">
        <v>646</v>
      </c>
      <c r="H54" s="749">
        <v>126242</v>
      </c>
      <c r="I54" s="749">
        <v>26242</v>
      </c>
      <c r="J54" s="749" t="s">
        <v>737</v>
      </c>
      <c r="K54" s="749" t="s">
        <v>738</v>
      </c>
      <c r="L54" s="752">
        <v>1458.4599999999996</v>
      </c>
      <c r="M54" s="752">
        <v>2</v>
      </c>
      <c r="N54" s="753">
        <v>2916.9199999999992</v>
      </c>
    </row>
    <row r="55" spans="1:14" ht="14.4" customHeight="1" x14ac:dyDescent="0.3">
      <c r="A55" s="747" t="s">
        <v>590</v>
      </c>
      <c r="B55" s="748" t="s">
        <v>591</v>
      </c>
      <c r="C55" s="749" t="s">
        <v>607</v>
      </c>
      <c r="D55" s="750" t="s">
        <v>608</v>
      </c>
      <c r="E55" s="751">
        <v>50113001</v>
      </c>
      <c r="F55" s="750" t="s">
        <v>645</v>
      </c>
      <c r="G55" s="749" t="s">
        <v>646</v>
      </c>
      <c r="H55" s="749">
        <v>190991</v>
      </c>
      <c r="I55" s="749">
        <v>90991</v>
      </c>
      <c r="J55" s="749" t="s">
        <v>739</v>
      </c>
      <c r="K55" s="749" t="s">
        <v>740</v>
      </c>
      <c r="L55" s="752">
        <v>48.522000000000006</v>
      </c>
      <c r="M55" s="752">
        <v>5</v>
      </c>
      <c r="N55" s="753">
        <v>242.61</v>
      </c>
    </row>
    <row r="56" spans="1:14" ht="14.4" customHeight="1" x14ac:dyDescent="0.3">
      <c r="A56" s="747" t="s">
        <v>590</v>
      </c>
      <c r="B56" s="748" t="s">
        <v>591</v>
      </c>
      <c r="C56" s="749" t="s">
        <v>607</v>
      </c>
      <c r="D56" s="750" t="s">
        <v>608</v>
      </c>
      <c r="E56" s="751">
        <v>50113001</v>
      </c>
      <c r="F56" s="750" t="s">
        <v>645</v>
      </c>
      <c r="G56" s="749" t="s">
        <v>646</v>
      </c>
      <c r="H56" s="749">
        <v>143996</v>
      </c>
      <c r="I56" s="749">
        <v>43996</v>
      </c>
      <c r="J56" s="749" t="s">
        <v>741</v>
      </c>
      <c r="K56" s="749" t="s">
        <v>742</v>
      </c>
      <c r="L56" s="752">
        <v>77.97</v>
      </c>
      <c r="M56" s="752">
        <v>3</v>
      </c>
      <c r="N56" s="753">
        <v>233.91</v>
      </c>
    </row>
    <row r="57" spans="1:14" ht="14.4" customHeight="1" x14ac:dyDescent="0.3">
      <c r="A57" s="747" t="s">
        <v>590</v>
      </c>
      <c r="B57" s="748" t="s">
        <v>591</v>
      </c>
      <c r="C57" s="749" t="s">
        <v>607</v>
      </c>
      <c r="D57" s="750" t="s">
        <v>608</v>
      </c>
      <c r="E57" s="751">
        <v>50113001</v>
      </c>
      <c r="F57" s="750" t="s">
        <v>645</v>
      </c>
      <c r="G57" s="749" t="s">
        <v>646</v>
      </c>
      <c r="H57" s="749">
        <v>147515</v>
      </c>
      <c r="I57" s="749">
        <v>47515</v>
      </c>
      <c r="J57" s="749" t="s">
        <v>743</v>
      </c>
      <c r="K57" s="749" t="s">
        <v>744</v>
      </c>
      <c r="L57" s="752">
        <v>142.10000000000002</v>
      </c>
      <c r="M57" s="752">
        <v>2</v>
      </c>
      <c r="N57" s="753">
        <v>284.20000000000005</v>
      </c>
    </row>
    <row r="58" spans="1:14" ht="14.4" customHeight="1" x14ac:dyDescent="0.3">
      <c r="A58" s="747" t="s">
        <v>590</v>
      </c>
      <c r="B58" s="748" t="s">
        <v>591</v>
      </c>
      <c r="C58" s="749" t="s">
        <v>607</v>
      </c>
      <c r="D58" s="750" t="s">
        <v>608</v>
      </c>
      <c r="E58" s="751">
        <v>50113001</v>
      </c>
      <c r="F58" s="750" t="s">
        <v>645</v>
      </c>
      <c r="G58" s="749" t="s">
        <v>646</v>
      </c>
      <c r="H58" s="749">
        <v>132101</v>
      </c>
      <c r="I58" s="749">
        <v>132101</v>
      </c>
      <c r="J58" s="749" t="s">
        <v>745</v>
      </c>
      <c r="K58" s="749" t="s">
        <v>746</v>
      </c>
      <c r="L58" s="752">
        <v>115.40899999999999</v>
      </c>
      <c r="M58" s="752">
        <v>200</v>
      </c>
      <c r="N58" s="753">
        <v>23081.8</v>
      </c>
    </row>
    <row r="59" spans="1:14" ht="14.4" customHeight="1" x14ac:dyDescent="0.3">
      <c r="A59" s="747" t="s">
        <v>590</v>
      </c>
      <c r="B59" s="748" t="s">
        <v>591</v>
      </c>
      <c r="C59" s="749" t="s">
        <v>607</v>
      </c>
      <c r="D59" s="750" t="s">
        <v>608</v>
      </c>
      <c r="E59" s="751">
        <v>50113001</v>
      </c>
      <c r="F59" s="750" t="s">
        <v>645</v>
      </c>
      <c r="G59" s="749" t="s">
        <v>646</v>
      </c>
      <c r="H59" s="749">
        <v>149317</v>
      </c>
      <c r="I59" s="749">
        <v>49317</v>
      </c>
      <c r="J59" s="749" t="s">
        <v>747</v>
      </c>
      <c r="K59" s="749" t="s">
        <v>748</v>
      </c>
      <c r="L59" s="752">
        <v>299</v>
      </c>
      <c r="M59" s="752">
        <v>2</v>
      </c>
      <c r="N59" s="753">
        <v>598</v>
      </c>
    </row>
    <row r="60" spans="1:14" ht="14.4" customHeight="1" x14ac:dyDescent="0.3">
      <c r="A60" s="747" t="s">
        <v>590</v>
      </c>
      <c r="B60" s="748" t="s">
        <v>591</v>
      </c>
      <c r="C60" s="749" t="s">
        <v>607</v>
      </c>
      <c r="D60" s="750" t="s">
        <v>608</v>
      </c>
      <c r="E60" s="751">
        <v>50113001</v>
      </c>
      <c r="F60" s="750" t="s">
        <v>645</v>
      </c>
      <c r="G60" s="749" t="s">
        <v>646</v>
      </c>
      <c r="H60" s="749">
        <v>100409</v>
      </c>
      <c r="I60" s="749">
        <v>409</v>
      </c>
      <c r="J60" s="749" t="s">
        <v>749</v>
      </c>
      <c r="K60" s="749" t="s">
        <v>750</v>
      </c>
      <c r="L60" s="752">
        <v>77.29529411764706</v>
      </c>
      <c r="M60" s="752">
        <v>17</v>
      </c>
      <c r="N60" s="753">
        <v>1314.02</v>
      </c>
    </row>
    <row r="61" spans="1:14" ht="14.4" customHeight="1" x14ac:dyDescent="0.3">
      <c r="A61" s="747" t="s">
        <v>590</v>
      </c>
      <c r="B61" s="748" t="s">
        <v>591</v>
      </c>
      <c r="C61" s="749" t="s">
        <v>607</v>
      </c>
      <c r="D61" s="750" t="s">
        <v>608</v>
      </c>
      <c r="E61" s="751">
        <v>50113001</v>
      </c>
      <c r="F61" s="750" t="s">
        <v>645</v>
      </c>
      <c r="G61" s="749" t="s">
        <v>646</v>
      </c>
      <c r="H61" s="749">
        <v>137275</v>
      </c>
      <c r="I61" s="749">
        <v>137275</v>
      </c>
      <c r="J61" s="749" t="s">
        <v>751</v>
      </c>
      <c r="K61" s="749" t="s">
        <v>752</v>
      </c>
      <c r="L61" s="752">
        <v>1055.8900000000006</v>
      </c>
      <c r="M61" s="752">
        <v>2</v>
      </c>
      <c r="N61" s="753">
        <v>2111.7800000000011</v>
      </c>
    </row>
    <row r="62" spans="1:14" ht="14.4" customHeight="1" x14ac:dyDescent="0.3">
      <c r="A62" s="747" t="s">
        <v>590</v>
      </c>
      <c r="B62" s="748" t="s">
        <v>591</v>
      </c>
      <c r="C62" s="749" t="s">
        <v>607</v>
      </c>
      <c r="D62" s="750" t="s">
        <v>608</v>
      </c>
      <c r="E62" s="751">
        <v>50113001</v>
      </c>
      <c r="F62" s="750" t="s">
        <v>645</v>
      </c>
      <c r="G62" s="749" t="s">
        <v>646</v>
      </c>
      <c r="H62" s="749">
        <v>196963</v>
      </c>
      <c r="I62" s="749">
        <v>96963</v>
      </c>
      <c r="J62" s="749" t="s">
        <v>753</v>
      </c>
      <c r="K62" s="749" t="s">
        <v>754</v>
      </c>
      <c r="L62" s="752">
        <v>377.12333333333339</v>
      </c>
      <c r="M62" s="752">
        <v>3</v>
      </c>
      <c r="N62" s="753">
        <v>1131.3700000000001</v>
      </c>
    </row>
    <row r="63" spans="1:14" ht="14.4" customHeight="1" x14ac:dyDescent="0.3">
      <c r="A63" s="747" t="s">
        <v>590</v>
      </c>
      <c r="B63" s="748" t="s">
        <v>591</v>
      </c>
      <c r="C63" s="749" t="s">
        <v>607</v>
      </c>
      <c r="D63" s="750" t="s">
        <v>608</v>
      </c>
      <c r="E63" s="751">
        <v>50113001</v>
      </c>
      <c r="F63" s="750" t="s">
        <v>645</v>
      </c>
      <c r="G63" s="749" t="s">
        <v>646</v>
      </c>
      <c r="H63" s="749">
        <v>842341</v>
      </c>
      <c r="I63" s="749">
        <v>46200</v>
      </c>
      <c r="J63" s="749" t="s">
        <v>755</v>
      </c>
      <c r="K63" s="749" t="s">
        <v>756</v>
      </c>
      <c r="L63" s="752">
        <v>87.690000000000012</v>
      </c>
      <c r="M63" s="752">
        <v>4</v>
      </c>
      <c r="N63" s="753">
        <v>350.76000000000005</v>
      </c>
    </row>
    <row r="64" spans="1:14" ht="14.4" customHeight="1" x14ac:dyDescent="0.3">
      <c r="A64" s="747" t="s">
        <v>590</v>
      </c>
      <c r="B64" s="748" t="s">
        <v>591</v>
      </c>
      <c r="C64" s="749" t="s">
        <v>607</v>
      </c>
      <c r="D64" s="750" t="s">
        <v>608</v>
      </c>
      <c r="E64" s="751">
        <v>50113001</v>
      </c>
      <c r="F64" s="750" t="s">
        <v>645</v>
      </c>
      <c r="G64" s="749" t="s">
        <v>646</v>
      </c>
      <c r="H64" s="749">
        <v>500936</v>
      </c>
      <c r="I64" s="749">
        <v>185321</v>
      </c>
      <c r="J64" s="749" t="s">
        <v>757</v>
      </c>
      <c r="K64" s="749" t="s">
        <v>758</v>
      </c>
      <c r="L64" s="752">
        <v>1.1000000000000001</v>
      </c>
      <c r="M64" s="752">
        <v>0.4210914</v>
      </c>
      <c r="N64" s="753">
        <v>0.46320054000000005</v>
      </c>
    </row>
    <row r="65" spans="1:14" ht="14.4" customHeight="1" x14ac:dyDescent="0.3">
      <c r="A65" s="747" t="s">
        <v>590</v>
      </c>
      <c r="B65" s="748" t="s">
        <v>591</v>
      </c>
      <c r="C65" s="749" t="s">
        <v>607</v>
      </c>
      <c r="D65" s="750" t="s">
        <v>608</v>
      </c>
      <c r="E65" s="751">
        <v>50113001</v>
      </c>
      <c r="F65" s="750" t="s">
        <v>645</v>
      </c>
      <c r="G65" s="749" t="s">
        <v>646</v>
      </c>
      <c r="H65" s="749">
        <v>177658</v>
      </c>
      <c r="I65" s="749">
        <v>177658</v>
      </c>
      <c r="J65" s="749" t="s">
        <v>759</v>
      </c>
      <c r="K65" s="749" t="s">
        <v>760</v>
      </c>
      <c r="L65" s="752">
        <v>218.89999999999998</v>
      </c>
      <c r="M65" s="752">
        <v>6.7000000000000004E-2</v>
      </c>
      <c r="N65" s="753">
        <v>14.6663</v>
      </c>
    </row>
    <row r="66" spans="1:14" ht="14.4" customHeight="1" x14ac:dyDescent="0.3">
      <c r="A66" s="747" t="s">
        <v>590</v>
      </c>
      <c r="B66" s="748" t="s">
        <v>591</v>
      </c>
      <c r="C66" s="749" t="s">
        <v>607</v>
      </c>
      <c r="D66" s="750" t="s">
        <v>608</v>
      </c>
      <c r="E66" s="751">
        <v>50113001</v>
      </c>
      <c r="F66" s="750" t="s">
        <v>645</v>
      </c>
      <c r="G66" s="749" t="s">
        <v>646</v>
      </c>
      <c r="H66" s="749">
        <v>177659</v>
      </c>
      <c r="I66" s="749">
        <v>177659</v>
      </c>
      <c r="J66" s="749" t="s">
        <v>759</v>
      </c>
      <c r="K66" s="749" t="s">
        <v>761</v>
      </c>
      <c r="L66" s="752">
        <v>525.79999999999995</v>
      </c>
      <c r="M66" s="752">
        <v>0.95099999999999996</v>
      </c>
      <c r="N66" s="753">
        <v>500.03579999999994</v>
      </c>
    </row>
    <row r="67" spans="1:14" ht="14.4" customHeight="1" x14ac:dyDescent="0.3">
      <c r="A67" s="747" t="s">
        <v>590</v>
      </c>
      <c r="B67" s="748" t="s">
        <v>591</v>
      </c>
      <c r="C67" s="749" t="s">
        <v>607</v>
      </c>
      <c r="D67" s="750" t="s">
        <v>608</v>
      </c>
      <c r="E67" s="751">
        <v>50113001</v>
      </c>
      <c r="F67" s="750" t="s">
        <v>645</v>
      </c>
      <c r="G67" s="749" t="s">
        <v>646</v>
      </c>
      <c r="H67" s="749">
        <v>177660</v>
      </c>
      <c r="I67" s="749">
        <v>177660</v>
      </c>
      <c r="J67" s="749" t="s">
        <v>759</v>
      </c>
      <c r="K67" s="749" t="s">
        <v>762</v>
      </c>
      <c r="L67" s="752">
        <v>734.8</v>
      </c>
      <c r="M67" s="752">
        <v>0.68200000000000005</v>
      </c>
      <c r="N67" s="753">
        <v>501.1336</v>
      </c>
    </row>
    <row r="68" spans="1:14" ht="14.4" customHeight="1" x14ac:dyDescent="0.3">
      <c r="A68" s="747" t="s">
        <v>590</v>
      </c>
      <c r="B68" s="748" t="s">
        <v>591</v>
      </c>
      <c r="C68" s="749" t="s">
        <v>607</v>
      </c>
      <c r="D68" s="750" t="s">
        <v>608</v>
      </c>
      <c r="E68" s="751">
        <v>50113001</v>
      </c>
      <c r="F68" s="750" t="s">
        <v>645</v>
      </c>
      <c r="G68" s="749" t="s">
        <v>662</v>
      </c>
      <c r="H68" s="749">
        <v>849990</v>
      </c>
      <c r="I68" s="749">
        <v>102596</v>
      </c>
      <c r="J68" s="749" t="s">
        <v>763</v>
      </c>
      <c r="K68" s="749" t="s">
        <v>764</v>
      </c>
      <c r="L68" s="752">
        <v>24.750000000000007</v>
      </c>
      <c r="M68" s="752">
        <v>1</v>
      </c>
      <c r="N68" s="753">
        <v>24.750000000000007</v>
      </c>
    </row>
    <row r="69" spans="1:14" ht="14.4" customHeight="1" x14ac:dyDescent="0.3">
      <c r="A69" s="747" t="s">
        <v>590</v>
      </c>
      <c r="B69" s="748" t="s">
        <v>591</v>
      </c>
      <c r="C69" s="749" t="s">
        <v>607</v>
      </c>
      <c r="D69" s="750" t="s">
        <v>608</v>
      </c>
      <c r="E69" s="751">
        <v>50113001</v>
      </c>
      <c r="F69" s="750" t="s">
        <v>645</v>
      </c>
      <c r="G69" s="749" t="s">
        <v>662</v>
      </c>
      <c r="H69" s="749">
        <v>110252</v>
      </c>
      <c r="I69" s="749">
        <v>10252</v>
      </c>
      <c r="J69" s="749" t="s">
        <v>765</v>
      </c>
      <c r="K69" s="749" t="s">
        <v>766</v>
      </c>
      <c r="L69" s="752">
        <v>70.40000000000002</v>
      </c>
      <c r="M69" s="752">
        <v>2</v>
      </c>
      <c r="N69" s="753">
        <v>140.80000000000004</v>
      </c>
    </row>
    <row r="70" spans="1:14" ht="14.4" customHeight="1" x14ac:dyDescent="0.3">
      <c r="A70" s="747" t="s">
        <v>590</v>
      </c>
      <c r="B70" s="748" t="s">
        <v>591</v>
      </c>
      <c r="C70" s="749" t="s">
        <v>607</v>
      </c>
      <c r="D70" s="750" t="s">
        <v>608</v>
      </c>
      <c r="E70" s="751">
        <v>50113001</v>
      </c>
      <c r="F70" s="750" t="s">
        <v>645</v>
      </c>
      <c r="G70" s="749" t="s">
        <v>662</v>
      </c>
      <c r="H70" s="749">
        <v>844016</v>
      </c>
      <c r="I70" s="749">
        <v>27440</v>
      </c>
      <c r="J70" s="749" t="s">
        <v>767</v>
      </c>
      <c r="K70" s="749" t="s">
        <v>768</v>
      </c>
      <c r="L70" s="752">
        <v>2249.4499999999998</v>
      </c>
      <c r="M70" s="752">
        <v>7</v>
      </c>
      <c r="N70" s="753">
        <v>15746.15</v>
      </c>
    </row>
    <row r="71" spans="1:14" ht="14.4" customHeight="1" x14ac:dyDescent="0.3">
      <c r="A71" s="747" t="s">
        <v>590</v>
      </c>
      <c r="B71" s="748" t="s">
        <v>591</v>
      </c>
      <c r="C71" s="749" t="s">
        <v>607</v>
      </c>
      <c r="D71" s="750" t="s">
        <v>608</v>
      </c>
      <c r="E71" s="751">
        <v>50113001</v>
      </c>
      <c r="F71" s="750" t="s">
        <v>645</v>
      </c>
      <c r="G71" s="749" t="s">
        <v>646</v>
      </c>
      <c r="H71" s="749">
        <v>145981</v>
      </c>
      <c r="I71" s="749">
        <v>45981</v>
      </c>
      <c r="J71" s="749" t="s">
        <v>769</v>
      </c>
      <c r="K71" s="749" t="s">
        <v>770</v>
      </c>
      <c r="L71" s="752">
        <v>1704.5600000000006</v>
      </c>
      <c r="M71" s="752">
        <v>7</v>
      </c>
      <c r="N71" s="753">
        <v>11931.920000000004</v>
      </c>
    </row>
    <row r="72" spans="1:14" ht="14.4" customHeight="1" x14ac:dyDescent="0.3">
      <c r="A72" s="747" t="s">
        <v>590</v>
      </c>
      <c r="B72" s="748" t="s">
        <v>591</v>
      </c>
      <c r="C72" s="749" t="s">
        <v>607</v>
      </c>
      <c r="D72" s="750" t="s">
        <v>608</v>
      </c>
      <c r="E72" s="751">
        <v>50113001</v>
      </c>
      <c r="F72" s="750" t="s">
        <v>645</v>
      </c>
      <c r="G72" s="749" t="s">
        <v>662</v>
      </c>
      <c r="H72" s="749">
        <v>846446</v>
      </c>
      <c r="I72" s="749">
        <v>124343</v>
      </c>
      <c r="J72" s="749" t="s">
        <v>771</v>
      </c>
      <c r="K72" s="749" t="s">
        <v>732</v>
      </c>
      <c r="L72" s="752">
        <v>43.759999999999984</v>
      </c>
      <c r="M72" s="752">
        <v>1</v>
      </c>
      <c r="N72" s="753">
        <v>43.759999999999984</v>
      </c>
    </row>
    <row r="73" spans="1:14" ht="14.4" customHeight="1" x14ac:dyDescent="0.3">
      <c r="A73" s="747" t="s">
        <v>590</v>
      </c>
      <c r="B73" s="748" t="s">
        <v>591</v>
      </c>
      <c r="C73" s="749" t="s">
        <v>607</v>
      </c>
      <c r="D73" s="750" t="s">
        <v>608</v>
      </c>
      <c r="E73" s="751">
        <v>50113001</v>
      </c>
      <c r="F73" s="750" t="s">
        <v>645</v>
      </c>
      <c r="G73" s="749" t="s">
        <v>662</v>
      </c>
      <c r="H73" s="749">
        <v>848477</v>
      </c>
      <c r="I73" s="749">
        <v>124346</v>
      </c>
      <c r="J73" s="749" t="s">
        <v>771</v>
      </c>
      <c r="K73" s="749" t="s">
        <v>772</v>
      </c>
      <c r="L73" s="752">
        <v>131.27000000000004</v>
      </c>
      <c r="M73" s="752">
        <v>1</v>
      </c>
      <c r="N73" s="753">
        <v>131.27000000000004</v>
      </c>
    </row>
    <row r="74" spans="1:14" ht="14.4" customHeight="1" x14ac:dyDescent="0.3">
      <c r="A74" s="747" t="s">
        <v>590</v>
      </c>
      <c r="B74" s="748" t="s">
        <v>591</v>
      </c>
      <c r="C74" s="749" t="s">
        <v>607</v>
      </c>
      <c r="D74" s="750" t="s">
        <v>608</v>
      </c>
      <c r="E74" s="751">
        <v>50113001</v>
      </c>
      <c r="F74" s="750" t="s">
        <v>645</v>
      </c>
      <c r="G74" s="749" t="s">
        <v>646</v>
      </c>
      <c r="H74" s="749">
        <v>189992</v>
      </c>
      <c r="I74" s="749">
        <v>189992</v>
      </c>
      <c r="J74" s="749" t="s">
        <v>773</v>
      </c>
      <c r="K74" s="749" t="s">
        <v>774</v>
      </c>
      <c r="L74" s="752">
        <v>413.14029650352126</v>
      </c>
      <c r="M74" s="752">
        <v>7.2491697999999989</v>
      </c>
      <c r="N74" s="753">
        <v>2994.9241605763714</v>
      </c>
    </row>
    <row r="75" spans="1:14" ht="14.4" customHeight="1" x14ac:dyDescent="0.3">
      <c r="A75" s="747" t="s">
        <v>590</v>
      </c>
      <c r="B75" s="748" t="s">
        <v>591</v>
      </c>
      <c r="C75" s="749" t="s">
        <v>607</v>
      </c>
      <c r="D75" s="750" t="s">
        <v>608</v>
      </c>
      <c r="E75" s="751">
        <v>50113001</v>
      </c>
      <c r="F75" s="750" t="s">
        <v>645</v>
      </c>
      <c r="G75" s="749" t="s">
        <v>662</v>
      </c>
      <c r="H75" s="749">
        <v>117425</v>
      </c>
      <c r="I75" s="749">
        <v>17425</v>
      </c>
      <c r="J75" s="749" t="s">
        <v>775</v>
      </c>
      <c r="K75" s="749" t="s">
        <v>776</v>
      </c>
      <c r="L75" s="752">
        <v>19.82</v>
      </c>
      <c r="M75" s="752">
        <v>8</v>
      </c>
      <c r="N75" s="753">
        <v>158.56</v>
      </c>
    </row>
    <row r="76" spans="1:14" ht="14.4" customHeight="1" x14ac:dyDescent="0.3">
      <c r="A76" s="747" t="s">
        <v>590</v>
      </c>
      <c r="B76" s="748" t="s">
        <v>591</v>
      </c>
      <c r="C76" s="749" t="s">
        <v>607</v>
      </c>
      <c r="D76" s="750" t="s">
        <v>608</v>
      </c>
      <c r="E76" s="751">
        <v>50113001</v>
      </c>
      <c r="F76" s="750" t="s">
        <v>645</v>
      </c>
      <c r="G76" s="749" t="s">
        <v>662</v>
      </c>
      <c r="H76" s="749">
        <v>117431</v>
      </c>
      <c r="I76" s="749">
        <v>17431</v>
      </c>
      <c r="J76" s="749" t="s">
        <v>777</v>
      </c>
      <c r="K76" s="749" t="s">
        <v>661</v>
      </c>
      <c r="L76" s="752">
        <v>27.196666666666673</v>
      </c>
      <c r="M76" s="752">
        <v>6</v>
      </c>
      <c r="N76" s="753">
        <v>163.18000000000004</v>
      </c>
    </row>
    <row r="77" spans="1:14" ht="14.4" customHeight="1" x14ac:dyDescent="0.3">
      <c r="A77" s="747" t="s">
        <v>590</v>
      </c>
      <c r="B77" s="748" t="s">
        <v>591</v>
      </c>
      <c r="C77" s="749" t="s">
        <v>607</v>
      </c>
      <c r="D77" s="750" t="s">
        <v>608</v>
      </c>
      <c r="E77" s="751">
        <v>50113001</v>
      </c>
      <c r="F77" s="750" t="s">
        <v>645</v>
      </c>
      <c r="G77" s="749" t="s">
        <v>646</v>
      </c>
      <c r="H77" s="749">
        <v>216102</v>
      </c>
      <c r="I77" s="749">
        <v>216102</v>
      </c>
      <c r="J77" s="749" t="s">
        <v>778</v>
      </c>
      <c r="K77" s="749" t="s">
        <v>779</v>
      </c>
      <c r="L77" s="752">
        <v>108.82000000000002</v>
      </c>
      <c r="M77" s="752">
        <v>2</v>
      </c>
      <c r="N77" s="753">
        <v>217.64000000000004</v>
      </c>
    </row>
    <row r="78" spans="1:14" ht="14.4" customHeight="1" x14ac:dyDescent="0.3">
      <c r="A78" s="747" t="s">
        <v>590</v>
      </c>
      <c r="B78" s="748" t="s">
        <v>591</v>
      </c>
      <c r="C78" s="749" t="s">
        <v>607</v>
      </c>
      <c r="D78" s="750" t="s">
        <v>608</v>
      </c>
      <c r="E78" s="751">
        <v>50113001</v>
      </c>
      <c r="F78" s="750" t="s">
        <v>645</v>
      </c>
      <c r="G78" s="749" t="s">
        <v>646</v>
      </c>
      <c r="H78" s="749">
        <v>216104</v>
      </c>
      <c r="I78" s="749">
        <v>216104</v>
      </c>
      <c r="J78" s="749" t="s">
        <v>778</v>
      </c>
      <c r="K78" s="749" t="s">
        <v>780</v>
      </c>
      <c r="L78" s="752">
        <v>183.29</v>
      </c>
      <c r="M78" s="752">
        <v>6</v>
      </c>
      <c r="N78" s="753">
        <v>1099.74</v>
      </c>
    </row>
    <row r="79" spans="1:14" ht="14.4" customHeight="1" x14ac:dyDescent="0.3">
      <c r="A79" s="747" t="s">
        <v>590</v>
      </c>
      <c r="B79" s="748" t="s">
        <v>591</v>
      </c>
      <c r="C79" s="749" t="s">
        <v>607</v>
      </c>
      <c r="D79" s="750" t="s">
        <v>608</v>
      </c>
      <c r="E79" s="751">
        <v>50113001</v>
      </c>
      <c r="F79" s="750" t="s">
        <v>645</v>
      </c>
      <c r="G79" s="749" t="s">
        <v>646</v>
      </c>
      <c r="H79" s="749">
        <v>847085</v>
      </c>
      <c r="I79" s="749">
        <v>115401</v>
      </c>
      <c r="J79" s="749" t="s">
        <v>781</v>
      </c>
      <c r="K79" s="749" t="s">
        <v>782</v>
      </c>
      <c r="L79" s="752">
        <v>606.69333333333327</v>
      </c>
      <c r="M79" s="752">
        <v>2</v>
      </c>
      <c r="N79" s="753">
        <v>1213.3866666666665</v>
      </c>
    </row>
    <row r="80" spans="1:14" ht="14.4" customHeight="1" x14ac:dyDescent="0.3">
      <c r="A80" s="747" t="s">
        <v>590</v>
      </c>
      <c r="B80" s="748" t="s">
        <v>591</v>
      </c>
      <c r="C80" s="749" t="s">
        <v>607</v>
      </c>
      <c r="D80" s="750" t="s">
        <v>608</v>
      </c>
      <c r="E80" s="751">
        <v>50113001</v>
      </c>
      <c r="F80" s="750" t="s">
        <v>645</v>
      </c>
      <c r="G80" s="749" t="s">
        <v>646</v>
      </c>
      <c r="H80" s="749">
        <v>848783</v>
      </c>
      <c r="I80" s="749">
        <v>115400</v>
      </c>
      <c r="J80" s="749" t="s">
        <v>781</v>
      </c>
      <c r="K80" s="749" t="s">
        <v>783</v>
      </c>
      <c r="L80" s="752">
        <v>309.44099999999997</v>
      </c>
      <c r="M80" s="752">
        <v>1</v>
      </c>
      <c r="N80" s="753">
        <v>309.44099999999997</v>
      </c>
    </row>
    <row r="81" spans="1:14" ht="14.4" customHeight="1" x14ac:dyDescent="0.3">
      <c r="A81" s="747" t="s">
        <v>590</v>
      </c>
      <c r="B81" s="748" t="s">
        <v>591</v>
      </c>
      <c r="C81" s="749" t="s">
        <v>607</v>
      </c>
      <c r="D81" s="750" t="s">
        <v>608</v>
      </c>
      <c r="E81" s="751">
        <v>50113001</v>
      </c>
      <c r="F81" s="750" t="s">
        <v>645</v>
      </c>
      <c r="G81" s="749" t="s">
        <v>646</v>
      </c>
      <c r="H81" s="749">
        <v>158653</v>
      </c>
      <c r="I81" s="749">
        <v>58653</v>
      </c>
      <c r="J81" s="749" t="s">
        <v>784</v>
      </c>
      <c r="K81" s="749" t="s">
        <v>785</v>
      </c>
      <c r="L81" s="752">
        <v>67.350000000000023</v>
      </c>
      <c r="M81" s="752">
        <v>4</v>
      </c>
      <c r="N81" s="753">
        <v>269.40000000000009</v>
      </c>
    </row>
    <row r="82" spans="1:14" ht="14.4" customHeight="1" x14ac:dyDescent="0.3">
      <c r="A82" s="747" t="s">
        <v>590</v>
      </c>
      <c r="B82" s="748" t="s">
        <v>591</v>
      </c>
      <c r="C82" s="749" t="s">
        <v>607</v>
      </c>
      <c r="D82" s="750" t="s">
        <v>608</v>
      </c>
      <c r="E82" s="751">
        <v>50113001</v>
      </c>
      <c r="F82" s="750" t="s">
        <v>645</v>
      </c>
      <c r="G82" s="749" t="s">
        <v>646</v>
      </c>
      <c r="H82" s="749">
        <v>158654</v>
      </c>
      <c r="I82" s="749">
        <v>58654</v>
      </c>
      <c r="J82" s="749" t="s">
        <v>786</v>
      </c>
      <c r="K82" s="749" t="s">
        <v>787</v>
      </c>
      <c r="L82" s="752">
        <v>67.09333333333332</v>
      </c>
      <c r="M82" s="752">
        <v>3</v>
      </c>
      <c r="N82" s="753">
        <v>201.27999999999997</v>
      </c>
    </row>
    <row r="83" spans="1:14" ht="14.4" customHeight="1" x14ac:dyDescent="0.3">
      <c r="A83" s="747" t="s">
        <v>590</v>
      </c>
      <c r="B83" s="748" t="s">
        <v>591</v>
      </c>
      <c r="C83" s="749" t="s">
        <v>607</v>
      </c>
      <c r="D83" s="750" t="s">
        <v>608</v>
      </c>
      <c r="E83" s="751">
        <v>50113001</v>
      </c>
      <c r="F83" s="750" t="s">
        <v>645</v>
      </c>
      <c r="G83" s="749" t="s">
        <v>646</v>
      </c>
      <c r="H83" s="749">
        <v>156992</v>
      </c>
      <c r="I83" s="749">
        <v>56992</v>
      </c>
      <c r="J83" s="749" t="s">
        <v>788</v>
      </c>
      <c r="K83" s="749" t="s">
        <v>789</v>
      </c>
      <c r="L83" s="752">
        <v>61.445</v>
      </c>
      <c r="M83" s="752">
        <v>8</v>
      </c>
      <c r="N83" s="753">
        <v>491.56</v>
      </c>
    </row>
    <row r="84" spans="1:14" ht="14.4" customHeight="1" x14ac:dyDescent="0.3">
      <c r="A84" s="747" t="s">
        <v>590</v>
      </c>
      <c r="B84" s="748" t="s">
        <v>591</v>
      </c>
      <c r="C84" s="749" t="s">
        <v>607</v>
      </c>
      <c r="D84" s="750" t="s">
        <v>608</v>
      </c>
      <c r="E84" s="751">
        <v>50113001</v>
      </c>
      <c r="F84" s="750" t="s">
        <v>645</v>
      </c>
      <c r="G84" s="749" t="s">
        <v>646</v>
      </c>
      <c r="H84" s="749">
        <v>156993</v>
      </c>
      <c r="I84" s="749">
        <v>56993</v>
      </c>
      <c r="J84" s="749" t="s">
        <v>790</v>
      </c>
      <c r="K84" s="749" t="s">
        <v>791</v>
      </c>
      <c r="L84" s="752">
        <v>73.150000000000006</v>
      </c>
      <c r="M84" s="752">
        <v>7</v>
      </c>
      <c r="N84" s="753">
        <v>512.05000000000007</v>
      </c>
    </row>
    <row r="85" spans="1:14" ht="14.4" customHeight="1" x14ac:dyDescent="0.3">
      <c r="A85" s="747" t="s">
        <v>590</v>
      </c>
      <c r="B85" s="748" t="s">
        <v>591</v>
      </c>
      <c r="C85" s="749" t="s">
        <v>607</v>
      </c>
      <c r="D85" s="750" t="s">
        <v>608</v>
      </c>
      <c r="E85" s="751">
        <v>50113001</v>
      </c>
      <c r="F85" s="750" t="s">
        <v>645</v>
      </c>
      <c r="G85" s="749" t="s">
        <v>662</v>
      </c>
      <c r="H85" s="749">
        <v>214526</v>
      </c>
      <c r="I85" s="749">
        <v>214526</v>
      </c>
      <c r="J85" s="749" t="s">
        <v>792</v>
      </c>
      <c r="K85" s="749" t="s">
        <v>793</v>
      </c>
      <c r="L85" s="752">
        <v>85.578000000000003</v>
      </c>
      <c r="M85" s="752">
        <v>15</v>
      </c>
      <c r="N85" s="753">
        <v>1283.67</v>
      </c>
    </row>
    <row r="86" spans="1:14" ht="14.4" customHeight="1" x14ac:dyDescent="0.3">
      <c r="A86" s="747" t="s">
        <v>590</v>
      </c>
      <c r="B86" s="748" t="s">
        <v>591</v>
      </c>
      <c r="C86" s="749" t="s">
        <v>607</v>
      </c>
      <c r="D86" s="750" t="s">
        <v>608</v>
      </c>
      <c r="E86" s="751">
        <v>50113001</v>
      </c>
      <c r="F86" s="750" t="s">
        <v>645</v>
      </c>
      <c r="G86" s="749" t="s">
        <v>662</v>
      </c>
      <c r="H86" s="749">
        <v>214427</v>
      </c>
      <c r="I86" s="749">
        <v>214427</v>
      </c>
      <c r="J86" s="749" t="s">
        <v>794</v>
      </c>
      <c r="K86" s="749" t="s">
        <v>795</v>
      </c>
      <c r="L86" s="752">
        <v>16.560517241379312</v>
      </c>
      <c r="M86" s="752">
        <v>290</v>
      </c>
      <c r="N86" s="753">
        <v>4802.55</v>
      </c>
    </row>
    <row r="87" spans="1:14" ht="14.4" customHeight="1" x14ac:dyDescent="0.3">
      <c r="A87" s="747" t="s">
        <v>590</v>
      </c>
      <c r="B87" s="748" t="s">
        <v>591</v>
      </c>
      <c r="C87" s="749" t="s">
        <v>607</v>
      </c>
      <c r="D87" s="750" t="s">
        <v>608</v>
      </c>
      <c r="E87" s="751">
        <v>50113001</v>
      </c>
      <c r="F87" s="750" t="s">
        <v>645</v>
      </c>
      <c r="G87" s="749" t="s">
        <v>662</v>
      </c>
      <c r="H87" s="749">
        <v>113767</v>
      </c>
      <c r="I87" s="749">
        <v>13767</v>
      </c>
      <c r="J87" s="749" t="s">
        <v>796</v>
      </c>
      <c r="K87" s="749" t="s">
        <v>797</v>
      </c>
      <c r="L87" s="752">
        <v>44.806666666666672</v>
      </c>
      <c r="M87" s="752">
        <v>3</v>
      </c>
      <c r="N87" s="753">
        <v>134.42000000000002</v>
      </c>
    </row>
    <row r="88" spans="1:14" ht="14.4" customHeight="1" x14ac:dyDescent="0.3">
      <c r="A88" s="747" t="s">
        <v>590</v>
      </c>
      <c r="B88" s="748" t="s">
        <v>591</v>
      </c>
      <c r="C88" s="749" t="s">
        <v>607</v>
      </c>
      <c r="D88" s="750" t="s">
        <v>608</v>
      </c>
      <c r="E88" s="751">
        <v>50113001</v>
      </c>
      <c r="F88" s="750" t="s">
        <v>645</v>
      </c>
      <c r="G88" s="749" t="s">
        <v>662</v>
      </c>
      <c r="H88" s="749">
        <v>848765</v>
      </c>
      <c r="I88" s="749">
        <v>107938</v>
      </c>
      <c r="J88" s="749" t="s">
        <v>796</v>
      </c>
      <c r="K88" s="749" t="s">
        <v>798</v>
      </c>
      <c r="L88" s="752">
        <v>128.44999999999999</v>
      </c>
      <c r="M88" s="752">
        <v>16</v>
      </c>
      <c r="N88" s="753">
        <v>2055.1999999999998</v>
      </c>
    </row>
    <row r="89" spans="1:14" ht="14.4" customHeight="1" x14ac:dyDescent="0.3">
      <c r="A89" s="747" t="s">
        <v>590</v>
      </c>
      <c r="B89" s="748" t="s">
        <v>591</v>
      </c>
      <c r="C89" s="749" t="s">
        <v>607</v>
      </c>
      <c r="D89" s="750" t="s">
        <v>608</v>
      </c>
      <c r="E89" s="751">
        <v>50113001</v>
      </c>
      <c r="F89" s="750" t="s">
        <v>645</v>
      </c>
      <c r="G89" s="749" t="s">
        <v>662</v>
      </c>
      <c r="H89" s="749">
        <v>116547</v>
      </c>
      <c r="I89" s="749">
        <v>16547</v>
      </c>
      <c r="J89" s="749" t="s">
        <v>799</v>
      </c>
      <c r="K89" s="749" t="s">
        <v>800</v>
      </c>
      <c r="L89" s="752">
        <v>529.82999999999993</v>
      </c>
      <c r="M89" s="752">
        <v>20</v>
      </c>
      <c r="N89" s="753">
        <v>10596.599999999999</v>
      </c>
    </row>
    <row r="90" spans="1:14" ht="14.4" customHeight="1" x14ac:dyDescent="0.3">
      <c r="A90" s="747" t="s">
        <v>590</v>
      </c>
      <c r="B90" s="748" t="s">
        <v>591</v>
      </c>
      <c r="C90" s="749" t="s">
        <v>607</v>
      </c>
      <c r="D90" s="750" t="s">
        <v>608</v>
      </c>
      <c r="E90" s="751">
        <v>50113001</v>
      </c>
      <c r="F90" s="750" t="s">
        <v>645</v>
      </c>
      <c r="G90" s="749" t="s">
        <v>646</v>
      </c>
      <c r="H90" s="749">
        <v>195769</v>
      </c>
      <c r="I90" s="749">
        <v>195769</v>
      </c>
      <c r="J90" s="749" t="s">
        <v>801</v>
      </c>
      <c r="K90" s="749" t="s">
        <v>802</v>
      </c>
      <c r="L90" s="752">
        <v>179.52</v>
      </c>
      <c r="M90" s="752">
        <v>2.0619990000000001</v>
      </c>
      <c r="N90" s="753">
        <v>370.17006048000002</v>
      </c>
    </row>
    <row r="91" spans="1:14" ht="14.4" customHeight="1" x14ac:dyDescent="0.3">
      <c r="A91" s="747" t="s">
        <v>590</v>
      </c>
      <c r="B91" s="748" t="s">
        <v>591</v>
      </c>
      <c r="C91" s="749" t="s">
        <v>607</v>
      </c>
      <c r="D91" s="750" t="s">
        <v>608</v>
      </c>
      <c r="E91" s="751">
        <v>50113001</v>
      </c>
      <c r="F91" s="750" t="s">
        <v>645</v>
      </c>
      <c r="G91" s="749" t="s">
        <v>646</v>
      </c>
      <c r="H91" s="749">
        <v>195770</v>
      </c>
      <c r="I91" s="749">
        <v>195770</v>
      </c>
      <c r="J91" s="749" t="s">
        <v>801</v>
      </c>
      <c r="K91" s="749" t="s">
        <v>803</v>
      </c>
      <c r="L91" s="752">
        <v>302.940078895125</v>
      </c>
      <c r="M91" s="752">
        <v>43.125271500000004</v>
      </c>
      <c r="N91" s="753">
        <v>13064.373150583688</v>
      </c>
    </row>
    <row r="92" spans="1:14" ht="14.4" customHeight="1" x14ac:dyDescent="0.3">
      <c r="A92" s="747" t="s">
        <v>590</v>
      </c>
      <c r="B92" s="748" t="s">
        <v>591</v>
      </c>
      <c r="C92" s="749" t="s">
        <v>607</v>
      </c>
      <c r="D92" s="750" t="s">
        <v>608</v>
      </c>
      <c r="E92" s="751">
        <v>50113001</v>
      </c>
      <c r="F92" s="750" t="s">
        <v>645</v>
      </c>
      <c r="G92" s="749" t="s">
        <v>646</v>
      </c>
      <c r="H92" s="749">
        <v>846761</v>
      </c>
      <c r="I92" s="749">
        <v>9999999</v>
      </c>
      <c r="J92" s="749" t="s">
        <v>804</v>
      </c>
      <c r="K92" s="749" t="s">
        <v>592</v>
      </c>
      <c r="L92" s="752">
        <v>12.748882202535359</v>
      </c>
      <c r="M92" s="752">
        <v>30</v>
      </c>
      <c r="N92" s="753">
        <v>382.46646607606078</v>
      </c>
    </row>
    <row r="93" spans="1:14" ht="14.4" customHeight="1" x14ac:dyDescent="0.3">
      <c r="A93" s="747" t="s">
        <v>590</v>
      </c>
      <c r="B93" s="748" t="s">
        <v>591</v>
      </c>
      <c r="C93" s="749" t="s">
        <v>607</v>
      </c>
      <c r="D93" s="750" t="s">
        <v>608</v>
      </c>
      <c r="E93" s="751">
        <v>50113001</v>
      </c>
      <c r="F93" s="750" t="s">
        <v>645</v>
      </c>
      <c r="G93" s="749" t="s">
        <v>646</v>
      </c>
      <c r="H93" s="749">
        <v>902077</v>
      </c>
      <c r="I93" s="749">
        <v>9999999</v>
      </c>
      <c r="J93" s="749" t="s">
        <v>805</v>
      </c>
      <c r="K93" s="749" t="s">
        <v>592</v>
      </c>
      <c r="L93" s="752">
        <v>2.4202984606188074</v>
      </c>
      <c r="M93" s="752">
        <v>36</v>
      </c>
      <c r="N93" s="753">
        <v>87.13074458227706</v>
      </c>
    </row>
    <row r="94" spans="1:14" ht="14.4" customHeight="1" x14ac:dyDescent="0.3">
      <c r="A94" s="747" t="s">
        <v>590</v>
      </c>
      <c r="B94" s="748" t="s">
        <v>591</v>
      </c>
      <c r="C94" s="749" t="s">
        <v>607</v>
      </c>
      <c r="D94" s="750" t="s">
        <v>608</v>
      </c>
      <c r="E94" s="751">
        <v>50113001</v>
      </c>
      <c r="F94" s="750" t="s">
        <v>645</v>
      </c>
      <c r="G94" s="749" t="s">
        <v>646</v>
      </c>
      <c r="H94" s="749">
        <v>849053</v>
      </c>
      <c r="I94" s="749">
        <v>9999999</v>
      </c>
      <c r="J94" s="749" t="s">
        <v>806</v>
      </c>
      <c r="K94" s="749" t="s">
        <v>592</v>
      </c>
      <c r="L94" s="752">
        <v>2.5079976582755701</v>
      </c>
      <c r="M94" s="752">
        <v>36</v>
      </c>
      <c r="N94" s="753">
        <v>90.287915697920525</v>
      </c>
    </row>
    <row r="95" spans="1:14" ht="14.4" customHeight="1" x14ac:dyDescent="0.3">
      <c r="A95" s="747" t="s">
        <v>590</v>
      </c>
      <c r="B95" s="748" t="s">
        <v>591</v>
      </c>
      <c r="C95" s="749" t="s">
        <v>607</v>
      </c>
      <c r="D95" s="750" t="s">
        <v>608</v>
      </c>
      <c r="E95" s="751">
        <v>50113001</v>
      </c>
      <c r="F95" s="750" t="s">
        <v>645</v>
      </c>
      <c r="G95" s="749" t="s">
        <v>646</v>
      </c>
      <c r="H95" s="749">
        <v>394906</v>
      </c>
      <c r="I95" s="749">
        <v>9999999</v>
      </c>
      <c r="J95" s="749" t="s">
        <v>807</v>
      </c>
      <c r="K95" s="749" t="s">
        <v>808</v>
      </c>
      <c r="L95" s="752">
        <v>3130.4213307739924</v>
      </c>
      <c r="M95" s="752">
        <v>2.2000000000000002</v>
      </c>
      <c r="N95" s="753">
        <v>6886.9269277027834</v>
      </c>
    </row>
    <row r="96" spans="1:14" ht="14.4" customHeight="1" x14ac:dyDescent="0.3">
      <c r="A96" s="747" t="s">
        <v>590</v>
      </c>
      <c r="B96" s="748" t="s">
        <v>591</v>
      </c>
      <c r="C96" s="749" t="s">
        <v>607</v>
      </c>
      <c r="D96" s="750" t="s">
        <v>608</v>
      </c>
      <c r="E96" s="751">
        <v>50113001</v>
      </c>
      <c r="F96" s="750" t="s">
        <v>645</v>
      </c>
      <c r="G96" s="749" t="s">
        <v>646</v>
      </c>
      <c r="H96" s="749">
        <v>207500</v>
      </c>
      <c r="I96" s="749">
        <v>207500</v>
      </c>
      <c r="J96" s="749" t="s">
        <v>809</v>
      </c>
      <c r="K96" s="749" t="s">
        <v>810</v>
      </c>
      <c r="L96" s="752">
        <v>1547.3701037108278</v>
      </c>
      <c r="M96" s="752">
        <v>0.36442620000000009</v>
      </c>
      <c r="N96" s="753">
        <v>563.90220688894306</v>
      </c>
    </row>
    <row r="97" spans="1:14" ht="14.4" customHeight="1" x14ac:dyDescent="0.3">
      <c r="A97" s="747" t="s">
        <v>590</v>
      </c>
      <c r="B97" s="748" t="s">
        <v>591</v>
      </c>
      <c r="C97" s="749" t="s">
        <v>607</v>
      </c>
      <c r="D97" s="750" t="s">
        <v>608</v>
      </c>
      <c r="E97" s="751">
        <v>50113001</v>
      </c>
      <c r="F97" s="750" t="s">
        <v>645</v>
      </c>
      <c r="G97" s="749" t="s">
        <v>646</v>
      </c>
      <c r="H97" s="749">
        <v>843646</v>
      </c>
      <c r="I97" s="749">
        <v>0</v>
      </c>
      <c r="J97" s="749" t="s">
        <v>811</v>
      </c>
      <c r="K97" s="749" t="s">
        <v>812</v>
      </c>
      <c r="L97" s="752">
        <v>218.11999999999998</v>
      </c>
      <c r="M97" s="752">
        <v>20</v>
      </c>
      <c r="N97" s="753">
        <v>4362.3999999999996</v>
      </c>
    </row>
    <row r="98" spans="1:14" ht="14.4" customHeight="1" x14ac:dyDescent="0.3">
      <c r="A98" s="747" t="s">
        <v>590</v>
      </c>
      <c r="B98" s="748" t="s">
        <v>591</v>
      </c>
      <c r="C98" s="749" t="s">
        <v>607</v>
      </c>
      <c r="D98" s="750" t="s">
        <v>608</v>
      </c>
      <c r="E98" s="751">
        <v>50113001</v>
      </c>
      <c r="F98" s="750" t="s">
        <v>645</v>
      </c>
      <c r="G98" s="749" t="s">
        <v>662</v>
      </c>
      <c r="H98" s="749">
        <v>168836</v>
      </c>
      <c r="I98" s="749">
        <v>168836</v>
      </c>
      <c r="J98" s="749" t="s">
        <v>813</v>
      </c>
      <c r="K98" s="749" t="s">
        <v>732</v>
      </c>
      <c r="L98" s="752">
        <v>44.14</v>
      </c>
      <c r="M98" s="752">
        <v>1</v>
      </c>
      <c r="N98" s="753">
        <v>44.14</v>
      </c>
    </row>
    <row r="99" spans="1:14" ht="14.4" customHeight="1" x14ac:dyDescent="0.3">
      <c r="A99" s="747" t="s">
        <v>590</v>
      </c>
      <c r="B99" s="748" t="s">
        <v>591</v>
      </c>
      <c r="C99" s="749" t="s">
        <v>607</v>
      </c>
      <c r="D99" s="750" t="s">
        <v>608</v>
      </c>
      <c r="E99" s="751">
        <v>50113001</v>
      </c>
      <c r="F99" s="750" t="s">
        <v>645</v>
      </c>
      <c r="G99" s="749" t="s">
        <v>646</v>
      </c>
      <c r="H99" s="749">
        <v>193105</v>
      </c>
      <c r="I99" s="749">
        <v>93105</v>
      </c>
      <c r="J99" s="749" t="s">
        <v>814</v>
      </c>
      <c r="K99" s="749" t="s">
        <v>815</v>
      </c>
      <c r="L99" s="752">
        <v>208.57</v>
      </c>
      <c r="M99" s="752">
        <v>2</v>
      </c>
      <c r="N99" s="753">
        <v>417.14</v>
      </c>
    </row>
    <row r="100" spans="1:14" ht="14.4" customHeight="1" x14ac:dyDescent="0.3">
      <c r="A100" s="747" t="s">
        <v>590</v>
      </c>
      <c r="B100" s="748" t="s">
        <v>591</v>
      </c>
      <c r="C100" s="749" t="s">
        <v>607</v>
      </c>
      <c r="D100" s="750" t="s">
        <v>608</v>
      </c>
      <c r="E100" s="751">
        <v>50113001</v>
      </c>
      <c r="F100" s="750" t="s">
        <v>645</v>
      </c>
      <c r="G100" s="749" t="s">
        <v>646</v>
      </c>
      <c r="H100" s="749">
        <v>149950</v>
      </c>
      <c r="I100" s="749">
        <v>49950</v>
      </c>
      <c r="J100" s="749" t="s">
        <v>816</v>
      </c>
      <c r="K100" s="749" t="s">
        <v>817</v>
      </c>
      <c r="L100" s="752">
        <v>58.840000000000067</v>
      </c>
      <c r="M100" s="752">
        <v>2</v>
      </c>
      <c r="N100" s="753">
        <v>117.68000000000013</v>
      </c>
    </row>
    <row r="101" spans="1:14" ht="14.4" customHeight="1" x14ac:dyDescent="0.3">
      <c r="A101" s="747" t="s">
        <v>590</v>
      </c>
      <c r="B101" s="748" t="s">
        <v>591</v>
      </c>
      <c r="C101" s="749" t="s">
        <v>607</v>
      </c>
      <c r="D101" s="750" t="s">
        <v>608</v>
      </c>
      <c r="E101" s="751">
        <v>50113001</v>
      </c>
      <c r="F101" s="750" t="s">
        <v>645</v>
      </c>
      <c r="G101" s="749" t="s">
        <v>646</v>
      </c>
      <c r="H101" s="749">
        <v>116470</v>
      </c>
      <c r="I101" s="749">
        <v>16470</v>
      </c>
      <c r="J101" s="749" t="s">
        <v>818</v>
      </c>
      <c r="K101" s="749" t="s">
        <v>819</v>
      </c>
      <c r="L101" s="752">
        <v>700.16000000000008</v>
      </c>
      <c r="M101" s="752">
        <v>2</v>
      </c>
      <c r="N101" s="753">
        <v>1400.3200000000002</v>
      </c>
    </row>
    <row r="102" spans="1:14" ht="14.4" customHeight="1" x14ac:dyDescent="0.3">
      <c r="A102" s="747" t="s">
        <v>590</v>
      </c>
      <c r="B102" s="748" t="s">
        <v>591</v>
      </c>
      <c r="C102" s="749" t="s">
        <v>607</v>
      </c>
      <c r="D102" s="750" t="s">
        <v>608</v>
      </c>
      <c r="E102" s="751">
        <v>50113001</v>
      </c>
      <c r="F102" s="750" t="s">
        <v>645</v>
      </c>
      <c r="G102" s="749" t="s">
        <v>646</v>
      </c>
      <c r="H102" s="749">
        <v>114075</v>
      </c>
      <c r="I102" s="749">
        <v>14075</v>
      </c>
      <c r="J102" s="749" t="s">
        <v>820</v>
      </c>
      <c r="K102" s="749" t="s">
        <v>821</v>
      </c>
      <c r="L102" s="752">
        <v>294.95000000000005</v>
      </c>
      <c r="M102" s="752">
        <v>2</v>
      </c>
      <c r="N102" s="753">
        <v>589.90000000000009</v>
      </c>
    </row>
    <row r="103" spans="1:14" ht="14.4" customHeight="1" x14ac:dyDescent="0.3">
      <c r="A103" s="747" t="s">
        <v>590</v>
      </c>
      <c r="B103" s="748" t="s">
        <v>591</v>
      </c>
      <c r="C103" s="749" t="s">
        <v>607</v>
      </c>
      <c r="D103" s="750" t="s">
        <v>608</v>
      </c>
      <c r="E103" s="751">
        <v>50113001</v>
      </c>
      <c r="F103" s="750" t="s">
        <v>645</v>
      </c>
      <c r="G103" s="749" t="s">
        <v>646</v>
      </c>
      <c r="H103" s="749">
        <v>201992</v>
      </c>
      <c r="I103" s="749">
        <v>201992</v>
      </c>
      <c r="J103" s="749" t="s">
        <v>820</v>
      </c>
      <c r="K103" s="749" t="s">
        <v>822</v>
      </c>
      <c r="L103" s="752">
        <v>553.45800099734504</v>
      </c>
      <c r="M103" s="752">
        <v>15</v>
      </c>
      <c r="N103" s="753">
        <v>8301.8700149601755</v>
      </c>
    </row>
    <row r="104" spans="1:14" ht="14.4" customHeight="1" x14ac:dyDescent="0.3">
      <c r="A104" s="747" t="s">
        <v>590</v>
      </c>
      <c r="B104" s="748" t="s">
        <v>591</v>
      </c>
      <c r="C104" s="749" t="s">
        <v>607</v>
      </c>
      <c r="D104" s="750" t="s">
        <v>608</v>
      </c>
      <c r="E104" s="751">
        <v>50113001</v>
      </c>
      <c r="F104" s="750" t="s">
        <v>645</v>
      </c>
      <c r="G104" s="749" t="s">
        <v>646</v>
      </c>
      <c r="H104" s="749">
        <v>184090</v>
      </c>
      <c r="I104" s="749">
        <v>84090</v>
      </c>
      <c r="J104" s="749" t="s">
        <v>823</v>
      </c>
      <c r="K104" s="749" t="s">
        <v>824</v>
      </c>
      <c r="L104" s="752">
        <v>60.182000000000009</v>
      </c>
      <c r="M104" s="752">
        <v>50</v>
      </c>
      <c r="N104" s="753">
        <v>3009.1000000000004</v>
      </c>
    </row>
    <row r="105" spans="1:14" ht="14.4" customHeight="1" x14ac:dyDescent="0.3">
      <c r="A105" s="747" t="s">
        <v>590</v>
      </c>
      <c r="B105" s="748" t="s">
        <v>591</v>
      </c>
      <c r="C105" s="749" t="s">
        <v>607</v>
      </c>
      <c r="D105" s="750" t="s">
        <v>608</v>
      </c>
      <c r="E105" s="751">
        <v>50113001</v>
      </c>
      <c r="F105" s="750" t="s">
        <v>645</v>
      </c>
      <c r="G105" s="749" t="s">
        <v>646</v>
      </c>
      <c r="H105" s="749">
        <v>214084</v>
      </c>
      <c r="I105" s="749">
        <v>214084</v>
      </c>
      <c r="J105" s="749" t="s">
        <v>825</v>
      </c>
      <c r="K105" s="749" t="s">
        <v>826</v>
      </c>
      <c r="L105" s="752">
        <v>175.69499999999999</v>
      </c>
      <c r="M105" s="752">
        <v>2</v>
      </c>
      <c r="N105" s="753">
        <v>351.39</v>
      </c>
    </row>
    <row r="106" spans="1:14" ht="14.4" customHeight="1" x14ac:dyDescent="0.3">
      <c r="A106" s="747" t="s">
        <v>590</v>
      </c>
      <c r="B106" s="748" t="s">
        <v>591</v>
      </c>
      <c r="C106" s="749" t="s">
        <v>607</v>
      </c>
      <c r="D106" s="750" t="s">
        <v>608</v>
      </c>
      <c r="E106" s="751">
        <v>50113001</v>
      </c>
      <c r="F106" s="750" t="s">
        <v>645</v>
      </c>
      <c r="G106" s="749" t="s">
        <v>646</v>
      </c>
      <c r="H106" s="749">
        <v>121698</v>
      </c>
      <c r="I106" s="749">
        <v>21698</v>
      </c>
      <c r="J106" s="749" t="s">
        <v>827</v>
      </c>
      <c r="K106" s="749" t="s">
        <v>828</v>
      </c>
      <c r="L106" s="752">
        <v>28.639999999999997</v>
      </c>
      <c r="M106" s="752">
        <v>3</v>
      </c>
      <c r="N106" s="753">
        <v>85.919999999999987</v>
      </c>
    </row>
    <row r="107" spans="1:14" ht="14.4" customHeight="1" x14ac:dyDescent="0.3">
      <c r="A107" s="747" t="s">
        <v>590</v>
      </c>
      <c r="B107" s="748" t="s">
        <v>591</v>
      </c>
      <c r="C107" s="749" t="s">
        <v>607</v>
      </c>
      <c r="D107" s="750" t="s">
        <v>608</v>
      </c>
      <c r="E107" s="751">
        <v>50113001</v>
      </c>
      <c r="F107" s="750" t="s">
        <v>645</v>
      </c>
      <c r="G107" s="749" t="s">
        <v>646</v>
      </c>
      <c r="H107" s="749">
        <v>208694</v>
      </c>
      <c r="I107" s="749">
        <v>208694</v>
      </c>
      <c r="J107" s="749" t="s">
        <v>829</v>
      </c>
      <c r="K107" s="749" t="s">
        <v>830</v>
      </c>
      <c r="L107" s="752">
        <v>40.250000000000007</v>
      </c>
      <c r="M107" s="752">
        <v>2</v>
      </c>
      <c r="N107" s="753">
        <v>80.500000000000014</v>
      </c>
    </row>
    <row r="108" spans="1:14" ht="14.4" customHeight="1" x14ac:dyDescent="0.3">
      <c r="A108" s="747" t="s">
        <v>590</v>
      </c>
      <c r="B108" s="748" t="s">
        <v>591</v>
      </c>
      <c r="C108" s="749" t="s">
        <v>607</v>
      </c>
      <c r="D108" s="750" t="s">
        <v>608</v>
      </c>
      <c r="E108" s="751">
        <v>50113001</v>
      </c>
      <c r="F108" s="750" t="s">
        <v>645</v>
      </c>
      <c r="G108" s="749" t="s">
        <v>646</v>
      </c>
      <c r="H108" s="749">
        <v>846346</v>
      </c>
      <c r="I108" s="749">
        <v>119672</v>
      </c>
      <c r="J108" s="749" t="s">
        <v>831</v>
      </c>
      <c r="K108" s="749" t="s">
        <v>832</v>
      </c>
      <c r="L108" s="752">
        <v>115.01000000000006</v>
      </c>
      <c r="M108" s="752">
        <v>1</v>
      </c>
      <c r="N108" s="753">
        <v>115.01000000000006</v>
      </c>
    </row>
    <row r="109" spans="1:14" ht="14.4" customHeight="1" x14ac:dyDescent="0.3">
      <c r="A109" s="747" t="s">
        <v>590</v>
      </c>
      <c r="B109" s="748" t="s">
        <v>591</v>
      </c>
      <c r="C109" s="749" t="s">
        <v>607</v>
      </c>
      <c r="D109" s="750" t="s">
        <v>608</v>
      </c>
      <c r="E109" s="751">
        <v>50113001</v>
      </c>
      <c r="F109" s="750" t="s">
        <v>645</v>
      </c>
      <c r="G109" s="749" t="s">
        <v>646</v>
      </c>
      <c r="H109" s="749">
        <v>117011</v>
      </c>
      <c r="I109" s="749">
        <v>17011</v>
      </c>
      <c r="J109" s="749" t="s">
        <v>833</v>
      </c>
      <c r="K109" s="749" t="s">
        <v>834</v>
      </c>
      <c r="L109" s="752">
        <v>145.53583333333333</v>
      </c>
      <c r="M109" s="752">
        <v>144</v>
      </c>
      <c r="N109" s="753">
        <v>20957.16</v>
      </c>
    </row>
    <row r="110" spans="1:14" ht="14.4" customHeight="1" x14ac:dyDescent="0.3">
      <c r="A110" s="747" t="s">
        <v>590</v>
      </c>
      <c r="B110" s="748" t="s">
        <v>591</v>
      </c>
      <c r="C110" s="749" t="s">
        <v>607</v>
      </c>
      <c r="D110" s="750" t="s">
        <v>608</v>
      </c>
      <c r="E110" s="751">
        <v>50113001</v>
      </c>
      <c r="F110" s="750" t="s">
        <v>645</v>
      </c>
      <c r="G110" s="749" t="s">
        <v>646</v>
      </c>
      <c r="H110" s="749">
        <v>183318</v>
      </c>
      <c r="I110" s="749">
        <v>83318</v>
      </c>
      <c r="J110" s="749" t="s">
        <v>835</v>
      </c>
      <c r="K110" s="749" t="s">
        <v>836</v>
      </c>
      <c r="L110" s="752">
        <v>31.8</v>
      </c>
      <c r="M110" s="752">
        <v>1</v>
      </c>
      <c r="N110" s="753">
        <v>31.8</v>
      </c>
    </row>
    <row r="111" spans="1:14" ht="14.4" customHeight="1" x14ac:dyDescent="0.3">
      <c r="A111" s="747" t="s">
        <v>590</v>
      </c>
      <c r="B111" s="748" t="s">
        <v>591</v>
      </c>
      <c r="C111" s="749" t="s">
        <v>607</v>
      </c>
      <c r="D111" s="750" t="s">
        <v>608</v>
      </c>
      <c r="E111" s="751">
        <v>50113001</v>
      </c>
      <c r="F111" s="750" t="s">
        <v>645</v>
      </c>
      <c r="G111" s="749" t="s">
        <v>646</v>
      </c>
      <c r="H111" s="749">
        <v>104071</v>
      </c>
      <c r="I111" s="749">
        <v>4071</v>
      </c>
      <c r="J111" s="749" t="s">
        <v>837</v>
      </c>
      <c r="K111" s="749" t="s">
        <v>838</v>
      </c>
      <c r="L111" s="752">
        <v>152.97999999999999</v>
      </c>
      <c r="M111" s="752">
        <v>4</v>
      </c>
      <c r="N111" s="753">
        <v>611.91999999999996</v>
      </c>
    </row>
    <row r="112" spans="1:14" ht="14.4" customHeight="1" x14ac:dyDescent="0.3">
      <c r="A112" s="747" t="s">
        <v>590</v>
      </c>
      <c r="B112" s="748" t="s">
        <v>591</v>
      </c>
      <c r="C112" s="749" t="s">
        <v>607</v>
      </c>
      <c r="D112" s="750" t="s">
        <v>608</v>
      </c>
      <c r="E112" s="751">
        <v>50113001</v>
      </c>
      <c r="F112" s="750" t="s">
        <v>645</v>
      </c>
      <c r="G112" s="749" t="s">
        <v>646</v>
      </c>
      <c r="H112" s="749">
        <v>204622</v>
      </c>
      <c r="I112" s="749">
        <v>204622</v>
      </c>
      <c r="J112" s="749" t="s">
        <v>839</v>
      </c>
      <c r="K112" s="749" t="s">
        <v>840</v>
      </c>
      <c r="L112" s="752">
        <v>72.93001711385493</v>
      </c>
      <c r="M112" s="752">
        <v>164.30378759999999</v>
      </c>
      <c r="N112" s="753">
        <v>11982.678041539186</v>
      </c>
    </row>
    <row r="113" spans="1:14" ht="14.4" customHeight="1" x14ac:dyDescent="0.3">
      <c r="A113" s="747" t="s">
        <v>590</v>
      </c>
      <c r="B113" s="748" t="s">
        <v>591</v>
      </c>
      <c r="C113" s="749" t="s">
        <v>607</v>
      </c>
      <c r="D113" s="750" t="s">
        <v>608</v>
      </c>
      <c r="E113" s="751">
        <v>50113001</v>
      </c>
      <c r="F113" s="750" t="s">
        <v>645</v>
      </c>
      <c r="G113" s="749" t="s">
        <v>646</v>
      </c>
      <c r="H113" s="749">
        <v>204626</v>
      </c>
      <c r="I113" s="749">
        <v>204626</v>
      </c>
      <c r="J113" s="749" t="s">
        <v>839</v>
      </c>
      <c r="K113" s="749" t="s">
        <v>841</v>
      </c>
      <c r="L113" s="752">
        <v>213.17994455063098</v>
      </c>
      <c r="M113" s="752">
        <v>81.604230199999989</v>
      </c>
      <c r="N113" s="753">
        <v>17396.385269132923</v>
      </c>
    </row>
    <row r="114" spans="1:14" ht="14.4" customHeight="1" x14ac:dyDescent="0.3">
      <c r="A114" s="747" t="s">
        <v>590</v>
      </c>
      <c r="B114" s="748" t="s">
        <v>591</v>
      </c>
      <c r="C114" s="749" t="s">
        <v>607</v>
      </c>
      <c r="D114" s="750" t="s">
        <v>608</v>
      </c>
      <c r="E114" s="751">
        <v>50113001</v>
      </c>
      <c r="F114" s="750" t="s">
        <v>645</v>
      </c>
      <c r="G114" s="749" t="s">
        <v>662</v>
      </c>
      <c r="H114" s="749">
        <v>215715</v>
      </c>
      <c r="I114" s="749">
        <v>215715</v>
      </c>
      <c r="J114" s="749" t="s">
        <v>842</v>
      </c>
      <c r="K114" s="749" t="s">
        <v>843</v>
      </c>
      <c r="L114" s="752">
        <v>66.339999999999989</v>
      </c>
      <c r="M114" s="752">
        <v>5</v>
      </c>
      <c r="N114" s="753">
        <v>331.69999999999993</v>
      </c>
    </row>
    <row r="115" spans="1:14" ht="14.4" customHeight="1" x14ac:dyDescent="0.3">
      <c r="A115" s="747" t="s">
        <v>590</v>
      </c>
      <c r="B115" s="748" t="s">
        <v>591</v>
      </c>
      <c r="C115" s="749" t="s">
        <v>607</v>
      </c>
      <c r="D115" s="750" t="s">
        <v>608</v>
      </c>
      <c r="E115" s="751">
        <v>50113001</v>
      </c>
      <c r="F115" s="750" t="s">
        <v>645</v>
      </c>
      <c r="G115" s="749" t="s">
        <v>592</v>
      </c>
      <c r="H115" s="749">
        <v>111955</v>
      </c>
      <c r="I115" s="749">
        <v>11955</v>
      </c>
      <c r="J115" s="749" t="s">
        <v>844</v>
      </c>
      <c r="K115" s="749" t="s">
        <v>845</v>
      </c>
      <c r="L115" s="752">
        <v>173.38</v>
      </c>
      <c r="M115" s="752">
        <v>3</v>
      </c>
      <c r="N115" s="753">
        <v>520.14</v>
      </c>
    </row>
    <row r="116" spans="1:14" ht="14.4" customHeight="1" x14ac:dyDescent="0.3">
      <c r="A116" s="747" t="s">
        <v>590</v>
      </c>
      <c r="B116" s="748" t="s">
        <v>591</v>
      </c>
      <c r="C116" s="749" t="s">
        <v>607</v>
      </c>
      <c r="D116" s="750" t="s">
        <v>608</v>
      </c>
      <c r="E116" s="751">
        <v>50113001</v>
      </c>
      <c r="F116" s="750" t="s">
        <v>645</v>
      </c>
      <c r="G116" s="749" t="s">
        <v>592</v>
      </c>
      <c r="H116" s="749">
        <v>159448</v>
      </c>
      <c r="I116" s="749">
        <v>59448</v>
      </c>
      <c r="J116" s="749" t="s">
        <v>846</v>
      </c>
      <c r="K116" s="749" t="s">
        <v>847</v>
      </c>
      <c r="L116" s="752">
        <v>368.89000000000004</v>
      </c>
      <c r="M116" s="752">
        <v>5</v>
      </c>
      <c r="N116" s="753">
        <v>1844.4500000000003</v>
      </c>
    </row>
    <row r="117" spans="1:14" ht="14.4" customHeight="1" x14ac:dyDescent="0.3">
      <c r="A117" s="747" t="s">
        <v>590</v>
      </c>
      <c r="B117" s="748" t="s">
        <v>591</v>
      </c>
      <c r="C117" s="749" t="s">
        <v>607</v>
      </c>
      <c r="D117" s="750" t="s">
        <v>608</v>
      </c>
      <c r="E117" s="751">
        <v>50113001</v>
      </c>
      <c r="F117" s="750" t="s">
        <v>645</v>
      </c>
      <c r="G117" s="749" t="s">
        <v>592</v>
      </c>
      <c r="H117" s="749">
        <v>159449</v>
      </c>
      <c r="I117" s="749">
        <v>59449</v>
      </c>
      <c r="J117" s="749" t="s">
        <v>848</v>
      </c>
      <c r="K117" s="749" t="s">
        <v>849</v>
      </c>
      <c r="L117" s="752">
        <v>774.50999999999988</v>
      </c>
      <c r="M117" s="752">
        <v>3</v>
      </c>
      <c r="N117" s="753">
        <v>2323.5299999999997</v>
      </c>
    </row>
    <row r="118" spans="1:14" ht="14.4" customHeight="1" x14ac:dyDescent="0.3">
      <c r="A118" s="747" t="s">
        <v>590</v>
      </c>
      <c r="B118" s="748" t="s">
        <v>591</v>
      </c>
      <c r="C118" s="749" t="s">
        <v>607</v>
      </c>
      <c r="D118" s="750" t="s">
        <v>608</v>
      </c>
      <c r="E118" s="751">
        <v>50113001</v>
      </c>
      <c r="F118" s="750" t="s">
        <v>645</v>
      </c>
      <c r="G118" s="749" t="s">
        <v>646</v>
      </c>
      <c r="H118" s="749">
        <v>126502</v>
      </c>
      <c r="I118" s="749">
        <v>26502</v>
      </c>
      <c r="J118" s="749" t="s">
        <v>850</v>
      </c>
      <c r="K118" s="749" t="s">
        <v>851</v>
      </c>
      <c r="L118" s="752">
        <v>723.87999999999988</v>
      </c>
      <c r="M118" s="752">
        <v>1</v>
      </c>
      <c r="N118" s="753">
        <v>723.87999999999988</v>
      </c>
    </row>
    <row r="119" spans="1:14" ht="14.4" customHeight="1" x14ac:dyDescent="0.3">
      <c r="A119" s="747" t="s">
        <v>590</v>
      </c>
      <c r="B119" s="748" t="s">
        <v>591</v>
      </c>
      <c r="C119" s="749" t="s">
        <v>607</v>
      </c>
      <c r="D119" s="750" t="s">
        <v>608</v>
      </c>
      <c r="E119" s="751">
        <v>50113001</v>
      </c>
      <c r="F119" s="750" t="s">
        <v>645</v>
      </c>
      <c r="G119" s="749" t="s">
        <v>646</v>
      </c>
      <c r="H119" s="749">
        <v>192202</v>
      </c>
      <c r="I119" s="749">
        <v>192202</v>
      </c>
      <c r="J119" s="749" t="s">
        <v>852</v>
      </c>
      <c r="K119" s="749" t="s">
        <v>853</v>
      </c>
      <c r="L119" s="752">
        <v>87.879999999999953</v>
      </c>
      <c r="M119" s="752">
        <v>3</v>
      </c>
      <c r="N119" s="753">
        <v>263.63999999999987</v>
      </c>
    </row>
    <row r="120" spans="1:14" ht="14.4" customHeight="1" x14ac:dyDescent="0.3">
      <c r="A120" s="747" t="s">
        <v>590</v>
      </c>
      <c r="B120" s="748" t="s">
        <v>591</v>
      </c>
      <c r="C120" s="749" t="s">
        <v>607</v>
      </c>
      <c r="D120" s="750" t="s">
        <v>608</v>
      </c>
      <c r="E120" s="751">
        <v>50113001</v>
      </c>
      <c r="F120" s="750" t="s">
        <v>645</v>
      </c>
      <c r="G120" s="749" t="s">
        <v>646</v>
      </c>
      <c r="H120" s="749">
        <v>159643</v>
      </c>
      <c r="I120" s="749">
        <v>59643</v>
      </c>
      <c r="J120" s="749" t="s">
        <v>854</v>
      </c>
      <c r="K120" s="749" t="s">
        <v>855</v>
      </c>
      <c r="L120" s="752">
        <v>153.34000000000006</v>
      </c>
      <c r="M120" s="752">
        <v>1</v>
      </c>
      <c r="N120" s="753">
        <v>153.34000000000006</v>
      </c>
    </row>
    <row r="121" spans="1:14" ht="14.4" customHeight="1" x14ac:dyDescent="0.3">
      <c r="A121" s="747" t="s">
        <v>590</v>
      </c>
      <c r="B121" s="748" t="s">
        <v>591</v>
      </c>
      <c r="C121" s="749" t="s">
        <v>607</v>
      </c>
      <c r="D121" s="750" t="s">
        <v>608</v>
      </c>
      <c r="E121" s="751">
        <v>50113001</v>
      </c>
      <c r="F121" s="750" t="s">
        <v>645</v>
      </c>
      <c r="G121" s="749" t="s">
        <v>646</v>
      </c>
      <c r="H121" s="749">
        <v>166506</v>
      </c>
      <c r="I121" s="749">
        <v>66506</v>
      </c>
      <c r="J121" s="749" t="s">
        <v>856</v>
      </c>
      <c r="K121" s="749" t="s">
        <v>857</v>
      </c>
      <c r="L121" s="752">
        <v>46.883333333333333</v>
      </c>
      <c r="M121" s="752">
        <v>3</v>
      </c>
      <c r="N121" s="753">
        <v>140.65</v>
      </c>
    </row>
    <row r="122" spans="1:14" ht="14.4" customHeight="1" x14ac:dyDescent="0.3">
      <c r="A122" s="747" t="s">
        <v>590</v>
      </c>
      <c r="B122" s="748" t="s">
        <v>591</v>
      </c>
      <c r="C122" s="749" t="s">
        <v>607</v>
      </c>
      <c r="D122" s="750" t="s">
        <v>608</v>
      </c>
      <c r="E122" s="751">
        <v>50113001</v>
      </c>
      <c r="F122" s="750" t="s">
        <v>645</v>
      </c>
      <c r="G122" s="749" t="s">
        <v>646</v>
      </c>
      <c r="H122" s="749">
        <v>184231</v>
      </c>
      <c r="I122" s="749">
        <v>84231</v>
      </c>
      <c r="J122" s="749" t="s">
        <v>858</v>
      </c>
      <c r="K122" s="749" t="s">
        <v>859</v>
      </c>
      <c r="L122" s="752">
        <v>373.29678073998866</v>
      </c>
      <c r="M122" s="752">
        <v>62.946224399999991</v>
      </c>
      <c r="N122" s="753">
        <v>23497.622928256922</v>
      </c>
    </row>
    <row r="123" spans="1:14" ht="14.4" customHeight="1" x14ac:dyDescent="0.3">
      <c r="A123" s="747" t="s">
        <v>590</v>
      </c>
      <c r="B123" s="748" t="s">
        <v>591</v>
      </c>
      <c r="C123" s="749" t="s">
        <v>607</v>
      </c>
      <c r="D123" s="750" t="s">
        <v>608</v>
      </c>
      <c r="E123" s="751">
        <v>50113001</v>
      </c>
      <c r="F123" s="750" t="s">
        <v>645</v>
      </c>
      <c r="G123" s="749" t="s">
        <v>646</v>
      </c>
      <c r="H123" s="749">
        <v>184229</v>
      </c>
      <c r="I123" s="749">
        <v>84229</v>
      </c>
      <c r="J123" s="749" t="s">
        <v>860</v>
      </c>
      <c r="K123" s="749" t="s">
        <v>861</v>
      </c>
      <c r="L123" s="752">
        <v>887.26883023551295</v>
      </c>
      <c r="M123" s="752">
        <v>19.046785899999996</v>
      </c>
      <c r="N123" s="753">
        <v>16899.619445239259</v>
      </c>
    </row>
    <row r="124" spans="1:14" ht="14.4" customHeight="1" x14ac:dyDescent="0.3">
      <c r="A124" s="747" t="s">
        <v>590</v>
      </c>
      <c r="B124" s="748" t="s">
        <v>591</v>
      </c>
      <c r="C124" s="749" t="s">
        <v>607</v>
      </c>
      <c r="D124" s="750" t="s">
        <v>608</v>
      </c>
      <c r="E124" s="751">
        <v>50113001</v>
      </c>
      <c r="F124" s="750" t="s">
        <v>645</v>
      </c>
      <c r="G124" s="749" t="s">
        <v>646</v>
      </c>
      <c r="H124" s="749">
        <v>184230</v>
      </c>
      <c r="I124" s="749">
        <v>84230</v>
      </c>
      <c r="J124" s="749" t="s">
        <v>862</v>
      </c>
      <c r="K124" s="749" t="s">
        <v>863</v>
      </c>
      <c r="L124" s="752">
        <v>196.06388509722532</v>
      </c>
      <c r="M124" s="752">
        <v>42.102467699999998</v>
      </c>
      <c r="N124" s="753">
        <v>8254.77338944244</v>
      </c>
    </row>
    <row r="125" spans="1:14" ht="14.4" customHeight="1" x14ac:dyDescent="0.3">
      <c r="A125" s="747" t="s">
        <v>590</v>
      </c>
      <c r="B125" s="748" t="s">
        <v>591</v>
      </c>
      <c r="C125" s="749" t="s">
        <v>607</v>
      </c>
      <c r="D125" s="750" t="s">
        <v>608</v>
      </c>
      <c r="E125" s="751">
        <v>50113001</v>
      </c>
      <c r="F125" s="750" t="s">
        <v>645</v>
      </c>
      <c r="G125" s="749" t="s">
        <v>646</v>
      </c>
      <c r="H125" s="749">
        <v>197026</v>
      </c>
      <c r="I125" s="749">
        <v>97026</v>
      </c>
      <c r="J125" s="749" t="s">
        <v>864</v>
      </c>
      <c r="K125" s="749" t="s">
        <v>865</v>
      </c>
      <c r="L125" s="752">
        <v>45.109999999999992</v>
      </c>
      <c r="M125" s="752">
        <v>1</v>
      </c>
      <c r="N125" s="753">
        <v>45.109999999999992</v>
      </c>
    </row>
    <row r="126" spans="1:14" ht="14.4" customHeight="1" x14ac:dyDescent="0.3">
      <c r="A126" s="747" t="s">
        <v>590</v>
      </c>
      <c r="B126" s="748" t="s">
        <v>591</v>
      </c>
      <c r="C126" s="749" t="s">
        <v>607</v>
      </c>
      <c r="D126" s="750" t="s">
        <v>608</v>
      </c>
      <c r="E126" s="751">
        <v>50113001</v>
      </c>
      <c r="F126" s="750" t="s">
        <v>645</v>
      </c>
      <c r="G126" s="749" t="s">
        <v>646</v>
      </c>
      <c r="H126" s="749">
        <v>199680</v>
      </c>
      <c r="I126" s="749">
        <v>199680</v>
      </c>
      <c r="J126" s="749" t="s">
        <v>866</v>
      </c>
      <c r="K126" s="749" t="s">
        <v>867</v>
      </c>
      <c r="L126" s="752">
        <v>362.89500000000015</v>
      </c>
      <c r="M126" s="752">
        <v>6</v>
      </c>
      <c r="N126" s="753">
        <v>2177.3700000000008</v>
      </c>
    </row>
    <row r="127" spans="1:14" ht="14.4" customHeight="1" x14ac:dyDescent="0.3">
      <c r="A127" s="747" t="s">
        <v>590</v>
      </c>
      <c r="B127" s="748" t="s">
        <v>591</v>
      </c>
      <c r="C127" s="749" t="s">
        <v>607</v>
      </c>
      <c r="D127" s="750" t="s">
        <v>608</v>
      </c>
      <c r="E127" s="751">
        <v>50113001</v>
      </c>
      <c r="F127" s="750" t="s">
        <v>645</v>
      </c>
      <c r="G127" s="749" t="s">
        <v>646</v>
      </c>
      <c r="H127" s="749">
        <v>187076</v>
      </c>
      <c r="I127" s="749">
        <v>87076</v>
      </c>
      <c r="J127" s="749" t="s">
        <v>868</v>
      </c>
      <c r="K127" s="749" t="s">
        <v>869</v>
      </c>
      <c r="L127" s="752">
        <v>132.84</v>
      </c>
      <c r="M127" s="752">
        <v>6</v>
      </c>
      <c r="N127" s="753">
        <v>797.04</v>
      </c>
    </row>
    <row r="128" spans="1:14" ht="14.4" customHeight="1" x14ac:dyDescent="0.3">
      <c r="A128" s="747" t="s">
        <v>590</v>
      </c>
      <c r="B128" s="748" t="s">
        <v>591</v>
      </c>
      <c r="C128" s="749" t="s">
        <v>607</v>
      </c>
      <c r="D128" s="750" t="s">
        <v>608</v>
      </c>
      <c r="E128" s="751">
        <v>50113001</v>
      </c>
      <c r="F128" s="750" t="s">
        <v>645</v>
      </c>
      <c r="G128" s="749" t="s">
        <v>646</v>
      </c>
      <c r="H128" s="749">
        <v>192757</v>
      </c>
      <c r="I128" s="749">
        <v>92757</v>
      </c>
      <c r="J128" s="749" t="s">
        <v>868</v>
      </c>
      <c r="K128" s="749" t="s">
        <v>870</v>
      </c>
      <c r="L128" s="752">
        <v>74.339999999999989</v>
      </c>
      <c r="M128" s="752">
        <v>3</v>
      </c>
      <c r="N128" s="753">
        <v>223.01999999999998</v>
      </c>
    </row>
    <row r="129" spans="1:14" ht="14.4" customHeight="1" x14ac:dyDescent="0.3">
      <c r="A129" s="747" t="s">
        <v>590</v>
      </c>
      <c r="B129" s="748" t="s">
        <v>591</v>
      </c>
      <c r="C129" s="749" t="s">
        <v>607</v>
      </c>
      <c r="D129" s="750" t="s">
        <v>608</v>
      </c>
      <c r="E129" s="751">
        <v>50113001</v>
      </c>
      <c r="F129" s="750" t="s">
        <v>645</v>
      </c>
      <c r="G129" s="749" t="s">
        <v>646</v>
      </c>
      <c r="H129" s="749">
        <v>846413</v>
      </c>
      <c r="I129" s="749">
        <v>57585</v>
      </c>
      <c r="J129" s="749" t="s">
        <v>871</v>
      </c>
      <c r="K129" s="749" t="s">
        <v>872</v>
      </c>
      <c r="L129" s="752">
        <v>133.30799999999994</v>
      </c>
      <c r="M129" s="752">
        <v>5</v>
      </c>
      <c r="N129" s="753">
        <v>666.53999999999974</v>
      </c>
    </row>
    <row r="130" spans="1:14" ht="14.4" customHeight="1" x14ac:dyDescent="0.3">
      <c r="A130" s="747" t="s">
        <v>590</v>
      </c>
      <c r="B130" s="748" t="s">
        <v>591</v>
      </c>
      <c r="C130" s="749" t="s">
        <v>607</v>
      </c>
      <c r="D130" s="750" t="s">
        <v>608</v>
      </c>
      <c r="E130" s="751">
        <v>50113001</v>
      </c>
      <c r="F130" s="750" t="s">
        <v>645</v>
      </c>
      <c r="G130" s="749" t="s">
        <v>646</v>
      </c>
      <c r="H130" s="749">
        <v>500618</v>
      </c>
      <c r="I130" s="749">
        <v>125753</v>
      </c>
      <c r="J130" s="749" t="s">
        <v>873</v>
      </c>
      <c r="K130" s="749" t="s">
        <v>874</v>
      </c>
      <c r="L130" s="752">
        <v>254.51333333333329</v>
      </c>
      <c r="M130" s="752">
        <v>3</v>
      </c>
      <c r="N130" s="753">
        <v>763.53999999999985</v>
      </c>
    </row>
    <row r="131" spans="1:14" ht="14.4" customHeight="1" x14ac:dyDescent="0.3">
      <c r="A131" s="747" t="s">
        <v>590</v>
      </c>
      <c r="B131" s="748" t="s">
        <v>591</v>
      </c>
      <c r="C131" s="749" t="s">
        <v>607</v>
      </c>
      <c r="D131" s="750" t="s">
        <v>608</v>
      </c>
      <c r="E131" s="751">
        <v>50113001</v>
      </c>
      <c r="F131" s="750" t="s">
        <v>645</v>
      </c>
      <c r="G131" s="749" t="s">
        <v>646</v>
      </c>
      <c r="H131" s="749">
        <v>848560</v>
      </c>
      <c r="I131" s="749">
        <v>125752</v>
      </c>
      <c r="J131" s="749" t="s">
        <v>875</v>
      </c>
      <c r="K131" s="749" t="s">
        <v>876</v>
      </c>
      <c r="L131" s="752">
        <v>186.93410416892817</v>
      </c>
      <c r="M131" s="752">
        <v>10</v>
      </c>
      <c r="N131" s="753">
        <v>1869.3410416892816</v>
      </c>
    </row>
    <row r="132" spans="1:14" ht="14.4" customHeight="1" x14ac:dyDescent="0.3">
      <c r="A132" s="747" t="s">
        <v>590</v>
      </c>
      <c r="B132" s="748" t="s">
        <v>591</v>
      </c>
      <c r="C132" s="749" t="s">
        <v>607</v>
      </c>
      <c r="D132" s="750" t="s">
        <v>608</v>
      </c>
      <c r="E132" s="751">
        <v>50113001</v>
      </c>
      <c r="F132" s="750" t="s">
        <v>645</v>
      </c>
      <c r="G132" s="749" t="s">
        <v>662</v>
      </c>
      <c r="H132" s="749">
        <v>12670</v>
      </c>
      <c r="I132" s="749">
        <v>12670</v>
      </c>
      <c r="J132" s="749" t="s">
        <v>877</v>
      </c>
      <c r="K132" s="749" t="s">
        <v>878</v>
      </c>
      <c r="L132" s="752">
        <v>178.71843129797162</v>
      </c>
      <c r="M132" s="752">
        <v>41.045000000000002</v>
      </c>
      <c r="N132" s="753">
        <v>7335.4980126252458</v>
      </c>
    </row>
    <row r="133" spans="1:14" ht="14.4" customHeight="1" x14ac:dyDescent="0.3">
      <c r="A133" s="747" t="s">
        <v>590</v>
      </c>
      <c r="B133" s="748" t="s">
        <v>591</v>
      </c>
      <c r="C133" s="749" t="s">
        <v>607</v>
      </c>
      <c r="D133" s="750" t="s">
        <v>608</v>
      </c>
      <c r="E133" s="751">
        <v>50113001</v>
      </c>
      <c r="F133" s="750" t="s">
        <v>645</v>
      </c>
      <c r="G133" s="749" t="s">
        <v>662</v>
      </c>
      <c r="H133" s="749">
        <v>112669</v>
      </c>
      <c r="I133" s="749">
        <v>12669</v>
      </c>
      <c r="J133" s="749" t="s">
        <v>877</v>
      </c>
      <c r="K133" s="749" t="s">
        <v>879</v>
      </c>
      <c r="L133" s="752">
        <v>104.50015650575135</v>
      </c>
      <c r="M133" s="752">
        <v>27.613904599999994</v>
      </c>
      <c r="N133" s="753">
        <v>2885.6573524348864</v>
      </c>
    </row>
    <row r="134" spans="1:14" ht="14.4" customHeight="1" x14ac:dyDescent="0.3">
      <c r="A134" s="747" t="s">
        <v>590</v>
      </c>
      <c r="B134" s="748" t="s">
        <v>591</v>
      </c>
      <c r="C134" s="749" t="s">
        <v>607</v>
      </c>
      <c r="D134" s="750" t="s">
        <v>608</v>
      </c>
      <c r="E134" s="751">
        <v>50113001</v>
      </c>
      <c r="F134" s="750" t="s">
        <v>645</v>
      </c>
      <c r="G134" s="749" t="s">
        <v>662</v>
      </c>
      <c r="H134" s="749">
        <v>112671</v>
      </c>
      <c r="I134" s="749">
        <v>12671</v>
      </c>
      <c r="J134" s="749" t="s">
        <v>877</v>
      </c>
      <c r="K134" s="749" t="s">
        <v>880</v>
      </c>
      <c r="L134" s="752">
        <v>324.50112024834863</v>
      </c>
      <c r="M134" s="752">
        <v>21.384157000000002</v>
      </c>
      <c r="N134" s="753">
        <v>6939.1829020665664</v>
      </c>
    </row>
    <row r="135" spans="1:14" ht="14.4" customHeight="1" x14ac:dyDescent="0.3">
      <c r="A135" s="747" t="s">
        <v>590</v>
      </c>
      <c r="B135" s="748" t="s">
        <v>591</v>
      </c>
      <c r="C135" s="749" t="s">
        <v>607</v>
      </c>
      <c r="D135" s="750" t="s">
        <v>608</v>
      </c>
      <c r="E135" s="751">
        <v>50113001</v>
      </c>
      <c r="F135" s="750" t="s">
        <v>645</v>
      </c>
      <c r="G135" s="749" t="s">
        <v>662</v>
      </c>
      <c r="H135" s="749">
        <v>169189</v>
      </c>
      <c r="I135" s="749">
        <v>69189</v>
      </c>
      <c r="J135" s="749" t="s">
        <v>881</v>
      </c>
      <c r="K135" s="749" t="s">
        <v>882</v>
      </c>
      <c r="L135" s="752">
        <v>61.110000000000007</v>
      </c>
      <c r="M135" s="752">
        <v>3</v>
      </c>
      <c r="N135" s="753">
        <v>183.33</v>
      </c>
    </row>
    <row r="136" spans="1:14" ht="14.4" customHeight="1" x14ac:dyDescent="0.3">
      <c r="A136" s="747" t="s">
        <v>590</v>
      </c>
      <c r="B136" s="748" t="s">
        <v>591</v>
      </c>
      <c r="C136" s="749" t="s">
        <v>607</v>
      </c>
      <c r="D136" s="750" t="s">
        <v>608</v>
      </c>
      <c r="E136" s="751">
        <v>50113001</v>
      </c>
      <c r="F136" s="750" t="s">
        <v>645</v>
      </c>
      <c r="G136" s="749" t="s">
        <v>646</v>
      </c>
      <c r="H136" s="749">
        <v>116464</v>
      </c>
      <c r="I136" s="749">
        <v>16464</v>
      </c>
      <c r="J136" s="749" t="s">
        <v>883</v>
      </c>
      <c r="K136" s="749" t="s">
        <v>884</v>
      </c>
      <c r="L136" s="752">
        <v>125.81999999999998</v>
      </c>
      <c r="M136" s="752">
        <v>3</v>
      </c>
      <c r="N136" s="753">
        <v>377.45999999999992</v>
      </c>
    </row>
    <row r="137" spans="1:14" ht="14.4" customHeight="1" x14ac:dyDescent="0.3">
      <c r="A137" s="747" t="s">
        <v>590</v>
      </c>
      <c r="B137" s="748" t="s">
        <v>591</v>
      </c>
      <c r="C137" s="749" t="s">
        <v>607</v>
      </c>
      <c r="D137" s="750" t="s">
        <v>608</v>
      </c>
      <c r="E137" s="751">
        <v>50113001</v>
      </c>
      <c r="F137" s="750" t="s">
        <v>645</v>
      </c>
      <c r="G137" s="749" t="s">
        <v>646</v>
      </c>
      <c r="H137" s="749">
        <v>116462</v>
      </c>
      <c r="I137" s="749">
        <v>16462</v>
      </c>
      <c r="J137" s="749" t="s">
        <v>885</v>
      </c>
      <c r="K137" s="749" t="s">
        <v>886</v>
      </c>
      <c r="L137" s="752">
        <v>134.0083333333333</v>
      </c>
      <c r="M137" s="752">
        <v>6</v>
      </c>
      <c r="N137" s="753">
        <v>804.04999999999984</v>
      </c>
    </row>
    <row r="138" spans="1:14" ht="14.4" customHeight="1" x14ac:dyDescent="0.3">
      <c r="A138" s="747" t="s">
        <v>590</v>
      </c>
      <c r="B138" s="748" t="s">
        <v>591</v>
      </c>
      <c r="C138" s="749" t="s">
        <v>607</v>
      </c>
      <c r="D138" s="750" t="s">
        <v>608</v>
      </c>
      <c r="E138" s="751">
        <v>50113001</v>
      </c>
      <c r="F138" s="750" t="s">
        <v>645</v>
      </c>
      <c r="G138" s="749" t="s">
        <v>646</v>
      </c>
      <c r="H138" s="749">
        <v>214595</v>
      </c>
      <c r="I138" s="749">
        <v>214595</v>
      </c>
      <c r="J138" s="749" t="s">
        <v>887</v>
      </c>
      <c r="K138" s="749" t="s">
        <v>888</v>
      </c>
      <c r="L138" s="752">
        <v>113.20499999999998</v>
      </c>
      <c r="M138" s="752">
        <v>2</v>
      </c>
      <c r="N138" s="753">
        <v>226.40999999999997</v>
      </c>
    </row>
    <row r="139" spans="1:14" ht="14.4" customHeight="1" x14ac:dyDescent="0.3">
      <c r="A139" s="747" t="s">
        <v>590</v>
      </c>
      <c r="B139" s="748" t="s">
        <v>591</v>
      </c>
      <c r="C139" s="749" t="s">
        <v>607</v>
      </c>
      <c r="D139" s="750" t="s">
        <v>608</v>
      </c>
      <c r="E139" s="751">
        <v>50113001</v>
      </c>
      <c r="F139" s="750" t="s">
        <v>645</v>
      </c>
      <c r="G139" s="749" t="s">
        <v>646</v>
      </c>
      <c r="H139" s="749">
        <v>214596</v>
      </c>
      <c r="I139" s="749">
        <v>214596</v>
      </c>
      <c r="J139" s="749" t="s">
        <v>889</v>
      </c>
      <c r="K139" s="749" t="s">
        <v>890</v>
      </c>
      <c r="L139" s="752">
        <v>78.215999999999966</v>
      </c>
      <c r="M139" s="752">
        <v>5</v>
      </c>
      <c r="N139" s="753">
        <v>391.07999999999981</v>
      </c>
    </row>
    <row r="140" spans="1:14" ht="14.4" customHeight="1" x14ac:dyDescent="0.3">
      <c r="A140" s="747" t="s">
        <v>590</v>
      </c>
      <c r="B140" s="748" t="s">
        <v>591</v>
      </c>
      <c r="C140" s="749" t="s">
        <v>607</v>
      </c>
      <c r="D140" s="750" t="s">
        <v>608</v>
      </c>
      <c r="E140" s="751">
        <v>50113001</v>
      </c>
      <c r="F140" s="750" t="s">
        <v>645</v>
      </c>
      <c r="G140" s="749" t="s">
        <v>646</v>
      </c>
      <c r="H140" s="749">
        <v>173500</v>
      </c>
      <c r="I140" s="749">
        <v>173500</v>
      </c>
      <c r="J140" s="749" t="s">
        <v>891</v>
      </c>
      <c r="K140" s="749" t="s">
        <v>892</v>
      </c>
      <c r="L140" s="752">
        <v>128.96000000000006</v>
      </c>
      <c r="M140" s="752">
        <v>1</v>
      </c>
      <c r="N140" s="753">
        <v>128.96000000000006</v>
      </c>
    </row>
    <row r="141" spans="1:14" ht="14.4" customHeight="1" x14ac:dyDescent="0.3">
      <c r="A141" s="747" t="s">
        <v>590</v>
      </c>
      <c r="B141" s="748" t="s">
        <v>591</v>
      </c>
      <c r="C141" s="749" t="s">
        <v>607</v>
      </c>
      <c r="D141" s="750" t="s">
        <v>608</v>
      </c>
      <c r="E141" s="751">
        <v>50113001</v>
      </c>
      <c r="F141" s="750" t="s">
        <v>645</v>
      </c>
      <c r="G141" s="749" t="s">
        <v>646</v>
      </c>
      <c r="H141" s="749">
        <v>59571</v>
      </c>
      <c r="I141" s="749">
        <v>59571</v>
      </c>
      <c r="J141" s="749" t="s">
        <v>893</v>
      </c>
      <c r="K141" s="749" t="s">
        <v>894</v>
      </c>
      <c r="L141" s="752">
        <v>231.40000000000006</v>
      </c>
      <c r="M141" s="752">
        <v>1</v>
      </c>
      <c r="N141" s="753">
        <v>231.40000000000006</v>
      </c>
    </row>
    <row r="142" spans="1:14" ht="14.4" customHeight="1" x14ac:dyDescent="0.3">
      <c r="A142" s="747" t="s">
        <v>590</v>
      </c>
      <c r="B142" s="748" t="s">
        <v>591</v>
      </c>
      <c r="C142" s="749" t="s">
        <v>607</v>
      </c>
      <c r="D142" s="750" t="s">
        <v>608</v>
      </c>
      <c r="E142" s="751">
        <v>50113001</v>
      </c>
      <c r="F142" s="750" t="s">
        <v>645</v>
      </c>
      <c r="G142" s="749" t="s">
        <v>646</v>
      </c>
      <c r="H142" s="749">
        <v>214598</v>
      </c>
      <c r="I142" s="749">
        <v>214598</v>
      </c>
      <c r="J142" s="749" t="s">
        <v>895</v>
      </c>
      <c r="K142" s="749" t="s">
        <v>896</v>
      </c>
      <c r="L142" s="752">
        <v>167.47</v>
      </c>
      <c r="M142" s="752">
        <v>2</v>
      </c>
      <c r="N142" s="753">
        <v>334.94</v>
      </c>
    </row>
    <row r="143" spans="1:14" ht="14.4" customHeight="1" x14ac:dyDescent="0.3">
      <c r="A143" s="747" t="s">
        <v>590</v>
      </c>
      <c r="B143" s="748" t="s">
        <v>591</v>
      </c>
      <c r="C143" s="749" t="s">
        <v>607</v>
      </c>
      <c r="D143" s="750" t="s">
        <v>608</v>
      </c>
      <c r="E143" s="751">
        <v>50113001</v>
      </c>
      <c r="F143" s="750" t="s">
        <v>645</v>
      </c>
      <c r="G143" s="749" t="s">
        <v>646</v>
      </c>
      <c r="H143" s="749">
        <v>847883</v>
      </c>
      <c r="I143" s="749">
        <v>122874</v>
      </c>
      <c r="J143" s="749" t="s">
        <v>897</v>
      </c>
      <c r="K143" s="749" t="s">
        <v>898</v>
      </c>
      <c r="L143" s="752">
        <v>696.83050695767065</v>
      </c>
      <c r="M143" s="752">
        <v>3.024</v>
      </c>
      <c r="N143" s="753">
        <v>2107.2154530399962</v>
      </c>
    </row>
    <row r="144" spans="1:14" ht="14.4" customHeight="1" x14ac:dyDescent="0.3">
      <c r="A144" s="747" t="s">
        <v>590</v>
      </c>
      <c r="B144" s="748" t="s">
        <v>591</v>
      </c>
      <c r="C144" s="749" t="s">
        <v>607</v>
      </c>
      <c r="D144" s="750" t="s">
        <v>608</v>
      </c>
      <c r="E144" s="751">
        <v>50113001</v>
      </c>
      <c r="F144" s="750" t="s">
        <v>645</v>
      </c>
      <c r="G144" s="749" t="s">
        <v>646</v>
      </c>
      <c r="H144" s="749">
        <v>152334</v>
      </c>
      <c r="I144" s="749">
        <v>52334</v>
      </c>
      <c r="J144" s="749" t="s">
        <v>899</v>
      </c>
      <c r="K144" s="749" t="s">
        <v>900</v>
      </c>
      <c r="L144" s="752">
        <v>198.18000000000009</v>
      </c>
      <c r="M144" s="752">
        <v>1</v>
      </c>
      <c r="N144" s="753">
        <v>198.18000000000009</v>
      </c>
    </row>
    <row r="145" spans="1:14" ht="14.4" customHeight="1" x14ac:dyDescent="0.3">
      <c r="A145" s="747" t="s">
        <v>590</v>
      </c>
      <c r="B145" s="748" t="s">
        <v>591</v>
      </c>
      <c r="C145" s="749" t="s">
        <v>607</v>
      </c>
      <c r="D145" s="750" t="s">
        <v>608</v>
      </c>
      <c r="E145" s="751">
        <v>50113001</v>
      </c>
      <c r="F145" s="750" t="s">
        <v>645</v>
      </c>
      <c r="G145" s="749" t="s">
        <v>662</v>
      </c>
      <c r="H145" s="749">
        <v>213485</v>
      </c>
      <c r="I145" s="749">
        <v>213485</v>
      </c>
      <c r="J145" s="749" t="s">
        <v>901</v>
      </c>
      <c r="K145" s="749" t="s">
        <v>902</v>
      </c>
      <c r="L145" s="752">
        <v>721.2</v>
      </c>
      <c r="M145" s="752">
        <v>18</v>
      </c>
      <c r="N145" s="753">
        <v>12981.6</v>
      </c>
    </row>
    <row r="146" spans="1:14" ht="14.4" customHeight="1" x14ac:dyDescent="0.3">
      <c r="A146" s="747" t="s">
        <v>590</v>
      </c>
      <c r="B146" s="748" t="s">
        <v>591</v>
      </c>
      <c r="C146" s="749" t="s">
        <v>607</v>
      </c>
      <c r="D146" s="750" t="s">
        <v>608</v>
      </c>
      <c r="E146" s="751">
        <v>50113001</v>
      </c>
      <c r="F146" s="750" t="s">
        <v>645</v>
      </c>
      <c r="G146" s="749" t="s">
        <v>662</v>
      </c>
      <c r="H146" s="749">
        <v>213487</v>
      </c>
      <c r="I146" s="749">
        <v>213487</v>
      </c>
      <c r="J146" s="749" t="s">
        <v>901</v>
      </c>
      <c r="K146" s="749" t="s">
        <v>903</v>
      </c>
      <c r="L146" s="752">
        <v>271.85000000000002</v>
      </c>
      <c r="M146" s="752">
        <v>23</v>
      </c>
      <c r="N146" s="753">
        <v>6252.55</v>
      </c>
    </row>
    <row r="147" spans="1:14" ht="14.4" customHeight="1" x14ac:dyDescent="0.3">
      <c r="A147" s="747" t="s">
        <v>590</v>
      </c>
      <c r="B147" s="748" t="s">
        <v>591</v>
      </c>
      <c r="C147" s="749" t="s">
        <v>607</v>
      </c>
      <c r="D147" s="750" t="s">
        <v>608</v>
      </c>
      <c r="E147" s="751">
        <v>50113001</v>
      </c>
      <c r="F147" s="750" t="s">
        <v>645</v>
      </c>
      <c r="G147" s="749" t="s">
        <v>662</v>
      </c>
      <c r="H147" s="749">
        <v>213489</v>
      </c>
      <c r="I147" s="749">
        <v>213489</v>
      </c>
      <c r="J147" s="749" t="s">
        <v>901</v>
      </c>
      <c r="K147" s="749" t="s">
        <v>904</v>
      </c>
      <c r="L147" s="752">
        <v>630.66</v>
      </c>
      <c r="M147" s="752">
        <v>25</v>
      </c>
      <c r="N147" s="753">
        <v>15766.5</v>
      </c>
    </row>
    <row r="148" spans="1:14" ht="14.4" customHeight="1" x14ac:dyDescent="0.3">
      <c r="A148" s="747" t="s">
        <v>590</v>
      </c>
      <c r="B148" s="748" t="s">
        <v>591</v>
      </c>
      <c r="C148" s="749" t="s">
        <v>607</v>
      </c>
      <c r="D148" s="750" t="s">
        <v>608</v>
      </c>
      <c r="E148" s="751">
        <v>50113001</v>
      </c>
      <c r="F148" s="750" t="s">
        <v>645</v>
      </c>
      <c r="G148" s="749" t="s">
        <v>662</v>
      </c>
      <c r="H148" s="749">
        <v>213494</v>
      </c>
      <c r="I148" s="749">
        <v>213494</v>
      </c>
      <c r="J148" s="749" t="s">
        <v>901</v>
      </c>
      <c r="K148" s="749" t="s">
        <v>905</v>
      </c>
      <c r="L148" s="752">
        <v>408.95</v>
      </c>
      <c r="M148" s="752">
        <v>43</v>
      </c>
      <c r="N148" s="753">
        <v>17584.849999999999</v>
      </c>
    </row>
    <row r="149" spans="1:14" ht="14.4" customHeight="1" x14ac:dyDescent="0.3">
      <c r="A149" s="747" t="s">
        <v>590</v>
      </c>
      <c r="B149" s="748" t="s">
        <v>591</v>
      </c>
      <c r="C149" s="749" t="s">
        <v>607</v>
      </c>
      <c r="D149" s="750" t="s">
        <v>608</v>
      </c>
      <c r="E149" s="751">
        <v>50113001</v>
      </c>
      <c r="F149" s="750" t="s">
        <v>645</v>
      </c>
      <c r="G149" s="749" t="s">
        <v>592</v>
      </c>
      <c r="H149" s="749">
        <v>198219</v>
      </c>
      <c r="I149" s="749">
        <v>98219</v>
      </c>
      <c r="J149" s="749" t="s">
        <v>906</v>
      </c>
      <c r="K149" s="749" t="s">
        <v>907</v>
      </c>
      <c r="L149" s="752">
        <v>59.686666666666667</v>
      </c>
      <c r="M149" s="752">
        <v>3</v>
      </c>
      <c r="N149" s="753">
        <v>179.06</v>
      </c>
    </row>
    <row r="150" spans="1:14" ht="14.4" customHeight="1" x14ac:dyDescent="0.3">
      <c r="A150" s="747" t="s">
        <v>590</v>
      </c>
      <c r="B150" s="748" t="s">
        <v>591</v>
      </c>
      <c r="C150" s="749" t="s">
        <v>607</v>
      </c>
      <c r="D150" s="750" t="s">
        <v>608</v>
      </c>
      <c r="E150" s="751">
        <v>50113001</v>
      </c>
      <c r="F150" s="750" t="s">
        <v>645</v>
      </c>
      <c r="G150" s="749" t="s">
        <v>662</v>
      </c>
      <c r="H150" s="749">
        <v>156805</v>
      </c>
      <c r="I150" s="749">
        <v>56805</v>
      </c>
      <c r="J150" s="749" t="s">
        <v>908</v>
      </c>
      <c r="K150" s="749" t="s">
        <v>909</v>
      </c>
      <c r="L150" s="752">
        <v>58.77</v>
      </c>
      <c r="M150" s="752">
        <v>6</v>
      </c>
      <c r="N150" s="753">
        <v>352.62</v>
      </c>
    </row>
    <row r="151" spans="1:14" ht="14.4" customHeight="1" x14ac:dyDescent="0.3">
      <c r="A151" s="747" t="s">
        <v>590</v>
      </c>
      <c r="B151" s="748" t="s">
        <v>591</v>
      </c>
      <c r="C151" s="749" t="s">
        <v>607</v>
      </c>
      <c r="D151" s="750" t="s">
        <v>608</v>
      </c>
      <c r="E151" s="751">
        <v>50113001</v>
      </c>
      <c r="F151" s="750" t="s">
        <v>645</v>
      </c>
      <c r="G151" s="749" t="s">
        <v>662</v>
      </c>
      <c r="H151" s="749">
        <v>214036</v>
      </c>
      <c r="I151" s="749">
        <v>214036</v>
      </c>
      <c r="J151" s="749" t="s">
        <v>910</v>
      </c>
      <c r="K151" s="749" t="s">
        <v>911</v>
      </c>
      <c r="L151" s="752">
        <v>40.395084745762709</v>
      </c>
      <c r="M151" s="752">
        <v>59</v>
      </c>
      <c r="N151" s="753">
        <v>2383.31</v>
      </c>
    </row>
    <row r="152" spans="1:14" ht="14.4" customHeight="1" x14ac:dyDescent="0.3">
      <c r="A152" s="747" t="s">
        <v>590</v>
      </c>
      <c r="B152" s="748" t="s">
        <v>591</v>
      </c>
      <c r="C152" s="749" t="s">
        <v>607</v>
      </c>
      <c r="D152" s="750" t="s">
        <v>608</v>
      </c>
      <c r="E152" s="751">
        <v>50113001</v>
      </c>
      <c r="F152" s="750" t="s">
        <v>645</v>
      </c>
      <c r="G152" s="749" t="s">
        <v>646</v>
      </c>
      <c r="H152" s="749">
        <v>199333</v>
      </c>
      <c r="I152" s="749">
        <v>99333</v>
      </c>
      <c r="J152" s="749" t="s">
        <v>912</v>
      </c>
      <c r="K152" s="749" t="s">
        <v>913</v>
      </c>
      <c r="L152" s="752">
        <v>247.03000000000003</v>
      </c>
      <c r="M152" s="752">
        <v>2</v>
      </c>
      <c r="N152" s="753">
        <v>494.06000000000006</v>
      </c>
    </row>
    <row r="153" spans="1:14" ht="14.4" customHeight="1" x14ac:dyDescent="0.3">
      <c r="A153" s="747" t="s">
        <v>590</v>
      </c>
      <c r="B153" s="748" t="s">
        <v>591</v>
      </c>
      <c r="C153" s="749" t="s">
        <v>607</v>
      </c>
      <c r="D153" s="750" t="s">
        <v>608</v>
      </c>
      <c r="E153" s="751">
        <v>50113001</v>
      </c>
      <c r="F153" s="750" t="s">
        <v>645</v>
      </c>
      <c r="G153" s="749" t="s">
        <v>646</v>
      </c>
      <c r="H153" s="749">
        <v>160414</v>
      </c>
      <c r="I153" s="749">
        <v>160676</v>
      </c>
      <c r="J153" s="749" t="s">
        <v>914</v>
      </c>
      <c r="K153" s="749" t="s">
        <v>915</v>
      </c>
      <c r="L153" s="752">
        <v>78.760124659963083</v>
      </c>
      <c r="M153" s="752">
        <v>0.70100000000000007</v>
      </c>
      <c r="N153" s="753">
        <v>55.210847386634128</v>
      </c>
    </row>
    <row r="154" spans="1:14" ht="14.4" customHeight="1" x14ac:dyDescent="0.3">
      <c r="A154" s="747" t="s">
        <v>590</v>
      </c>
      <c r="B154" s="748" t="s">
        <v>591</v>
      </c>
      <c r="C154" s="749" t="s">
        <v>607</v>
      </c>
      <c r="D154" s="750" t="s">
        <v>608</v>
      </c>
      <c r="E154" s="751">
        <v>50113001</v>
      </c>
      <c r="F154" s="750" t="s">
        <v>645</v>
      </c>
      <c r="G154" s="749" t="s">
        <v>646</v>
      </c>
      <c r="H154" s="749">
        <v>172159</v>
      </c>
      <c r="I154" s="749">
        <v>172173</v>
      </c>
      <c r="J154" s="749" t="s">
        <v>914</v>
      </c>
      <c r="K154" s="749" t="s">
        <v>916</v>
      </c>
      <c r="L154" s="752">
        <v>476.52999999999986</v>
      </c>
      <c r="M154" s="752">
        <v>0.52600000000000002</v>
      </c>
      <c r="N154" s="753">
        <v>250.65477999999993</v>
      </c>
    </row>
    <row r="155" spans="1:14" ht="14.4" customHeight="1" x14ac:dyDescent="0.3">
      <c r="A155" s="747" t="s">
        <v>590</v>
      </c>
      <c r="B155" s="748" t="s">
        <v>591</v>
      </c>
      <c r="C155" s="749" t="s">
        <v>607</v>
      </c>
      <c r="D155" s="750" t="s">
        <v>608</v>
      </c>
      <c r="E155" s="751">
        <v>50113001</v>
      </c>
      <c r="F155" s="750" t="s">
        <v>645</v>
      </c>
      <c r="G155" s="749" t="s">
        <v>646</v>
      </c>
      <c r="H155" s="749">
        <v>394970</v>
      </c>
      <c r="I155" s="749">
        <v>172174</v>
      </c>
      <c r="J155" s="749" t="s">
        <v>914</v>
      </c>
      <c r="K155" s="749" t="s">
        <v>917</v>
      </c>
      <c r="L155" s="752">
        <v>224.6500005401449</v>
      </c>
      <c r="M155" s="752">
        <v>1</v>
      </c>
      <c r="N155" s="753">
        <v>224.6500005401449</v>
      </c>
    </row>
    <row r="156" spans="1:14" ht="14.4" customHeight="1" x14ac:dyDescent="0.3">
      <c r="A156" s="747" t="s">
        <v>590</v>
      </c>
      <c r="B156" s="748" t="s">
        <v>591</v>
      </c>
      <c r="C156" s="749" t="s">
        <v>607</v>
      </c>
      <c r="D156" s="750" t="s">
        <v>608</v>
      </c>
      <c r="E156" s="751">
        <v>50113001</v>
      </c>
      <c r="F156" s="750" t="s">
        <v>645</v>
      </c>
      <c r="G156" s="749" t="s">
        <v>646</v>
      </c>
      <c r="H156" s="749">
        <v>180988</v>
      </c>
      <c r="I156" s="749">
        <v>180988</v>
      </c>
      <c r="J156" s="749" t="s">
        <v>918</v>
      </c>
      <c r="K156" s="749" t="s">
        <v>690</v>
      </c>
      <c r="L156" s="752">
        <v>89.816666666666677</v>
      </c>
      <c r="M156" s="752">
        <v>3</v>
      </c>
      <c r="N156" s="753">
        <v>269.45000000000005</v>
      </c>
    </row>
    <row r="157" spans="1:14" ht="14.4" customHeight="1" x14ac:dyDescent="0.3">
      <c r="A157" s="747" t="s">
        <v>590</v>
      </c>
      <c r="B157" s="748" t="s">
        <v>591</v>
      </c>
      <c r="C157" s="749" t="s">
        <v>607</v>
      </c>
      <c r="D157" s="750" t="s">
        <v>608</v>
      </c>
      <c r="E157" s="751">
        <v>50113001</v>
      </c>
      <c r="F157" s="750" t="s">
        <v>645</v>
      </c>
      <c r="G157" s="749" t="s">
        <v>646</v>
      </c>
      <c r="H157" s="749">
        <v>196873</v>
      </c>
      <c r="I157" s="749">
        <v>96873</v>
      </c>
      <c r="J157" s="749" t="s">
        <v>919</v>
      </c>
      <c r="K157" s="749" t="s">
        <v>920</v>
      </c>
      <c r="L157" s="752">
        <v>14.299886670719712</v>
      </c>
      <c r="M157" s="752">
        <v>44</v>
      </c>
      <c r="N157" s="753">
        <v>629.1950135116673</v>
      </c>
    </row>
    <row r="158" spans="1:14" ht="14.4" customHeight="1" x14ac:dyDescent="0.3">
      <c r="A158" s="747" t="s">
        <v>590</v>
      </c>
      <c r="B158" s="748" t="s">
        <v>591</v>
      </c>
      <c r="C158" s="749" t="s">
        <v>607</v>
      </c>
      <c r="D158" s="750" t="s">
        <v>608</v>
      </c>
      <c r="E158" s="751">
        <v>50113001</v>
      </c>
      <c r="F158" s="750" t="s">
        <v>645</v>
      </c>
      <c r="G158" s="749" t="s">
        <v>646</v>
      </c>
      <c r="H158" s="749">
        <v>31915</v>
      </c>
      <c r="I158" s="749">
        <v>31915</v>
      </c>
      <c r="J158" s="749" t="s">
        <v>921</v>
      </c>
      <c r="K158" s="749" t="s">
        <v>922</v>
      </c>
      <c r="L158" s="752">
        <v>173.69000000000003</v>
      </c>
      <c r="M158" s="752">
        <v>3</v>
      </c>
      <c r="N158" s="753">
        <v>521.07000000000005</v>
      </c>
    </row>
    <row r="159" spans="1:14" ht="14.4" customHeight="1" x14ac:dyDescent="0.3">
      <c r="A159" s="747" t="s">
        <v>590</v>
      </c>
      <c r="B159" s="748" t="s">
        <v>591</v>
      </c>
      <c r="C159" s="749" t="s">
        <v>607</v>
      </c>
      <c r="D159" s="750" t="s">
        <v>608</v>
      </c>
      <c r="E159" s="751">
        <v>50113001</v>
      </c>
      <c r="F159" s="750" t="s">
        <v>645</v>
      </c>
      <c r="G159" s="749" t="s">
        <v>646</v>
      </c>
      <c r="H159" s="749">
        <v>47244</v>
      </c>
      <c r="I159" s="749">
        <v>47244</v>
      </c>
      <c r="J159" s="749" t="s">
        <v>923</v>
      </c>
      <c r="K159" s="749" t="s">
        <v>922</v>
      </c>
      <c r="L159" s="752">
        <v>143</v>
      </c>
      <c r="M159" s="752">
        <v>26</v>
      </c>
      <c r="N159" s="753">
        <v>3718</v>
      </c>
    </row>
    <row r="160" spans="1:14" ht="14.4" customHeight="1" x14ac:dyDescent="0.3">
      <c r="A160" s="747" t="s">
        <v>590</v>
      </c>
      <c r="B160" s="748" t="s">
        <v>591</v>
      </c>
      <c r="C160" s="749" t="s">
        <v>607</v>
      </c>
      <c r="D160" s="750" t="s">
        <v>608</v>
      </c>
      <c r="E160" s="751">
        <v>50113001</v>
      </c>
      <c r="F160" s="750" t="s">
        <v>645</v>
      </c>
      <c r="G160" s="749" t="s">
        <v>646</v>
      </c>
      <c r="H160" s="749">
        <v>47247</v>
      </c>
      <c r="I160" s="749">
        <v>47247</v>
      </c>
      <c r="J160" s="749" t="s">
        <v>923</v>
      </c>
      <c r="K160" s="749" t="s">
        <v>924</v>
      </c>
      <c r="L160" s="752">
        <v>287.10000000000002</v>
      </c>
      <c r="M160" s="752">
        <v>22</v>
      </c>
      <c r="N160" s="753">
        <v>6316.2000000000007</v>
      </c>
    </row>
    <row r="161" spans="1:14" ht="14.4" customHeight="1" x14ac:dyDescent="0.3">
      <c r="A161" s="747" t="s">
        <v>590</v>
      </c>
      <c r="B161" s="748" t="s">
        <v>591</v>
      </c>
      <c r="C161" s="749" t="s">
        <v>607</v>
      </c>
      <c r="D161" s="750" t="s">
        <v>608</v>
      </c>
      <c r="E161" s="751">
        <v>50113001</v>
      </c>
      <c r="F161" s="750" t="s">
        <v>645</v>
      </c>
      <c r="G161" s="749" t="s">
        <v>646</v>
      </c>
      <c r="H161" s="749">
        <v>47249</v>
      </c>
      <c r="I161" s="749">
        <v>47249</v>
      </c>
      <c r="J161" s="749" t="s">
        <v>923</v>
      </c>
      <c r="K161" s="749" t="s">
        <v>925</v>
      </c>
      <c r="L161" s="752">
        <v>126.5</v>
      </c>
      <c r="M161" s="752">
        <v>40</v>
      </c>
      <c r="N161" s="753">
        <v>5060</v>
      </c>
    </row>
    <row r="162" spans="1:14" ht="14.4" customHeight="1" x14ac:dyDescent="0.3">
      <c r="A162" s="747" t="s">
        <v>590</v>
      </c>
      <c r="B162" s="748" t="s">
        <v>591</v>
      </c>
      <c r="C162" s="749" t="s">
        <v>607</v>
      </c>
      <c r="D162" s="750" t="s">
        <v>608</v>
      </c>
      <c r="E162" s="751">
        <v>50113001</v>
      </c>
      <c r="F162" s="750" t="s">
        <v>645</v>
      </c>
      <c r="G162" s="749" t="s">
        <v>646</v>
      </c>
      <c r="H162" s="749">
        <v>47256</v>
      </c>
      <c r="I162" s="749">
        <v>47256</v>
      </c>
      <c r="J162" s="749" t="s">
        <v>923</v>
      </c>
      <c r="K162" s="749" t="s">
        <v>926</v>
      </c>
      <c r="L162" s="752">
        <v>222.20000000000005</v>
      </c>
      <c r="M162" s="752">
        <v>3</v>
      </c>
      <c r="N162" s="753">
        <v>666.60000000000014</v>
      </c>
    </row>
    <row r="163" spans="1:14" ht="14.4" customHeight="1" x14ac:dyDescent="0.3">
      <c r="A163" s="747" t="s">
        <v>590</v>
      </c>
      <c r="B163" s="748" t="s">
        <v>591</v>
      </c>
      <c r="C163" s="749" t="s">
        <v>607</v>
      </c>
      <c r="D163" s="750" t="s">
        <v>608</v>
      </c>
      <c r="E163" s="751">
        <v>50113001</v>
      </c>
      <c r="F163" s="750" t="s">
        <v>645</v>
      </c>
      <c r="G163" s="749" t="s">
        <v>646</v>
      </c>
      <c r="H163" s="749">
        <v>196874</v>
      </c>
      <c r="I163" s="749">
        <v>96874</v>
      </c>
      <c r="J163" s="749" t="s">
        <v>923</v>
      </c>
      <c r="K163" s="749" t="s">
        <v>927</v>
      </c>
      <c r="L163" s="752">
        <v>28.710181329721134</v>
      </c>
      <c r="M163" s="752">
        <v>13</v>
      </c>
      <c r="N163" s="753">
        <v>373.23235728637474</v>
      </c>
    </row>
    <row r="164" spans="1:14" ht="14.4" customHeight="1" x14ac:dyDescent="0.3">
      <c r="A164" s="747" t="s">
        <v>590</v>
      </c>
      <c r="B164" s="748" t="s">
        <v>591</v>
      </c>
      <c r="C164" s="749" t="s">
        <v>607</v>
      </c>
      <c r="D164" s="750" t="s">
        <v>608</v>
      </c>
      <c r="E164" s="751">
        <v>50113001</v>
      </c>
      <c r="F164" s="750" t="s">
        <v>645</v>
      </c>
      <c r="G164" s="749" t="s">
        <v>646</v>
      </c>
      <c r="H164" s="749">
        <v>147252</v>
      </c>
      <c r="I164" s="749">
        <v>47252</v>
      </c>
      <c r="J164" s="749" t="s">
        <v>928</v>
      </c>
      <c r="K164" s="749" t="s">
        <v>929</v>
      </c>
      <c r="L164" s="752">
        <v>11.109867001261042</v>
      </c>
      <c r="M164" s="752">
        <v>35</v>
      </c>
      <c r="N164" s="753">
        <v>388.84534504413648</v>
      </c>
    </row>
    <row r="165" spans="1:14" ht="14.4" customHeight="1" x14ac:dyDescent="0.3">
      <c r="A165" s="747" t="s">
        <v>590</v>
      </c>
      <c r="B165" s="748" t="s">
        <v>591</v>
      </c>
      <c r="C165" s="749" t="s">
        <v>607</v>
      </c>
      <c r="D165" s="750" t="s">
        <v>608</v>
      </c>
      <c r="E165" s="751">
        <v>50113001</v>
      </c>
      <c r="F165" s="750" t="s">
        <v>645</v>
      </c>
      <c r="G165" s="749" t="s">
        <v>592</v>
      </c>
      <c r="H165" s="749">
        <v>183730</v>
      </c>
      <c r="I165" s="749">
        <v>215914</v>
      </c>
      <c r="J165" s="749" t="s">
        <v>930</v>
      </c>
      <c r="K165" s="749" t="s">
        <v>931</v>
      </c>
      <c r="L165" s="752">
        <v>51.073333333333345</v>
      </c>
      <c r="M165" s="752">
        <v>3</v>
      </c>
      <c r="N165" s="753">
        <v>153.22000000000003</v>
      </c>
    </row>
    <row r="166" spans="1:14" ht="14.4" customHeight="1" x14ac:dyDescent="0.3">
      <c r="A166" s="747" t="s">
        <v>590</v>
      </c>
      <c r="B166" s="748" t="s">
        <v>591</v>
      </c>
      <c r="C166" s="749" t="s">
        <v>607</v>
      </c>
      <c r="D166" s="750" t="s">
        <v>608</v>
      </c>
      <c r="E166" s="751">
        <v>50113001</v>
      </c>
      <c r="F166" s="750" t="s">
        <v>645</v>
      </c>
      <c r="G166" s="749" t="s">
        <v>662</v>
      </c>
      <c r="H166" s="749">
        <v>215913</v>
      </c>
      <c r="I166" s="749">
        <v>215913</v>
      </c>
      <c r="J166" s="749" t="s">
        <v>930</v>
      </c>
      <c r="K166" s="749" t="s">
        <v>932</v>
      </c>
      <c r="L166" s="752">
        <v>0</v>
      </c>
      <c r="M166" s="752">
        <v>0</v>
      </c>
      <c r="N166" s="753">
        <v>0</v>
      </c>
    </row>
    <row r="167" spans="1:14" ht="14.4" customHeight="1" x14ac:dyDescent="0.3">
      <c r="A167" s="747" t="s">
        <v>590</v>
      </c>
      <c r="B167" s="748" t="s">
        <v>591</v>
      </c>
      <c r="C167" s="749" t="s">
        <v>607</v>
      </c>
      <c r="D167" s="750" t="s">
        <v>608</v>
      </c>
      <c r="E167" s="751">
        <v>50113001</v>
      </c>
      <c r="F167" s="750" t="s">
        <v>645</v>
      </c>
      <c r="G167" s="749" t="s">
        <v>662</v>
      </c>
      <c r="H167" s="749">
        <v>850003</v>
      </c>
      <c r="I167" s="749">
        <v>135600</v>
      </c>
      <c r="J167" s="749" t="s">
        <v>933</v>
      </c>
      <c r="K167" s="749" t="s">
        <v>934</v>
      </c>
      <c r="L167" s="752">
        <v>133.38</v>
      </c>
      <c r="M167" s="752">
        <v>5</v>
      </c>
      <c r="N167" s="753">
        <v>666.9</v>
      </c>
    </row>
    <row r="168" spans="1:14" ht="14.4" customHeight="1" x14ac:dyDescent="0.3">
      <c r="A168" s="747" t="s">
        <v>590</v>
      </c>
      <c r="B168" s="748" t="s">
        <v>591</v>
      </c>
      <c r="C168" s="749" t="s">
        <v>607</v>
      </c>
      <c r="D168" s="750" t="s">
        <v>608</v>
      </c>
      <c r="E168" s="751">
        <v>50113001</v>
      </c>
      <c r="F168" s="750" t="s">
        <v>645</v>
      </c>
      <c r="G168" s="749" t="s">
        <v>646</v>
      </c>
      <c r="H168" s="749">
        <v>102539</v>
      </c>
      <c r="I168" s="749">
        <v>2539</v>
      </c>
      <c r="J168" s="749" t="s">
        <v>935</v>
      </c>
      <c r="K168" s="749" t="s">
        <v>936</v>
      </c>
      <c r="L168" s="752">
        <v>52.609999999999992</v>
      </c>
      <c r="M168" s="752">
        <v>3</v>
      </c>
      <c r="N168" s="753">
        <v>157.82999999999998</v>
      </c>
    </row>
    <row r="169" spans="1:14" ht="14.4" customHeight="1" x14ac:dyDescent="0.3">
      <c r="A169" s="747" t="s">
        <v>590</v>
      </c>
      <c r="B169" s="748" t="s">
        <v>591</v>
      </c>
      <c r="C169" s="749" t="s">
        <v>607</v>
      </c>
      <c r="D169" s="750" t="s">
        <v>608</v>
      </c>
      <c r="E169" s="751">
        <v>50113001</v>
      </c>
      <c r="F169" s="750" t="s">
        <v>645</v>
      </c>
      <c r="G169" s="749" t="s">
        <v>646</v>
      </c>
      <c r="H169" s="749">
        <v>989238</v>
      </c>
      <c r="I169" s="749">
        <v>0</v>
      </c>
      <c r="J169" s="749" t="s">
        <v>937</v>
      </c>
      <c r="K169" s="749" t="s">
        <v>592</v>
      </c>
      <c r="L169" s="752">
        <v>217.35</v>
      </c>
      <c r="M169" s="752">
        <v>1</v>
      </c>
      <c r="N169" s="753">
        <v>217.35</v>
      </c>
    </row>
    <row r="170" spans="1:14" ht="14.4" customHeight="1" x14ac:dyDescent="0.3">
      <c r="A170" s="747" t="s">
        <v>590</v>
      </c>
      <c r="B170" s="748" t="s">
        <v>591</v>
      </c>
      <c r="C170" s="749" t="s">
        <v>607</v>
      </c>
      <c r="D170" s="750" t="s">
        <v>608</v>
      </c>
      <c r="E170" s="751">
        <v>50113001</v>
      </c>
      <c r="F170" s="750" t="s">
        <v>645</v>
      </c>
      <c r="G170" s="749" t="s">
        <v>646</v>
      </c>
      <c r="H170" s="749">
        <v>849045</v>
      </c>
      <c r="I170" s="749">
        <v>155938</v>
      </c>
      <c r="J170" s="749" t="s">
        <v>938</v>
      </c>
      <c r="K170" s="749" t="s">
        <v>939</v>
      </c>
      <c r="L170" s="752">
        <v>179.83</v>
      </c>
      <c r="M170" s="752">
        <v>6</v>
      </c>
      <c r="N170" s="753">
        <v>1078.98</v>
      </c>
    </row>
    <row r="171" spans="1:14" ht="14.4" customHeight="1" x14ac:dyDescent="0.3">
      <c r="A171" s="747" t="s">
        <v>590</v>
      </c>
      <c r="B171" s="748" t="s">
        <v>591</v>
      </c>
      <c r="C171" s="749" t="s">
        <v>607</v>
      </c>
      <c r="D171" s="750" t="s">
        <v>608</v>
      </c>
      <c r="E171" s="751">
        <v>50113001</v>
      </c>
      <c r="F171" s="750" t="s">
        <v>645</v>
      </c>
      <c r="G171" s="749" t="s">
        <v>662</v>
      </c>
      <c r="H171" s="749">
        <v>155939</v>
      </c>
      <c r="I171" s="749">
        <v>155939</v>
      </c>
      <c r="J171" s="749" t="s">
        <v>940</v>
      </c>
      <c r="K171" s="749" t="s">
        <v>941</v>
      </c>
      <c r="L171" s="752">
        <v>590.44000000000005</v>
      </c>
      <c r="M171" s="752">
        <v>29</v>
      </c>
      <c r="N171" s="753">
        <v>17122.760000000002</v>
      </c>
    </row>
    <row r="172" spans="1:14" ht="14.4" customHeight="1" x14ac:dyDescent="0.3">
      <c r="A172" s="747" t="s">
        <v>590</v>
      </c>
      <c r="B172" s="748" t="s">
        <v>591</v>
      </c>
      <c r="C172" s="749" t="s">
        <v>607</v>
      </c>
      <c r="D172" s="750" t="s">
        <v>608</v>
      </c>
      <c r="E172" s="751">
        <v>50113001</v>
      </c>
      <c r="F172" s="750" t="s">
        <v>645</v>
      </c>
      <c r="G172" s="749" t="s">
        <v>646</v>
      </c>
      <c r="H172" s="749">
        <v>849143</v>
      </c>
      <c r="I172" s="749">
        <v>155940</v>
      </c>
      <c r="J172" s="749" t="s">
        <v>942</v>
      </c>
      <c r="K172" s="749" t="s">
        <v>592</v>
      </c>
      <c r="L172" s="752">
        <v>111.12142857142852</v>
      </c>
      <c r="M172" s="752">
        <v>7</v>
      </c>
      <c r="N172" s="753">
        <v>777.84999999999968</v>
      </c>
    </row>
    <row r="173" spans="1:14" ht="14.4" customHeight="1" x14ac:dyDescent="0.3">
      <c r="A173" s="747" t="s">
        <v>590</v>
      </c>
      <c r="B173" s="748" t="s">
        <v>591</v>
      </c>
      <c r="C173" s="749" t="s">
        <v>607</v>
      </c>
      <c r="D173" s="750" t="s">
        <v>608</v>
      </c>
      <c r="E173" s="751">
        <v>50113001</v>
      </c>
      <c r="F173" s="750" t="s">
        <v>645</v>
      </c>
      <c r="G173" s="749" t="s">
        <v>646</v>
      </c>
      <c r="H173" s="749">
        <v>159746</v>
      </c>
      <c r="I173" s="749">
        <v>0</v>
      </c>
      <c r="J173" s="749" t="s">
        <v>943</v>
      </c>
      <c r="K173" s="749" t="s">
        <v>944</v>
      </c>
      <c r="L173" s="752">
        <v>27.780000000000012</v>
      </c>
      <c r="M173" s="752">
        <v>3</v>
      </c>
      <c r="N173" s="753">
        <v>83.340000000000032</v>
      </c>
    </row>
    <row r="174" spans="1:14" ht="14.4" customHeight="1" x14ac:dyDescent="0.3">
      <c r="A174" s="747" t="s">
        <v>590</v>
      </c>
      <c r="B174" s="748" t="s">
        <v>591</v>
      </c>
      <c r="C174" s="749" t="s">
        <v>607</v>
      </c>
      <c r="D174" s="750" t="s">
        <v>608</v>
      </c>
      <c r="E174" s="751">
        <v>50113001</v>
      </c>
      <c r="F174" s="750" t="s">
        <v>645</v>
      </c>
      <c r="G174" s="749" t="s">
        <v>662</v>
      </c>
      <c r="H174" s="749">
        <v>100308</v>
      </c>
      <c r="I174" s="749">
        <v>100308</v>
      </c>
      <c r="J174" s="749" t="s">
        <v>945</v>
      </c>
      <c r="K174" s="749" t="s">
        <v>946</v>
      </c>
      <c r="L174" s="752">
        <v>61.189999999999976</v>
      </c>
      <c r="M174" s="752">
        <v>3</v>
      </c>
      <c r="N174" s="753">
        <v>183.56999999999994</v>
      </c>
    </row>
    <row r="175" spans="1:14" ht="14.4" customHeight="1" x14ac:dyDescent="0.3">
      <c r="A175" s="747" t="s">
        <v>590</v>
      </c>
      <c r="B175" s="748" t="s">
        <v>591</v>
      </c>
      <c r="C175" s="749" t="s">
        <v>607</v>
      </c>
      <c r="D175" s="750" t="s">
        <v>608</v>
      </c>
      <c r="E175" s="751">
        <v>50113001</v>
      </c>
      <c r="F175" s="750" t="s">
        <v>645</v>
      </c>
      <c r="G175" s="749" t="s">
        <v>662</v>
      </c>
      <c r="H175" s="749">
        <v>845593</v>
      </c>
      <c r="I175" s="749">
        <v>100304</v>
      </c>
      <c r="J175" s="749" t="s">
        <v>945</v>
      </c>
      <c r="K175" s="749" t="s">
        <v>947</v>
      </c>
      <c r="L175" s="752">
        <v>43.33</v>
      </c>
      <c r="M175" s="752">
        <v>2</v>
      </c>
      <c r="N175" s="753">
        <v>86.66</v>
      </c>
    </row>
    <row r="176" spans="1:14" ht="14.4" customHeight="1" x14ac:dyDescent="0.3">
      <c r="A176" s="747" t="s">
        <v>590</v>
      </c>
      <c r="B176" s="748" t="s">
        <v>591</v>
      </c>
      <c r="C176" s="749" t="s">
        <v>607</v>
      </c>
      <c r="D176" s="750" t="s">
        <v>608</v>
      </c>
      <c r="E176" s="751">
        <v>50113001</v>
      </c>
      <c r="F176" s="750" t="s">
        <v>645</v>
      </c>
      <c r="G176" s="749" t="s">
        <v>646</v>
      </c>
      <c r="H176" s="749">
        <v>149983</v>
      </c>
      <c r="I176" s="749">
        <v>49983</v>
      </c>
      <c r="J176" s="749" t="s">
        <v>948</v>
      </c>
      <c r="K176" s="749" t="s">
        <v>859</v>
      </c>
      <c r="L176" s="752">
        <v>941.54634004278375</v>
      </c>
      <c r="M176" s="752">
        <v>14.626384699999999</v>
      </c>
      <c r="N176" s="753">
        <v>13771.41898234277</v>
      </c>
    </row>
    <row r="177" spans="1:14" ht="14.4" customHeight="1" x14ac:dyDescent="0.3">
      <c r="A177" s="747" t="s">
        <v>590</v>
      </c>
      <c r="B177" s="748" t="s">
        <v>591</v>
      </c>
      <c r="C177" s="749" t="s">
        <v>607</v>
      </c>
      <c r="D177" s="750" t="s">
        <v>608</v>
      </c>
      <c r="E177" s="751">
        <v>50113001</v>
      </c>
      <c r="F177" s="750" t="s">
        <v>645</v>
      </c>
      <c r="G177" s="749" t="s">
        <v>646</v>
      </c>
      <c r="H177" s="749">
        <v>149984</v>
      </c>
      <c r="I177" s="749">
        <v>49984</v>
      </c>
      <c r="J177" s="749" t="s">
        <v>949</v>
      </c>
      <c r="K177" s="749" t="s">
        <v>950</v>
      </c>
      <c r="L177" s="752">
        <v>1867.5787746216606</v>
      </c>
      <c r="M177" s="752">
        <v>25</v>
      </c>
      <c r="N177" s="753">
        <v>46689.469365541518</v>
      </c>
    </row>
    <row r="178" spans="1:14" ht="14.4" customHeight="1" x14ac:dyDescent="0.3">
      <c r="A178" s="747" t="s">
        <v>590</v>
      </c>
      <c r="B178" s="748" t="s">
        <v>591</v>
      </c>
      <c r="C178" s="749" t="s">
        <v>607</v>
      </c>
      <c r="D178" s="750" t="s">
        <v>608</v>
      </c>
      <c r="E178" s="751">
        <v>50113001</v>
      </c>
      <c r="F178" s="750" t="s">
        <v>645</v>
      </c>
      <c r="G178" s="749" t="s">
        <v>646</v>
      </c>
      <c r="H178" s="749">
        <v>149982</v>
      </c>
      <c r="I178" s="749">
        <v>49982</v>
      </c>
      <c r="J178" s="749" t="s">
        <v>951</v>
      </c>
      <c r="K178" s="749" t="s">
        <v>863</v>
      </c>
      <c r="L178" s="752">
        <v>549.41659370679133</v>
      </c>
      <c r="M178" s="752">
        <v>7.9999998999999997</v>
      </c>
      <c r="N178" s="753">
        <v>4395.3326947126716</v>
      </c>
    </row>
    <row r="179" spans="1:14" ht="14.4" customHeight="1" x14ac:dyDescent="0.3">
      <c r="A179" s="747" t="s">
        <v>590</v>
      </c>
      <c r="B179" s="748" t="s">
        <v>591</v>
      </c>
      <c r="C179" s="749" t="s">
        <v>607</v>
      </c>
      <c r="D179" s="750" t="s">
        <v>608</v>
      </c>
      <c r="E179" s="751">
        <v>50113001</v>
      </c>
      <c r="F179" s="750" t="s">
        <v>645</v>
      </c>
      <c r="G179" s="749" t="s">
        <v>646</v>
      </c>
      <c r="H179" s="749">
        <v>214355</v>
      </c>
      <c r="I179" s="749">
        <v>214355</v>
      </c>
      <c r="J179" s="749" t="s">
        <v>952</v>
      </c>
      <c r="K179" s="749" t="s">
        <v>953</v>
      </c>
      <c r="L179" s="752">
        <v>231.5675</v>
      </c>
      <c r="M179" s="752">
        <v>4</v>
      </c>
      <c r="N179" s="753">
        <v>926.27</v>
      </c>
    </row>
    <row r="180" spans="1:14" ht="14.4" customHeight="1" x14ac:dyDescent="0.3">
      <c r="A180" s="747" t="s">
        <v>590</v>
      </c>
      <c r="B180" s="748" t="s">
        <v>591</v>
      </c>
      <c r="C180" s="749" t="s">
        <v>607</v>
      </c>
      <c r="D180" s="750" t="s">
        <v>608</v>
      </c>
      <c r="E180" s="751">
        <v>50113001</v>
      </c>
      <c r="F180" s="750" t="s">
        <v>645</v>
      </c>
      <c r="G180" s="749" t="s">
        <v>646</v>
      </c>
      <c r="H180" s="749">
        <v>846745</v>
      </c>
      <c r="I180" s="749">
        <v>0</v>
      </c>
      <c r="J180" s="749" t="s">
        <v>954</v>
      </c>
      <c r="K180" s="749" t="s">
        <v>592</v>
      </c>
      <c r="L180" s="752">
        <v>169.83000459063373</v>
      </c>
      <c r="M180" s="752">
        <v>1</v>
      </c>
      <c r="N180" s="753">
        <v>169.83000459063373</v>
      </c>
    </row>
    <row r="181" spans="1:14" ht="14.4" customHeight="1" x14ac:dyDescent="0.3">
      <c r="A181" s="747" t="s">
        <v>590</v>
      </c>
      <c r="B181" s="748" t="s">
        <v>591</v>
      </c>
      <c r="C181" s="749" t="s">
        <v>607</v>
      </c>
      <c r="D181" s="750" t="s">
        <v>608</v>
      </c>
      <c r="E181" s="751">
        <v>50113001</v>
      </c>
      <c r="F181" s="750" t="s">
        <v>645</v>
      </c>
      <c r="G181" s="749" t="s">
        <v>646</v>
      </c>
      <c r="H181" s="749">
        <v>216572</v>
      </c>
      <c r="I181" s="749">
        <v>216572</v>
      </c>
      <c r="J181" s="749" t="s">
        <v>955</v>
      </c>
      <c r="K181" s="749" t="s">
        <v>956</v>
      </c>
      <c r="L181" s="752">
        <v>36.284711111111115</v>
      </c>
      <c r="M181" s="752">
        <v>225</v>
      </c>
      <c r="N181" s="753">
        <v>8164.06</v>
      </c>
    </row>
    <row r="182" spans="1:14" ht="14.4" customHeight="1" x14ac:dyDescent="0.3">
      <c r="A182" s="747" t="s">
        <v>590</v>
      </c>
      <c r="B182" s="748" t="s">
        <v>591</v>
      </c>
      <c r="C182" s="749" t="s">
        <v>607</v>
      </c>
      <c r="D182" s="750" t="s">
        <v>608</v>
      </c>
      <c r="E182" s="751">
        <v>50113001</v>
      </c>
      <c r="F182" s="750" t="s">
        <v>645</v>
      </c>
      <c r="G182" s="749" t="s">
        <v>646</v>
      </c>
      <c r="H182" s="749">
        <v>100168</v>
      </c>
      <c r="I182" s="749">
        <v>168</v>
      </c>
      <c r="J182" s="749" t="s">
        <v>957</v>
      </c>
      <c r="K182" s="749" t="s">
        <v>958</v>
      </c>
      <c r="L182" s="752">
        <v>43.140000000000008</v>
      </c>
      <c r="M182" s="752">
        <v>1</v>
      </c>
      <c r="N182" s="753">
        <v>43.140000000000008</v>
      </c>
    </row>
    <row r="183" spans="1:14" ht="14.4" customHeight="1" x14ac:dyDescent="0.3">
      <c r="A183" s="747" t="s">
        <v>590</v>
      </c>
      <c r="B183" s="748" t="s">
        <v>591</v>
      </c>
      <c r="C183" s="749" t="s">
        <v>607</v>
      </c>
      <c r="D183" s="750" t="s">
        <v>608</v>
      </c>
      <c r="E183" s="751">
        <v>50113001</v>
      </c>
      <c r="F183" s="750" t="s">
        <v>645</v>
      </c>
      <c r="G183" s="749" t="s">
        <v>646</v>
      </c>
      <c r="H183" s="749">
        <v>51366</v>
      </c>
      <c r="I183" s="749">
        <v>51366</v>
      </c>
      <c r="J183" s="749" t="s">
        <v>959</v>
      </c>
      <c r="K183" s="749" t="s">
        <v>960</v>
      </c>
      <c r="L183" s="752">
        <v>171.6</v>
      </c>
      <c r="M183" s="752">
        <v>140</v>
      </c>
      <c r="N183" s="753">
        <v>24024</v>
      </c>
    </row>
    <row r="184" spans="1:14" ht="14.4" customHeight="1" x14ac:dyDescent="0.3">
      <c r="A184" s="747" t="s">
        <v>590</v>
      </c>
      <c r="B184" s="748" t="s">
        <v>591</v>
      </c>
      <c r="C184" s="749" t="s">
        <v>607</v>
      </c>
      <c r="D184" s="750" t="s">
        <v>608</v>
      </c>
      <c r="E184" s="751">
        <v>50113001</v>
      </c>
      <c r="F184" s="750" t="s">
        <v>645</v>
      </c>
      <c r="G184" s="749" t="s">
        <v>646</v>
      </c>
      <c r="H184" s="749">
        <v>51367</v>
      </c>
      <c r="I184" s="749">
        <v>51367</v>
      </c>
      <c r="J184" s="749" t="s">
        <v>959</v>
      </c>
      <c r="K184" s="749" t="s">
        <v>961</v>
      </c>
      <c r="L184" s="752">
        <v>92.95</v>
      </c>
      <c r="M184" s="752">
        <v>58</v>
      </c>
      <c r="N184" s="753">
        <v>5391.1</v>
      </c>
    </row>
    <row r="185" spans="1:14" ht="14.4" customHeight="1" x14ac:dyDescent="0.3">
      <c r="A185" s="747" t="s">
        <v>590</v>
      </c>
      <c r="B185" s="748" t="s">
        <v>591</v>
      </c>
      <c r="C185" s="749" t="s">
        <v>607</v>
      </c>
      <c r="D185" s="750" t="s">
        <v>608</v>
      </c>
      <c r="E185" s="751">
        <v>50113001</v>
      </c>
      <c r="F185" s="750" t="s">
        <v>645</v>
      </c>
      <c r="G185" s="749" t="s">
        <v>646</v>
      </c>
      <c r="H185" s="749">
        <v>51383</v>
      </c>
      <c r="I185" s="749">
        <v>51383</v>
      </c>
      <c r="J185" s="749" t="s">
        <v>959</v>
      </c>
      <c r="K185" s="749" t="s">
        <v>962</v>
      </c>
      <c r="L185" s="752">
        <v>93.5</v>
      </c>
      <c r="M185" s="752">
        <v>50</v>
      </c>
      <c r="N185" s="753">
        <v>4675</v>
      </c>
    </row>
    <row r="186" spans="1:14" ht="14.4" customHeight="1" x14ac:dyDescent="0.3">
      <c r="A186" s="747" t="s">
        <v>590</v>
      </c>
      <c r="B186" s="748" t="s">
        <v>591</v>
      </c>
      <c r="C186" s="749" t="s">
        <v>607</v>
      </c>
      <c r="D186" s="750" t="s">
        <v>608</v>
      </c>
      <c r="E186" s="751">
        <v>50113001</v>
      </c>
      <c r="F186" s="750" t="s">
        <v>645</v>
      </c>
      <c r="G186" s="749" t="s">
        <v>646</v>
      </c>
      <c r="H186" s="749">
        <v>51384</v>
      </c>
      <c r="I186" s="749">
        <v>51384</v>
      </c>
      <c r="J186" s="749" t="s">
        <v>959</v>
      </c>
      <c r="K186" s="749" t="s">
        <v>963</v>
      </c>
      <c r="L186" s="752">
        <v>192.5</v>
      </c>
      <c r="M186" s="752">
        <v>19</v>
      </c>
      <c r="N186" s="753">
        <v>3657.5</v>
      </c>
    </row>
    <row r="187" spans="1:14" ht="14.4" customHeight="1" x14ac:dyDescent="0.3">
      <c r="A187" s="747" t="s">
        <v>590</v>
      </c>
      <c r="B187" s="748" t="s">
        <v>591</v>
      </c>
      <c r="C187" s="749" t="s">
        <v>607</v>
      </c>
      <c r="D187" s="750" t="s">
        <v>608</v>
      </c>
      <c r="E187" s="751">
        <v>50113001</v>
      </c>
      <c r="F187" s="750" t="s">
        <v>645</v>
      </c>
      <c r="G187" s="749" t="s">
        <v>646</v>
      </c>
      <c r="H187" s="749">
        <v>151365</v>
      </c>
      <c r="I187" s="749">
        <v>51365</v>
      </c>
      <c r="J187" s="749" t="s">
        <v>964</v>
      </c>
      <c r="K187" s="749" t="s">
        <v>965</v>
      </c>
      <c r="L187" s="752">
        <v>8.5800043139259365</v>
      </c>
      <c r="M187" s="752">
        <v>153</v>
      </c>
      <c r="N187" s="753">
        <v>1312.7406600306683</v>
      </c>
    </row>
    <row r="188" spans="1:14" ht="14.4" customHeight="1" x14ac:dyDescent="0.3">
      <c r="A188" s="747" t="s">
        <v>590</v>
      </c>
      <c r="B188" s="748" t="s">
        <v>591</v>
      </c>
      <c r="C188" s="749" t="s">
        <v>607</v>
      </c>
      <c r="D188" s="750" t="s">
        <v>608</v>
      </c>
      <c r="E188" s="751">
        <v>50113001</v>
      </c>
      <c r="F188" s="750" t="s">
        <v>645</v>
      </c>
      <c r="G188" s="749" t="s">
        <v>646</v>
      </c>
      <c r="H188" s="749">
        <v>197682</v>
      </c>
      <c r="I188" s="749">
        <v>97682</v>
      </c>
      <c r="J188" s="749" t="s">
        <v>966</v>
      </c>
      <c r="K188" s="749" t="s">
        <v>967</v>
      </c>
      <c r="L188" s="752">
        <v>9.2949801715685521</v>
      </c>
      <c r="M188" s="752">
        <v>99</v>
      </c>
      <c r="N188" s="753">
        <v>920.20303698528664</v>
      </c>
    </row>
    <row r="189" spans="1:14" ht="14.4" customHeight="1" x14ac:dyDescent="0.3">
      <c r="A189" s="747" t="s">
        <v>590</v>
      </c>
      <c r="B189" s="748" t="s">
        <v>591</v>
      </c>
      <c r="C189" s="749" t="s">
        <v>607</v>
      </c>
      <c r="D189" s="750" t="s">
        <v>608</v>
      </c>
      <c r="E189" s="751">
        <v>50113001</v>
      </c>
      <c r="F189" s="750" t="s">
        <v>645</v>
      </c>
      <c r="G189" s="749" t="s">
        <v>646</v>
      </c>
      <c r="H189" s="749">
        <v>202362</v>
      </c>
      <c r="I189" s="749">
        <v>202362</v>
      </c>
      <c r="J189" s="749" t="s">
        <v>968</v>
      </c>
      <c r="K189" s="749" t="s">
        <v>969</v>
      </c>
      <c r="L189" s="752">
        <v>60.794444444444451</v>
      </c>
      <c r="M189" s="752">
        <v>9</v>
      </c>
      <c r="N189" s="753">
        <v>547.15000000000009</v>
      </c>
    </row>
    <row r="190" spans="1:14" ht="14.4" customHeight="1" x14ac:dyDescent="0.3">
      <c r="A190" s="747" t="s">
        <v>590</v>
      </c>
      <c r="B190" s="748" t="s">
        <v>591</v>
      </c>
      <c r="C190" s="749" t="s">
        <v>607</v>
      </c>
      <c r="D190" s="750" t="s">
        <v>608</v>
      </c>
      <c r="E190" s="751">
        <v>50113001</v>
      </c>
      <c r="F190" s="750" t="s">
        <v>645</v>
      </c>
      <c r="G190" s="749" t="s">
        <v>646</v>
      </c>
      <c r="H190" s="749">
        <v>132082</v>
      </c>
      <c r="I190" s="749">
        <v>32082</v>
      </c>
      <c r="J190" s="749" t="s">
        <v>970</v>
      </c>
      <c r="K190" s="749" t="s">
        <v>971</v>
      </c>
      <c r="L190" s="752">
        <v>82.155277777777783</v>
      </c>
      <c r="M190" s="752">
        <v>36</v>
      </c>
      <c r="N190" s="753">
        <v>2957.59</v>
      </c>
    </row>
    <row r="191" spans="1:14" ht="14.4" customHeight="1" x14ac:dyDescent="0.3">
      <c r="A191" s="747" t="s">
        <v>590</v>
      </c>
      <c r="B191" s="748" t="s">
        <v>591</v>
      </c>
      <c r="C191" s="749" t="s">
        <v>607</v>
      </c>
      <c r="D191" s="750" t="s">
        <v>608</v>
      </c>
      <c r="E191" s="751">
        <v>50113001</v>
      </c>
      <c r="F191" s="750" t="s">
        <v>645</v>
      </c>
      <c r="G191" s="749" t="s">
        <v>646</v>
      </c>
      <c r="H191" s="749">
        <v>846629</v>
      </c>
      <c r="I191" s="749">
        <v>100013</v>
      </c>
      <c r="J191" s="749" t="s">
        <v>972</v>
      </c>
      <c r="K191" s="749" t="s">
        <v>973</v>
      </c>
      <c r="L191" s="752">
        <v>39.380000212894267</v>
      </c>
      <c r="M191" s="752">
        <v>5</v>
      </c>
      <c r="N191" s="753">
        <v>196.90000106447133</v>
      </c>
    </row>
    <row r="192" spans="1:14" ht="14.4" customHeight="1" x14ac:dyDescent="0.3">
      <c r="A192" s="747" t="s">
        <v>590</v>
      </c>
      <c r="B192" s="748" t="s">
        <v>591</v>
      </c>
      <c r="C192" s="749" t="s">
        <v>607</v>
      </c>
      <c r="D192" s="750" t="s">
        <v>608</v>
      </c>
      <c r="E192" s="751">
        <v>50113001</v>
      </c>
      <c r="F192" s="750" t="s">
        <v>645</v>
      </c>
      <c r="G192" s="749" t="s">
        <v>646</v>
      </c>
      <c r="H192" s="749">
        <v>847908</v>
      </c>
      <c r="I192" s="749">
        <v>155052</v>
      </c>
      <c r="J192" s="749" t="s">
        <v>974</v>
      </c>
      <c r="K192" s="749" t="s">
        <v>975</v>
      </c>
      <c r="L192" s="752">
        <v>119.16</v>
      </c>
      <c r="M192" s="752">
        <v>1</v>
      </c>
      <c r="N192" s="753">
        <v>119.16</v>
      </c>
    </row>
    <row r="193" spans="1:14" ht="14.4" customHeight="1" x14ac:dyDescent="0.3">
      <c r="A193" s="747" t="s">
        <v>590</v>
      </c>
      <c r="B193" s="748" t="s">
        <v>591</v>
      </c>
      <c r="C193" s="749" t="s">
        <v>607</v>
      </c>
      <c r="D193" s="750" t="s">
        <v>608</v>
      </c>
      <c r="E193" s="751">
        <v>50113001</v>
      </c>
      <c r="F193" s="750" t="s">
        <v>645</v>
      </c>
      <c r="G193" s="749" t="s">
        <v>646</v>
      </c>
      <c r="H193" s="749">
        <v>116467</v>
      </c>
      <c r="I193" s="749">
        <v>16467</v>
      </c>
      <c r="J193" s="749" t="s">
        <v>976</v>
      </c>
      <c r="K193" s="749" t="s">
        <v>977</v>
      </c>
      <c r="L193" s="752">
        <v>58.36999999999999</v>
      </c>
      <c r="M193" s="752">
        <v>5</v>
      </c>
      <c r="N193" s="753">
        <v>291.84999999999997</v>
      </c>
    </row>
    <row r="194" spans="1:14" ht="14.4" customHeight="1" x14ac:dyDescent="0.3">
      <c r="A194" s="747" t="s">
        <v>590</v>
      </c>
      <c r="B194" s="748" t="s">
        <v>591</v>
      </c>
      <c r="C194" s="749" t="s">
        <v>607</v>
      </c>
      <c r="D194" s="750" t="s">
        <v>608</v>
      </c>
      <c r="E194" s="751">
        <v>50113001</v>
      </c>
      <c r="F194" s="750" t="s">
        <v>645</v>
      </c>
      <c r="G194" s="749" t="s">
        <v>646</v>
      </c>
      <c r="H194" s="749">
        <v>850724</v>
      </c>
      <c r="I194" s="749">
        <v>120325</v>
      </c>
      <c r="J194" s="749" t="s">
        <v>978</v>
      </c>
      <c r="K194" s="749" t="s">
        <v>979</v>
      </c>
      <c r="L194" s="752">
        <v>47.682500000000005</v>
      </c>
      <c r="M194" s="752">
        <v>4</v>
      </c>
      <c r="N194" s="753">
        <v>190.73000000000002</v>
      </c>
    </row>
    <row r="195" spans="1:14" ht="14.4" customHeight="1" x14ac:dyDescent="0.3">
      <c r="A195" s="747" t="s">
        <v>590</v>
      </c>
      <c r="B195" s="748" t="s">
        <v>591</v>
      </c>
      <c r="C195" s="749" t="s">
        <v>607</v>
      </c>
      <c r="D195" s="750" t="s">
        <v>608</v>
      </c>
      <c r="E195" s="751">
        <v>50113001</v>
      </c>
      <c r="F195" s="750" t="s">
        <v>645</v>
      </c>
      <c r="G195" s="749" t="s">
        <v>646</v>
      </c>
      <c r="H195" s="749">
        <v>193723</v>
      </c>
      <c r="I195" s="749">
        <v>93723</v>
      </c>
      <c r="J195" s="749" t="s">
        <v>980</v>
      </c>
      <c r="K195" s="749" t="s">
        <v>981</v>
      </c>
      <c r="L195" s="752">
        <v>40.270000000000003</v>
      </c>
      <c r="M195" s="752">
        <v>2</v>
      </c>
      <c r="N195" s="753">
        <v>80.540000000000006</v>
      </c>
    </row>
    <row r="196" spans="1:14" ht="14.4" customHeight="1" x14ac:dyDescent="0.3">
      <c r="A196" s="747" t="s">
        <v>590</v>
      </c>
      <c r="B196" s="748" t="s">
        <v>591</v>
      </c>
      <c r="C196" s="749" t="s">
        <v>607</v>
      </c>
      <c r="D196" s="750" t="s">
        <v>608</v>
      </c>
      <c r="E196" s="751">
        <v>50113001</v>
      </c>
      <c r="F196" s="750" t="s">
        <v>645</v>
      </c>
      <c r="G196" s="749" t="s">
        <v>646</v>
      </c>
      <c r="H196" s="749">
        <v>208466</v>
      </c>
      <c r="I196" s="749">
        <v>208466</v>
      </c>
      <c r="J196" s="749" t="s">
        <v>982</v>
      </c>
      <c r="K196" s="749" t="s">
        <v>983</v>
      </c>
      <c r="L196" s="752">
        <v>792.7700000000001</v>
      </c>
      <c r="M196" s="752">
        <v>2</v>
      </c>
      <c r="N196" s="753">
        <v>1585.5400000000002</v>
      </c>
    </row>
    <row r="197" spans="1:14" ht="14.4" customHeight="1" x14ac:dyDescent="0.3">
      <c r="A197" s="747" t="s">
        <v>590</v>
      </c>
      <c r="B197" s="748" t="s">
        <v>591</v>
      </c>
      <c r="C197" s="749" t="s">
        <v>607</v>
      </c>
      <c r="D197" s="750" t="s">
        <v>608</v>
      </c>
      <c r="E197" s="751">
        <v>50113001</v>
      </c>
      <c r="F197" s="750" t="s">
        <v>645</v>
      </c>
      <c r="G197" s="749" t="s">
        <v>646</v>
      </c>
      <c r="H197" s="749">
        <v>25777</v>
      </c>
      <c r="I197" s="749">
        <v>25777</v>
      </c>
      <c r="J197" s="749" t="s">
        <v>984</v>
      </c>
      <c r="K197" s="749" t="s">
        <v>985</v>
      </c>
      <c r="L197" s="752">
        <v>2158.65</v>
      </c>
      <c r="M197" s="752">
        <v>1</v>
      </c>
      <c r="N197" s="753">
        <v>2158.65</v>
      </c>
    </row>
    <row r="198" spans="1:14" ht="14.4" customHeight="1" x14ac:dyDescent="0.3">
      <c r="A198" s="747" t="s">
        <v>590</v>
      </c>
      <c r="B198" s="748" t="s">
        <v>591</v>
      </c>
      <c r="C198" s="749" t="s">
        <v>607</v>
      </c>
      <c r="D198" s="750" t="s">
        <v>608</v>
      </c>
      <c r="E198" s="751">
        <v>50113001</v>
      </c>
      <c r="F198" s="750" t="s">
        <v>645</v>
      </c>
      <c r="G198" s="749" t="s">
        <v>646</v>
      </c>
      <c r="H198" s="749">
        <v>100802</v>
      </c>
      <c r="I198" s="749">
        <v>0</v>
      </c>
      <c r="J198" s="749" t="s">
        <v>986</v>
      </c>
      <c r="K198" s="749" t="s">
        <v>987</v>
      </c>
      <c r="L198" s="752">
        <v>75.378260849730026</v>
      </c>
      <c r="M198" s="752">
        <v>7</v>
      </c>
      <c r="N198" s="753">
        <v>527.64782594811015</v>
      </c>
    </row>
    <row r="199" spans="1:14" ht="14.4" customHeight="1" x14ac:dyDescent="0.3">
      <c r="A199" s="747" t="s">
        <v>590</v>
      </c>
      <c r="B199" s="748" t="s">
        <v>591</v>
      </c>
      <c r="C199" s="749" t="s">
        <v>607</v>
      </c>
      <c r="D199" s="750" t="s">
        <v>608</v>
      </c>
      <c r="E199" s="751">
        <v>50113001</v>
      </c>
      <c r="F199" s="750" t="s">
        <v>645</v>
      </c>
      <c r="G199" s="749" t="s">
        <v>646</v>
      </c>
      <c r="H199" s="749">
        <v>134821</v>
      </c>
      <c r="I199" s="749">
        <v>134821</v>
      </c>
      <c r="J199" s="749" t="s">
        <v>988</v>
      </c>
      <c r="K199" s="749" t="s">
        <v>989</v>
      </c>
      <c r="L199" s="752">
        <v>264.99000000000007</v>
      </c>
      <c r="M199" s="752">
        <v>42</v>
      </c>
      <c r="N199" s="753">
        <v>11129.580000000002</v>
      </c>
    </row>
    <row r="200" spans="1:14" ht="14.4" customHeight="1" x14ac:dyDescent="0.3">
      <c r="A200" s="747" t="s">
        <v>590</v>
      </c>
      <c r="B200" s="748" t="s">
        <v>591</v>
      </c>
      <c r="C200" s="749" t="s">
        <v>607</v>
      </c>
      <c r="D200" s="750" t="s">
        <v>608</v>
      </c>
      <c r="E200" s="751">
        <v>50113001</v>
      </c>
      <c r="F200" s="750" t="s">
        <v>645</v>
      </c>
      <c r="G200" s="749" t="s">
        <v>646</v>
      </c>
      <c r="H200" s="749">
        <v>134824</v>
      </c>
      <c r="I200" s="749">
        <v>134824</v>
      </c>
      <c r="J200" s="749" t="s">
        <v>990</v>
      </c>
      <c r="K200" s="749" t="s">
        <v>991</v>
      </c>
      <c r="L200" s="752">
        <v>199.98000000000002</v>
      </c>
      <c r="M200" s="752">
        <v>5</v>
      </c>
      <c r="N200" s="753">
        <v>999.90000000000009</v>
      </c>
    </row>
    <row r="201" spans="1:14" ht="14.4" customHeight="1" x14ac:dyDescent="0.3">
      <c r="A201" s="747" t="s">
        <v>590</v>
      </c>
      <c r="B201" s="748" t="s">
        <v>591</v>
      </c>
      <c r="C201" s="749" t="s">
        <v>607</v>
      </c>
      <c r="D201" s="750" t="s">
        <v>608</v>
      </c>
      <c r="E201" s="751">
        <v>50113001</v>
      </c>
      <c r="F201" s="750" t="s">
        <v>645</v>
      </c>
      <c r="G201" s="749" t="s">
        <v>646</v>
      </c>
      <c r="H201" s="749">
        <v>844468</v>
      </c>
      <c r="I201" s="749">
        <v>100170</v>
      </c>
      <c r="J201" s="749" t="s">
        <v>992</v>
      </c>
      <c r="K201" s="749" t="s">
        <v>993</v>
      </c>
      <c r="L201" s="752">
        <v>95.360000000000042</v>
      </c>
      <c r="M201" s="752">
        <v>2</v>
      </c>
      <c r="N201" s="753">
        <v>190.72000000000008</v>
      </c>
    </row>
    <row r="202" spans="1:14" ht="14.4" customHeight="1" x14ac:dyDescent="0.3">
      <c r="A202" s="747" t="s">
        <v>590</v>
      </c>
      <c r="B202" s="748" t="s">
        <v>591</v>
      </c>
      <c r="C202" s="749" t="s">
        <v>607</v>
      </c>
      <c r="D202" s="750" t="s">
        <v>608</v>
      </c>
      <c r="E202" s="751">
        <v>50113001</v>
      </c>
      <c r="F202" s="750" t="s">
        <v>645</v>
      </c>
      <c r="G202" s="749" t="s">
        <v>646</v>
      </c>
      <c r="H202" s="749">
        <v>117189</v>
      </c>
      <c r="I202" s="749">
        <v>17189</v>
      </c>
      <c r="J202" s="749" t="s">
        <v>994</v>
      </c>
      <c r="K202" s="749" t="s">
        <v>995</v>
      </c>
      <c r="L202" s="752">
        <v>55.33</v>
      </c>
      <c r="M202" s="752">
        <v>1</v>
      </c>
      <c r="N202" s="753">
        <v>55.33</v>
      </c>
    </row>
    <row r="203" spans="1:14" ht="14.4" customHeight="1" x14ac:dyDescent="0.3">
      <c r="A203" s="747" t="s">
        <v>590</v>
      </c>
      <c r="B203" s="748" t="s">
        <v>591</v>
      </c>
      <c r="C203" s="749" t="s">
        <v>607</v>
      </c>
      <c r="D203" s="750" t="s">
        <v>608</v>
      </c>
      <c r="E203" s="751">
        <v>50113001</v>
      </c>
      <c r="F203" s="750" t="s">
        <v>645</v>
      </c>
      <c r="G203" s="749" t="s">
        <v>646</v>
      </c>
      <c r="H203" s="749">
        <v>102486</v>
      </c>
      <c r="I203" s="749">
        <v>2486</v>
      </c>
      <c r="J203" s="749" t="s">
        <v>996</v>
      </c>
      <c r="K203" s="749" t="s">
        <v>997</v>
      </c>
      <c r="L203" s="752">
        <v>123.1</v>
      </c>
      <c r="M203" s="752">
        <v>2</v>
      </c>
      <c r="N203" s="753">
        <v>246.2</v>
      </c>
    </row>
    <row r="204" spans="1:14" ht="14.4" customHeight="1" x14ac:dyDescent="0.3">
      <c r="A204" s="747" t="s">
        <v>590</v>
      </c>
      <c r="B204" s="748" t="s">
        <v>591</v>
      </c>
      <c r="C204" s="749" t="s">
        <v>607</v>
      </c>
      <c r="D204" s="750" t="s">
        <v>608</v>
      </c>
      <c r="E204" s="751">
        <v>50113001</v>
      </c>
      <c r="F204" s="750" t="s">
        <v>645</v>
      </c>
      <c r="G204" s="749" t="s">
        <v>646</v>
      </c>
      <c r="H204" s="749">
        <v>107678</v>
      </c>
      <c r="I204" s="749">
        <v>107678</v>
      </c>
      <c r="J204" s="749" t="s">
        <v>998</v>
      </c>
      <c r="K204" s="749" t="s">
        <v>999</v>
      </c>
      <c r="L204" s="752">
        <v>459.8</v>
      </c>
      <c r="M204" s="752">
        <v>2</v>
      </c>
      <c r="N204" s="753">
        <v>919.6</v>
      </c>
    </row>
    <row r="205" spans="1:14" ht="14.4" customHeight="1" x14ac:dyDescent="0.3">
      <c r="A205" s="747" t="s">
        <v>590</v>
      </c>
      <c r="B205" s="748" t="s">
        <v>591</v>
      </c>
      <c r="C205" s="749" t="s">
        <v>607</v>
      </c>
      <c r="D205" s="750" t="s">
        <v>608</v>
      </c>
      <c r="E205" s="751">
        <v>50113001</v>
      </c>
      <c r="F205" s="750" t="s">
        <v>645</v>
      </c>
      <c r="G205" s="749" t="s">
        <v>646</v>
      </c>
      <c r="H205" s="749">
        <v>848725</v>
      </c>
      <c r="I205" s="749">
        <v>107677</v>
      </c>
      <c r="J205" s="749" t="s">
        <v>998</v>
      </c>
      <c r="K205" s="749" t="s">
        <v>1000</v>
      </c>
      <c r="L205" s="752">
        <v>382.1099999999999</v>
      </c>
      <c r="M205" s="752">
        <v>5</v>
      </c>
      <c r="N205" s="753">
        <v>1910.5499999999995</v>
      </c>
    </row>
    <row r="206" spans="1:14" ht="14.4" customHeight="1" x14ac:dyDescent="0.3">
      <c r="A206" s="747" t="s">
        <v>590</v>
      </c>
      <c r="B206" s="748" t="s">
        <v>591</v>
      </c>
      <c r="C206" s="749" t="s">
        <v>607</v>
      </c>
      <c r="D206" s="750" t="s">
        <v>608</v>
      </c>
      <c r="E206" s="751">
        <v>50113001</v>
      </c>
      <c r="F206" s="750" t="s">
        <v>645</v>
      </c>
      <c r="G206" s="749" t="s">
        <v>646</v>
      </c>
      <c r="H206" s="749">
        <v>100489</v>
      </c>
      <c r="I206" s="749">
        <v>489</v>
      </c>
      <c r="J206" s="749" t="s">
        <v>1001</v>
      </c>
      <c r="K206" s="749" t="s">
        <v>1002</v>
      </c>
      <c r="L206" s="752">
        <v>41.9</v>
      </c>
      <c r="M206" s="752">
        <v>6</v>
      </c>
      <c r="N206" s="753">
        <v>251.4</v>
      </c>
    </row>
    <row r="207" spans="1:14" ht="14.4" customHeight="1" x14ac:dyDescent="0.3">
      <c r="A207" s="747" t="s">
        <v>590</v>
      </c>
      <c r="B207" s="748" t="s">
        <v>591</v>
      </c>
      <c r="C207" s="749" t="s">
        <v>607</v>
      </c>
      <c r="D207" s="750" t="s">
        <v>608</v>
      </c>
      <c r="E207" s="751">
        <v>50113001</v>
      </c>
      <c r="F207" s="750" t="s">
        <v>645</v>
      </c>
      <c r="G207" s="749" t="s">
        <v>646</v>
      </c>
      <c r="H207" s="749">
        <v>100720</v>
      </c>
      <c r="I207" s="749">
        <v>720</v>
      </c>
      <c r="J207" s="749" t="s">
        <v>1001</v>
      </c>
      <c r="K207" s="749" t="s">
        <v>1003</v>
      </c>
      <c r="L207" s="752">
        <v>78.639999999999986</v>
      </c>
      <c r="M207" s="752">
        <v>2</v>
      </c>
      <c r="N207" s="753">
        <v>157.27999999999997</v>
      </c>
    </row>
    <row r="208" spans="1:14" ht="14.4" customHeight="1" x14ac:dyDescent="0.3">
      <c r="A208" s="747" t="s">
        <v>590</v>
      </c>
      <c r="B208" s="748" t="s">
        <v>591</v>
      </c>
      <c r="C208" s="749" t="s">
        <v>607</v>
      </c>
      <c r="D208" s="750" t="s">
        <v>608</v>
      </c>
      <c r="E208" s="751">
        <v>50113001</v>
      </c>
      <c r="F208" s="750" t="s">
        <v>645</v>
      </c>
      <c r="G208" s="749" t="s">
        <v>662</v>
      </c>
      <c r="H208" s="749">
        <v>169654</v>
      </c>
      <c r="I208" s="749">
        <v>169654</v>
      </c>
      <c r="J208" s="749" t="s">
        <v>1004</v>
      </c>
      <c r="K208" s="749" t="s">
        <v>661</v>
      </c>
      <c r="L208" s="752">
        <v>50.603333333333332</v>
      </c>
      <c r="M208" s="752">
        <v>3</v>
      </c>
      <c r="N208" s="753">
        <v>151.81</v>
      </c>
    </row>
    <row r="209" spans="1:14" ht="14.4" customHeight="1" x14ac:dyDescent="0.3">
      <c r="A209" s="747" t="s">
        <v>590</v>
      </c>
      <c r="B209" s="748" t="s">
        <v>591</v>
      </c>
      <c r="C209" s="749" t="s">
        <v>607</v>
      </c>
      <c r="D209" s="750" t="s">
        <v>608</v>
      </c>
      <c r="E209" s="751">
        <v>50113001</v>
      </c>
      <c r="F209" s="750" t="s">
        <v>645</v>
      </c>
      <c r="G209" s="749" t="s">
        <v>646</v>
      </c>
      <c r="H209" s="749">
        <v>188116</v>
      </c>
      <c r="I209" s="749">
        <v>88116</v>
      </c>
      <c r="J209" s="749" t="s">
        <v>1005</v>
      </c>
      <c r="K209" s="749" t="s">
        <v>1006</v>
      </c>
      <c r="L209" s="752">
        <v>4197.0299999999988</v>
      </c>
      <c r="M209" s="752">
        <v>1</v>
      </c>
      <c r="N209" s="753">
        <v>4197.0299999999988</v>
      </c>
    </row>
    <row r="210" spans="1:14" ht="14.4" customHeight="1" x14ac:dyDescent="0.3">
      <c r="A210" s="747" t="s">
        <v>590</v>
      </c>
      <c r="B210" s="748" t="s">
        <v>591</v>
      </c>
      <c r="C210" s="749" t="s">
        <v>607</v>
      </c>
      <c r="D210" s="750" t="s">
        <v>608</v>
      </c>
      <c r="E210" s="751">
        <v>50113001</v>
      </c>
      <c r="F210" s="750" t="s">
        <v>645</v>
      </c>
      <c r="G210" s="749" t="s">
        <v>646</v>
      </c>
      <c r="H210" s="749">
        <v>500192</v>
      </c>
      <c r="I210" s="749">
        <v>0</v>
      </c>
      <c r="J210" s="749" t="s">
        <v>1007</v>
      </c>
      <c r="K210" s="749" t="s">
        <v>592</v>
      </c>
      <c r="L210" s="752">
        <v>468.65982217269607</v>
      </c>
      <c r="M210" s="752">
        <v>1</v>
      </c>
      <c r="N210" s="753">
        <v>468.65982217269607</v>
      </c>
    </row>
    <row r="211" spans="1:14" ht="14.4" customHeight="1" x14ac:dyDescent="0.3">
      <c r="A211" s="747" t="s">
        <v>590</v>
      </c>
      <c r="B211" s="748" t="s">
        <v>591</v>
      </c>
      <c r="C211" s="749" t="s">
        <v>607</v>
      </c>
      <c r="D211" s="750" t="s">
        <v>608</v>
      </c>
      <c r="E211" s="751">
        <v>50113001</v>
      </c>
      <c r="F211" s="750" t="s">
        <v>645</v>
      </c>
      <c r="G211" s="749" t="s">
        <v>646</v>
      </c>
      <c r="H211" s="749">
        <v>921347</v>
      </c>
      <c r="I211" s="749">
        <v>0</v>
      </c>
      <c r="J211" s="749" t="s">
        <v>1008</v>
      </c>
      <c r="K211" s="749" t="s">
        <v>592</v>
      </c>
      <c r="L211" s="752">
        <v>609.93743314296785</v>
      </c>
      <c r="M211" s="752">
        <v>2</v>
      </c>
      <c r="N211" s="753">
        <v>1219.8748662859357</v>
      </c>
    </row>
    <row r="212" spans="1:14" ht="14.4" customHeight="1" x14ac:dyDescent="0.3">
      <c r="A212" s="747" t="s">
        <v>590</v>
      </c>
      <c r="B212" s="748" t="s">
        <v>591</v>
      </c>
      <c r="C212" s="749" t="s">
        <v>607</v>
      </c>
      <c r="D212" s="750" t="s">
        <v>608</v>
      </c>
      <c r="E212" s="751">
        <v>50113001</v>
      </c>
      <c r="F212" s="750" t="s">
        <v>645</v>
      </c>
      <c r="G212" s="749" t="s">
        <v>646</v>
      </c>
      <c r="H212" s="749">
        <v>501386</v>
      </c>
      <c r="I212" s="749">
        <v>0</v>
      </c>
      <c r="J212" s="749" t="s">
        <v>1009</v>
      </c>
      <c r="K212" s="749" t="s">
        <v>592</v>
      </c>
      <c r="L212" s="752">
        <v>468.48050684337312</v>
      </c>
      <c r="M212" s="752">
        <v>3</v>
      </c>
      <c r="N212" s="753">
        <v>1405.4415205301193</v>
      </c>
    </row>
    <row r="213" spans="1:14" ht="14.4" customHeight="1" x14ac:dyDescent="0.3">
      <c r="A213" s="747" t="s">
        <v>590</v>
      </c>
      <c r="B213" s="748" t="s">
        <v>591</v>
      </c>
      <c r="C213" s="749" t="s">
        <v>607</v>
      </c>
      <c r="D213" s="750" t="s">
        <v>608</v>
      </c>
      <c r="E213" s="751">
        <v>50113001</v>
      </c>
      <c r="F213" s="750" t="s">
        <v>645</v>
      </c>
      <c r="G213" s="749" t="s">
        <v>646</v>
      </c>
      <c r="H213" s="749">
        <v>500980</v>
      </c>
      <c r="I213" s="749">
        <v>0</v>
      </c>
      <c r="J213" s="749" t="s">
        <v>1010</v>
      </c>
      <c r="K213" s="749" t="s">
        <v>592</v>
      </c>
      <c r="L213" s="752">
        <v>116.61064922376418</v>
      </c>
      <c r="M213" s="752">
        <v>7</v>
      </c>
      <c r="N213" s="753">
        <v>816.27454456634928</v>
      </c>
    </row>
    <row r="214" spans="1:14" ht="14.4" customHeight="1" x14ac:dyDescent="0.3">
      <c r="A214" s="747" t="s">
        <v>590</v>
      </c>
      <c r="B214" s="748" t="s">
        <v>591</v>
      </c>
      <c r="C214" s="749" t="s">
        <v>607</v>
      </c>
      <c r="D214" s="750" t="s">
        <v>608</v>
      </c>
      <c r="E214" s="751">
        <v>50113001</v>
      </c>
      <c r="F214" s="750" t="s">
        <v>645</v>
      </c>
      <c r="G214" s="749" t="s">
        <v>646</v>
      </c>
      <c r="H214" s="749">
        <v>397238</v>
      </c>
      <c r="I214" s="749">
        <v>0</v>
      </c>
      <c r="J214" s="749" t="s">
        <v>1011</v>
      </c>
      <c r="K214" s="749" t="s">
        <v>592</v>
      </c>
      <c r="L214" s="752">
        <v>123.25590088107364</v>
      </c>
      <c r="M214" s="752">
        <v>2</v>
      </c>
      <c r="N214" s="753">
        <v>246.51180176214729</v>
      </c>
    </row>
    <row r="215" spans="1:14" ht="14.4" customHeight="1" x14ac:dyDescent="0.3">
      <c r="A215" s="747" t="s">
        <v>590</v>
      </c>
      <c r="B215" s="748" t="s">
        <v>591</v>
      </c>
      <c r="C215" s="749" t="s">
        <v>607</v>
      </c>
      <c r="D215" s="750" t="s">
        <v>608</v>
      </c>
      <c r="E215" s="751">
        <v>50113001</v>
      </c>
      <c r="F215" s="750" t="s">
        <v>645</v>
      </c>
      <c r="G215" s="749" t="s">
        <v>646</v>
      </c>
      <c r="H215" s="749">
        <v>501803</v>
      </c>
      <c r="I215" s="749">
        <v>0</v>
      </c>
      <c r="J215" s="749" t="s">
        <v>1012</v>
      </c>
      <c r="K215" s="749" t="s">
        <v>592</v>
      </c>
      <c r="L215" s="752">
        <v>231.53483916594411</v>
      </c>
      <c r="M215" s="752">
        <v>4</v>
      </c>
      <c r="N215" s="753">
        <v>926.13935666377643</v>
      </c>
    </row>
    <row r="216" spans="1:14" ht="14.4" customHeight="1" x14ac:dyDescent="0.3">
      <c r="A216" s="747" t="s">
        <v>590</v>
      </c>
      <c r="B216" s="748" t="s">
        <v>591</v>
      </c>
      <c r="C216" s="749" t="s">
        <v>607</v>
      </c>
      <c r="D216" s="750" t="s">
        <v>608</v>
      </c>
      <c r="E216" s="751">
        <v>50113001</v>
      </c>
      <c r="F216" s="750" t="s">
        <v>645</v>
      </c>
      <c r="G216" s="749" t="s">
        <v>646</v>
      </c>
      <c r="H216" s="749">
        <v>501804</v>
      </c>
      <c r="I216" s="749">
        <v>0</v>
      </c>
      <c r="J216" s="749" t="s">
        <v>1013</v>
      </c>
      <c r="K216" s="749" t="s">
        <v>592</v>
      </c>
      <c r="L216" s="752">
        <v>290.51548188485259</v>
      </c>
      <c r="M216" s="752">
        <v>1</v>
      </c>
      <c r="N216" s="753">
        <v>290.51548188485259</v>
      </c>
    </row>
    <row r="217" spans="1:14" ht="14.4" customHeight="1" x14ac:dyDescent="0.3">
      <c r="A217" s="747" t="s">
        <v>590</v>
      </c>
      <c r="B217" s="748" t="s">
        <v>591</v>
      </c>
      <c r="C217" s="749" t="s">
        <v>607</v>
      </c>
      <c r="D217" s="750" t="s">
        <v>608</v>
      </c>
      <c r="E217" s="751">
        <v>50113001</v>
      </c>
      <c r="F217" s="750" t="s">
        <v>645</v>
      </c>
      <c r="G217" s="749" t="s">
        <v>646</v>
      </c>
      <c r="H217" s="749">
        <v>900558</v>
      </c>
      <c r="I217" s="749">
        <v>0</v>
      </c>
      <c r="J217" s="749" t="s">
        <v>1014</v>
      </c>
      <c r="K217" s="749" t="s">
        <v>592</v>
      </c>
      <c r="L217" s="752">
        <v>268.48118204110534</v>
      </c>
      <c r="M217" s="752">
        <v>5</v>
      </c>
      <c r="N217" s="753">
        <v>1342.4059102055267</v>
      </c>
    </row>
    <row r="218" spans="1:14" ht="14.4" customHeight="1" x14ac:dyDescent="0.3">
      <c r="A218" s="747" t="s">
        <v>590</v>
      </c>
      <c r="B218" s="748" t="s">
        <v>591</v>
      </c>
      <c r="C218" s="749" t="s">
        <v>607</v>
      </c>
      <c r="D218" s="750" t="s">
        <v>608</v>
      </c>
      <c r="E218" s="751">
        <v>50113001</v>
      </c>
      <c r="F218" s="750" t="s">
        <v>645</v>
      </c>
      <c r="G218" s="749" t="s">
        <v>646</v>
      </c>
      <c r="H218" s="749">
        <v>900321</v>
      </c>
      <c r="I218" s="749">
        <v>0</v>
      </c>
      <c r="J218" s="749" t="s">
        <v>1015</v>
      </c>
      <c r="K218" s="749" t="s">
        <v>592</v>
      </c>
      <c r="L218" s="752">
        <v>283.31158718461535</v>
      </c>
      <c r="M218" s="752">
        <v>1</v>
      </c>
      <c r="N218" s="753">
        <v>283.31158718461535</v>
      </c>
    </row>
    <row r="219" spans="1:14" ht="14.4" customHeight="1" x14ac:dyDescent="0.3">
      <c r="A219" s="747" t="s">
        <v>590</v>
      </c>
      <c r="B219" s="748" t="s">
        <v>591</v>
      </c>
      <c r="C219" s="749" t="s">
        <v>607</v>
      </c>
      <c r="D219" s="750" t="s">
        <v>608</v>
      </c>
      <c r="E219" s="751">
        <v>50113001</v>
      </c>
      <c r="F219" s="750" t="s">
        <v>645</v>
      </c>
      <c r="G219" s="749" t="s">
        <v>646</v>
      </c>
      <c r="H219" s="749">
        <v>921392</v>
      </c>
      <c r="I219" s="749">
        <v>0</v>
      </c>
      <c r="J219" s="749" t="s">
        <v>1016</v>
      </c>
      <c r="K219" s="749" t="s">
        <v>1017</v>
      </c>
      <c r="L219" s="752">
        <v>142.41341426801219</v>
      </c>
      <c r="M219" s="752">
        <v>1</v>
      </c>
      <c r="N219" s="753">
        <v>142.41341426801219</v>
      </c>
    </row>
    <row r="220" spans="1:14" ht="14.4" customHeight="1" x14ac:dyDescent="0.3">
      <c r="A220" s="747" t="s">
        <v>590</v>
      </c>
      <c r="B220" s="748" t="s">
        <v>591</v>
      </c>
      <c r="C220" s="749" t="s">
        <v>607</v>
      </c>
      <c r="D220" s="750" t="s">
        <v>608</v>
      </c>
      <c r="E220" s="751">
        <v>50113001</v>
      </c>
      <c r="F220" s="750" t="s">
        <v>645</v>
      </c>
      <c r="G220" s="749" t="s">
        <v>646</v>
      </c>
      <c r="H220" s="749">
        <v>157666</v>
      </c>
      <c r="I220" s="749">
        <v>0</v>
      </c>
      <c r="J220" s="749" t="s">
        <v>1018</v>
      </c>
      <c r="K220" s="749" t="s">
        <v>944</v>
      </c>
      <c r="L220" s="752">
        <v>23.390000632249443</v>
      </c>
      <c r="M220" s="752">
        <v>3</v>
      </c>
      <c r="N220" s="753">
        <v>70.170001896748332</v>
      </c>
    </row>
    <row r="221" spans="1:14" ht="14.4" customHeight="1" x14ac:dyDescent="0.3">
      <c r="A221" s="747" t="s">
        <v>590</v>
      </c>
      <c r="B221" s="748" t="s">
        <v>591</v>
      </c>
      <c r="C221" s="749" t="s">
        <v>607</v>
      </c>
      <c r="D221" s="750" t="s">
        <v>608</v>
      </c>
      <c r="E221" s="751">
        <v>50113001</v>
      </c>
      <c r="F221" s="750" t="s">
        <v>645</v>
      </c>
      <c r="G221" s="749" t="s">
        <v>646</v>
      </c>
      <c r="H221" s="749">
        <v>215172</v>
      </c>
      <c r="I221" s="749">
        <v>215172</v>
      </c>
      <c r="J221" s="749" t="s">
        <v>1019</v>
      </c>
      <c r="K221" s="749" t="s">
        <v>1020</v>
      </c>
      <c r="L221" s="752">
        <v>282.37</v>
      </c>
      <c r="M221" s="752">
        <v>1</v>
      </c>
      <c r="N221" s="753">
        <v>282.37</v>
      </c>
    </row>
    <row r="222" spans="1:14" ht="14.4" customHeight="1" x14ac:dyDescent="0.3">
      <c r="A222" s="747" t="s">
        <v>590</v>
      </c>
      <c r="B222" s="748" t="s">
        <v>591</v>
      </c>
      <c r="C222" s="749" t="s">
        <v>607</v>
      </c>
      <c r="D222" s="750" t="s">
        <v>608</v>
      </c>
      <c r="E222" s="751">
        <v>50113001</v>
      </c>
      <c r="F222" s="750" t="s">
        <v>645</v>
      </c>
      <c r="G222" s="749" t="s">
        <v>646</v>
      </c>
      <c r="H222" s="749">
        <v>840220</v>
      </c>
      <c r="I222" s="749">
        <v>0</v>
      </c>
      <c r="J222" s="749" t="s">
        <v>1021</v>
      </c>
      <c r="K222" s="749" t="s">
        <v>592</v>
      </c>
      <c r="L222" s="752">
        <v>218.1999999999999</v>
      </c>
      <c r="M222" s="752">
        <v>11</v>
      </c>
      <c r="N222" s="753">
        <v>2400.1999999999989</v>
      </c>
    </row>
    <row r="223" spans="1:14" ht="14.4" customHeight="1" x14ac:dyDescent="0.3">
      <c r="A223" s="747" t="s">
        <v>590</v>
      </c>
      <c r="B223" s="748" t="s">
        <v>591</v>
      </c>
      <c r="C223" s="749" t="s">
        <v>607</v>
      </c>
      <c r="D223" s="750" t="s">
        <v>608</v>
      </c>
      <c r="E223" s="751">
        <v>50113001</v>
      </c>
      <c r="F223" s="750" t="s">
        <v>645</v>
      </c>
      <c r="G223" s="749" t="s">
        <v>646</v>
      </c>
      <c r="H223" s="749">
        <v>847521</v>
      </c>
      <c r="I223" s="749">
        <v>0</v>
      </c>
      <c r="J223" s="749" t="s">
        <v>1022</v>
      </c>
      <c r="K223" s="749" t="s">
        <v>1023</v>
      </c>
      <c r="L223" s="752">
        <v>23.831835267735215</v>
      </c>
      <c r="M223" s="752">
        <v>3</v>
      </c>
      <c r="N223" s="753">
        <v>71.495505803205646</v>
      </c>
    </row>
    <row r="224" spans="1:14" ht="14.4" customHeight="1" x14ac:dyDescent="0.3">
      <c r="A224" s="747" t="s">
        <v>590</v>
      </c>
      <c r="B224" s="748" t="s">
        <v>591</v>
      </c>
      <c r="C224" s="749" t="s">
        <v>607</v>
      </c>
      <c r="D224" s="750" t="s">
        <v>608</v>
      </c>
      <c r="E224" s="751">
        <v>50113001</v>
      </c>
      <c r="F224" s="750" t="s">
        <v>645</v>
      </c>
      <c r="G224" s="749" t="s">
        <v>662</v>
      </c>
      <c r="H224" s="749">
        <v>187427</v>
      </c>
      <c r="I224" s="749">
        <v>187427</v>
      </c>
      <c r="J224" s="749" t="s">
        <v>1024</v>
      </c>
      <c r="K224" s="749" t="s">
        <v>1025</v>
      </c>
      <c r="L224" s="752">
        <v>62.679999999999978</v>
      </c>
      <c r="M224" s="752">
        <v>1</v>
      </c>
      <c r="N224" s="753">
        <v>62.679999999999978</v>
      </c>
    </row>
    <row r="225" spans="1:14" ht="14.4" customHeight="1" x14ac:dyDescent="0.3">
      <c r="A225" s="747" t="s">
        <v>590</v>
      </c>
      <c r="B225" s="748" t="s">
        <v>591</v>
      </c>
      <c r="C225" s="749" t="s">
        <v>607</v>
      </c>
      <c r="D225" s="750" t="s">
        <v>608</v>
      </c>
      <c r="E225" s="751">
        <v>50113001</v>
      </c>
      <c r="F225" s="750" t="s">
        <v>645</v>
      </c>
      <c r="G225" s="749" t="s">
        <v>662</v>
      </c>
      <c r="H225" s="749">
        <v>187425</v>
      </c>
      <c r="I225" s="749">
        <v>187425</v>
      </c>
      <c r="J225" s="749" t="s">
        <v>1026</v>
      </c>
      <c r="K225" s="749" t="s">
        <v>1027</v>
      </c>
      <c r="L225" s="752">
        <v>49.379999999999995</v>
      </c>
      <c r="M225" s="752">
        <v>4</v>
      </c>
      <c r="N225" s="753">
        <v>197.51999999999998</v>
      </c>
    </row>
    <row r="226" spans="1:14" ht="14.4" customHeight="1" x14ac:dyDescent="0.3">
      <c r="A226" s="747" t="s">
        <v>590</v>
      </c>
      <c r="B226" s="748" t="s">
        <v>591</v>
      </c>
      <c r="C226" s="749" t="s">
        <v>607</v>
      </c>
      <c r="D226" s="750" t="s">
        <v>608</v>
      </c>
      <c r="E226" s="751">
        <v>50113001</v>
      </c>
      <c r="F226" s="750" t="s">
        <v>645</v>
      </c>
      <c r="G226" s="749" t="s">
        <v>646</v>
      </c>
      <c r="H226" s="749">
        <v>147717</v>
      </c>
      <c r="I226" s="749">
        <v>192844</v>
      </c>
      <c r="J226" s="749" t="s">
        <v>1028</v>
      </c>
      <c r="K226" s="749" t="s">
        <v>1029</v>
      </c>
      <c r="L226" s="752">
        <v>1551</v>
      </c>
      <c r="M226" s="752">
        <v>4</v>
      </c>
      <c r="N226" s="753">
        <v>6204</v>
      </c>
    </row>
    <row r="227" spans="1:14" ht="14.4" customHeight="1" x14ac:dyDescent="0.3">
      <c r="A227" s="747" t="s">
        <v>590</v>
      </c>
      <c r="B227" s="748" t="s">
        <v>591</v>
      </c>
      <c r="C227" s="749" t="s">
        <v>607</v>
      </c>
      <c r="D227" s="750" t="s">
        <v>608</v>
      </c>
      <c r="E227" s="751">
        <v>50113001</v>
      </c>
      <c r="F227" s="750" t="s">
        <v>645</v>
      </c>
      <c r="G227" s="749" t="s">
        <v>646</v>
      </c>
      <c r="H227" s="749">
        <v>188217</v>
      </c>
      <c r="I227" s="749">
        <v>88217</v>
      </c>
      <c r="J227" s="749" t="s">
        <v>1030</v>
      </c>
      <c r="K227" s="749" t="s">
        <v>1031</v>
      </c>
      <c r="L227" s="752">
        <v>126.83733333333333</v>
      </c>
      <c r="M227" s="752">
        <v>15</v>
      </c>
      <c r="N227" s="753">
        <v>1902.56</v>
      </c>
    </row>
    <row r="228" spans="1:14" ht="14.4" customHeight="1" x14ac:dyDescent="0.3">
      <c r="A228" s="747" t="s">
        <v>590</v>
      </c>
      <c r="B228" s="748" t="s">
        <v>591</v>
      </c>
      <c r="C228" s="749" t="s">
        <v>607</v>
      </c>
      <c r="D228" s="750" t="s">
        <v>608</v>
      </c>
      <c r="E228" s="751">
        <v>50113001</v>
      </c>
      <c r="F228" s="750" t="s">
        <v>645</v>
      </c>
      <c r="G228" s="749" t="s">
        <v>646</v>
      </c>
      <c r="H228" s="749">
        <v>188219</v>
      </c>
      <c r="I228" s="749">
        <v>88219</v>
      </c>
      <c r="J228" s="749" t="s">
        <v>1032</v>
      </c>
      <c r="K228" s="749" t="s">
        <v>1033</v>
      </c>
      <c r="L228" s="752">
        <v>140.79428571428573</v>
      </c>
      <c r="M228" s="752">
        <v>14</v>
      </c>
      <c r="N228" s="753">
        <v>1971.1200000000001</v>
      </c>
    </row>
    <row r="229" spans="1:14" ht="14.4" customHeight="1" x14ac:dyDescent="0.3">
      <c r="A229" s="747" t="s">
        <v>590</v>
      </c>
      <c r="B229" s="748" t="s">
        <v>591</v>
      </c>
      <c r="C229" s="749" t="s">
        <v>607</v>
      </c>
      <c r="D229" s="750" t="s">
        <v>608</v>
      </c>
      <c r="E229" s="751">
        <v>50113001</v>
      </c>
      <c r="F229" s="750" t="s">
        <v>645</v>
      </c>
      <c r="G229" s="749" t="s">
        <v>662</v>
      </c>
      <c r="H229" s="749">
        <v>207098</v>
      </c>
      <c r="I229" s="749">
        <v>207098</v>
      </c>
      <c r="J229" s="749" t="s">
        <v>1034</v>
      </c>
      <c r="K229" s="749" t="s">
        <v>1035</v>
      </c>
      <c r="L229" s="752">
        <v>137.97999999999999</v>
      </c>
      <c r="M229" s="752">
        <v>1</v>
      </c>
      <c r="N229" s="753">
        <v>137.97999999999999</v>
      </c>
    </row>
    <row r="230" spans="1:14" ht="14.4" customHeight="1" x14ac:dyDescent="0.3">
      <c r="A230" s="747" t="s">
        <v>590</v>
      </c>
      <c r="B230" s="748" t="s">
        <v>591</v>
      </c>
      <c r="C230" s="749" t="s">
        <v>607</v>
      </c>
      <c r="D230" s="750" t="s">
        <v>608</v>
      </c>
      <c r="E230" s="751">
        <v>50113001</v>
      </c>
      <c r="F230" s="750" t="s">
        <v>645</v>
      </c>
      <c r="G230" s="749" t="s">
        <v>646</v>
      </c>
      <c r="H230" s="749">
        <v>218236</v>
      </c>
      <c r="I230" s="749">
        <v>218236</v>
      </c>
      <c r="J230" s="749" t="s">
        <v>1036</v>
      </c>
      <c r="K230" s="749" t="s">
        <v>1037</v>
      </c>
      <c r="L230" s="752">
        <v>60.35</v>
      </c>
      <c r="M230" s="752">
        <v>1</v>
      </c>
      <c r="N230" s="753">
        <v>60.35</v>
      </c>
    </row>
    <row r="231" spans="1:14" ht="14.4" customHeight="1" x14ac:dyDescent="0.3">
      <c r="A231" s="747" t="s">
        <v>590</v>
      </c>
      <c r="B231" s="748" t="s">
        <v>591</v>
      </c>
      <c r="C231" s="749" t="s">
        <v>607</v>
      </c>
      <c r="D231" s="750" t="s">
        <v>608</v>
      </c>
      <c r="E231" s="751">
        <v>50113001</v>
      </c>
      <c r="F231" s="750" t="s">
        <v>645</v>
      </c>
      <c r="G231" s="749" t="s">
        <v>662</v>
      </c>
      <c r="H231" s="749">
        <v>149909</v>
      </c>
      <c r="I231" s="749">
        <v>49909</v>
      </c>
      <c r="J231" s="749" t="s">
        <v>1038</v>
      </c>
      <c r="K231" s="749" t="s">
        <v>1039</v>
      </c>
      <c r="L231" s="752">
        <v>27.790000000000006</v>
      </c>
      <c r="M231" s="752">
        <v>2</v>
      </c>
      <c r="N231" s="753">
        <v>55.580000000000013</v>
      </c>
    </row>
    <row r="232" spans="1:14" ht="14.4" customHeight="1" x14ac:dyDescent="0.3">
      <c r="A232" s="747" t="s">
        <v>590</v>
      </c>
      <c r="B232" s="748" t="s">
        <v>591</v>
      </c>
      <c r="C232" s="749" t="s">
        <v>607</v>
      </c>
      <c r="D232" s="750" t="s">
        <v>608</v>
      </c>
      <c r="E232" s="751">
        <v>50113001</v>
      </c>
      <c r="F232" s="750" t="s">
        <v>645</v>
      </c>
      <c r="G232" s="749" t="s">
        <v>662</v>
      </c>
      <c r="H232" s="749">
        <v>149910</v>
      </c>
      <c r="I232" s="749">
        <v>49910</v>
      </c>
      <c r="J232" s="749" t="s">
        <v>1038</v>
      </c>
      <c r="K232" s="749" t="s">
        <v>1040</v>
      </c>
      <c r="L232" s="752">
        <v>98.11</v>
      </c>
      <c r="M232" s="752">
        <v>1</v>
      </c>
      <c r="N232" s="753">
        <v>98.11</v>
      </c>
    </row>
    <row r="233" spans="1:14" ht="14.4" customHeight="1" x14ac:dyDescent="0.3">
      <c r="A233" s="747" t="s">
        <v>590</v>
      </c>
      <c r="B233" s="748" t="s">
        <v>591</v>
      </c>
      <c r="C233" s="749" t="s">
        <v>607</v>
      </c>
      <c r="D233" s="750" t="s">
        <v>608</v>
      </c>
      <c r="E233" s="751">
        <v>50113001</v>
      </c>
      <c r="F233" s="750" t="s">
        <v>645</v>
      </c>
      <c r="G233" s="749" t="s">
        <v>646</v>
      </c>
      <c r="H233" s="749">
        <v>192853</v>
      </c>
      <c r="I233" s="749">
        <v>192853</v>
      </c>
      <c r="J233" s="749" t="s">
        <v>1041</v>
      </c>
      <c r="K233" s="749" t="s">
        <v>1042</v>
      </c>
      <c r="L233" s="752">
        <v>107.19</v>
      </c>
      <c r="M233" s="752">
        <v>8</v>
      </c>
      <c r="N233" s="753">
        <v>857.52</v>
      </c>
    </row>
    <row r="234" spans="1:14" ht="14.4" customHeight="1" x14ac:dyDescent="0.3">
      <c r="A234" s="747" t="s">
        <v>590</v>
      </c>
      <c r="B234" s="748" t="s">
        <v>591</v>
      </c>
      <c r="C234" s="749" t="s">
        <v>607</v>
      </c>
      <c r="D234" s="750" t="s">
        <v>608</v>
      </c>
      <c r="E234" s="751">
        <v>50113001</v>
      </c>
      <c r="F234" s="750" t="s">
        <v>645</v>
      </c>
      <c r="G234" s="749" t="s">
        <v>646</v>
      </c>
      <c r="H234" s="749">
        <v>147478</v>
      </c>
      <c r="I234" s="749">
        <v>47478</v>
      </c>
      <c r="J234" s="749" t="s">
        <v>1043</v>
      </c>
      <c r="K234" s="749" t="s">
        <v>1044</v>
      </c>
      <c r="L234" s="752">
        <v>85.51</v>
      </c>
      <c r="M234" s="752">
        <v>1</v>
      </c>
      <c r="N234" s="753">
        <v>85.51</v>
      </c>
    </row>
    <row r="235" spans="1:14" ht="14.4" customHeight="1" x14ac:dyDescent="0.3">
      <c r="A235" s="747" t="s">
        <v>590</v>
      </c>
      <c r="B235" s="748" t="s">
        <v>591</v>
      </c>
      <c r="C235" s="749" t="s">
        <v>607</v>
      </c>
      <c r="D235" s="750" t="s">
        <v>608</v>
      </c>
      <c r="E235" s="751">
        <v>50113001</v>
      </c>
      <c r="F235" s="750" t="s">
        <v>645</v>
      </c>
      <c r="G235" s="749" t="s">
        <v>662</v>
      </c>
      <c r="H235" s="749">
        <v>844378</v>
      </c>
      <c r="I235" s="749">
        <v>114067</v>
      </c>
      <c r="J235" s="749" t="s">
        <v>1045</v>
      </c>
      <c r="K235" s="749" t="s">
        <v>1046</v>
      </c>
      <c r="L235" s="752">
        <v>48.523333333333341</v>
      </c>
      <c r="M235" s="752">
        <v>3</v>
      </c>
      <c r="N235" s="753">
        <v>145.57000000000002</v>
      </c>
    </row>
    <row r="236" spans="1:14" ht="14.4" customHeight="1" x14ac:dyDescent="0.3">
      <c r="A236" s="747" t="s">
        <v>590</v>
      </c>
      <c r="B236" s="748" t="s">
        <v>591</v>
      </c>
      <c r="C236" s="749" t="s">
        <v>607</v>
      </c>
      <c r="D236" s="750" t="s">
        <v>608</v>
      </c>
      <c r="E236" s="751">
        <v>50113001</v>
      </c>
      <c r="F236" s="750" t="s">
        <v>645</v>
      </c>
      <c r="G236" s="749" t="s">
        <v>662</v>
      </c>
      <c r="H236" s="749">
        <v>844554</v>
      </c>
      <c r="I236" s="749">
        <v>114065</v>
      </c>
      <c r="J236" s="749" t="s">
        <v>1045</v>
      </c>
      <c r="K236" s="749" t="s">
        <v>1047</v>
      </c>
      <c r="L236" s="752">
        <v>18.29</v>
      </c>
      <c r="M236" s="752">
        <v>5</v>
      </c>
      <c r="N236" s="753">
        <v>91.449999999999989</v>
      </c>
    </row>
    <row r="237" spans="1:14" ht="14.4" customHeight="1" x14ac:dyDescent="0.3">
      <c r="A237" s="747" t="s">
        <v>590</v>
      </c>
      <c r="B237" s="748" t="s">
        <v>591</v>
      </c>
      <c r="C237" s="749" t="s">
        <v>607</v>
      </c>
      <c r="D237" s="750" t="s">
        <v>608</v>
      </c>
      <c r="E237" s="751">
        <v>50113001</v>
      </c>
      <c r="F237" s="750" t="s">
        <v>645</v>
      </c>
      <c r="G237" s="749" t="s">
        <v>662</v>
      </c>
      <c r="H237" s="749">
        <v>115316</v>
      </c>
      <c r="I237" s="749">
        <v>15316</v>
      </c>
      <c r="J237" s="749" t="s">
        <v>1048</v>
      </c>
      <c r="K237" s="749" t="s">
        <v>1049</v>
      </c>
      <c r="L237" s="752">
        <v>19.010000000000002</v>
      </c>
      <c r="M237" s="752">
        <v>2</v>
      </c>
      <c r="N237" s="753">
        <v>38.020000000000003</v>
      </c>
    </row>
    <row r="238" spans="1:14" ht="14.4" customHeight="1" x14ac:dyDescent="0.3">
      <c r="A238" s="747" t="s">
        <v>590</v>
      </c>
      <c r="B238" s="748" t="s">
        <v>591</v>
      </c>
      <c r="C238" s="749" t="s">
        <v>607</v>
      </c>
      <c r="D238" s="750" t="s">
        <v>608</v>
      </c>
      <c r="E238" s="751">
        <v>50113001</v>
      </c>
      <c r="F238" s="750" t="s">
        <v>645</v>
      </c>
      <c r="G238" s="749" t="s">
        <v>646</v>
      </c>
      <c r="H238" s="749">
        <v>127543</v>
      </c>
      <c r="I238" s="749">
        <v>27543</v>
      </c>
      <c r="J238" s="749" t="s">
        <v>1050</v>
      </c>
      <c r="K238" s="749" t="s">
        <v>1051</v>
      </c>
      <c r="L238" s="752">
        <v>884.87000000000023</v>
      </c>
      <c r="M238" s="752">
        <v>1</v>
      </c>
      <c r="N238" s="753">
        <v>884.87000000000023</v>
      </c>
    </row>
    <row r="239" spans="1:14" ht="14.4" customHeight="1" x14ac:dyDescent="0.3">
      <c r="A239" s="747" t="s">
        <v>590</v>
      </c>
      <c r="B239" s="748" t="s">
        <v>591</v>
      </c>
      <c r="C239" s="749" t="s">
        <v>607</v>
      </c>
      <c r="D239" s="750" t="s">
        <v>608</v>
      </c>
      <c r="E239" s="751">
        <v>50113001</v>
      </c>
      <c r="F239" s="750" t="s">
        <v>645</v>
      </c>
      <c r="G239" s="749" t="s">
        <v>646</v>
      </c>
      <c r="H239" s="749">
        <v>67558</v>
      </c>
      <c r="I239" s="749">
        <v>67558</v>
      </c>
      <c r="J239" s="749" t="s">
        <v>1052</v>
      </c>
      <c r="K239" s="749" t="s">
        <v>1053</v>
      </c>
      <c r="L239" s="752">
        <v>27.490000000000006</v>
      </c>
      <c r="M239" s="752">
        <v>9</v>
      </c>
      <c r="N239" s="753">
        <v>247.41000000000005</v>
      </c>
    </row>
    <row r="240" spans="1:14" ht="14.4" customHeight="1" x14ac:dyDescent="0.3">
      <c r="A240" s="747" t="s">
        <v>590</v>
      </c>
      <c r="B240" s="748" t="s">
        <v>591</v>
      </c>
      <c r="C240" s="749" t="s">
        <v>607</v>
      </c>
      <c r="D240" s="750" t="s">
        <v>608</v>
      </c>
      <c r="E240" s="751">
        <v>50113001</v>
      </c>
      <c r="F240" s="750" t="s">
        <v>645</v>
      </c>
      <c r="G240" s="749" t="s">
        <v>646</v>
      </c>
      <c r="H240" s="749">
        <v>196635</v>
      </c>
      <c r="I240" s="749">
        <v>96635</v>
      </c>
      <c r="J240" s="749" t="s">
        <v>1054</v>
      </c>
      <c r="K240" s="749" t="s">
        <v>1055</v>
      </c>
      <c r="L240" s="752">
        <v>111.67384615384616</v>
      </c>
      <c r="M240" s="752">
        <v>13</v>
      </c>
      <c r="N240" s="753">
        <v>1451.76</v>
      </c>
    </row>
    <row r="241" spans="1:14" ht="14.4" customHeight="1" x14ac:dyDescent="0.3">
      <c r="A241" s="747" t="s">
        <v>590</v>
      </c>
      <c r="B241" s="748" t="s">
        <v>591</v>
      </c>
      <c r="C241" s="749" t="s">
        <v>607</v>
      </c>
      <c r="D241" s="750" t="s">
        <v>608</v>
      </c>
      <c r="E241" s="751">
        <v>50113001</v>
      </c>
      <c r="F241" s="750" t="s">
        <v>645</v>
      </c>
      <c r="G241" s="749" t="s">
        <v>646</v>
      </c>
      <c r="H241" s="749">
        <v>117992</v>
      </c>
      <c r="I241" s="749">
        <v>17992</v>
      </c>
      <c r="J241" s="749" t="s">
        <v>1056</v>
      </c>
      <c r="K241" s="749" t="s">
        <v>1057</v>
      </c>
      <c r="L241" s="752">
        <v>94.300000000000026</v>
      </c>
      <c r="M241" s="752">
        <v>10</v>
      </c>
      <c r="N241" s="753">
        <v>943.00000000000023</v>
      </c>
    </row>
    <row r="242" spans="1:14" ht="14.4" customHeight="1" x14ac:dyDescent="0.3">
      <c r="A242" s="747" t="s">
        <v>590</v>
      </c>
      <c r="B242" s="748" t="s">
        <v>591</v>
      </c>
      <c r="C242" s="749" t="s">
        <v>607</v>
      </c>
      <c r="D242" s="750" t="s">
        <v>608</v>
      </c>
      <c r="E242" s="751">
        <v>50113001</v>
      </c>
      <c r="F242" s="750" t="s">
        <v>645</v>
      </c>
      <c r="G242" s="749" t="s">
        <v>646</v>
      </c>
      <c r="H242" s="749">
        <v>186393</v>
      </c>
      <c r="I242" s="749">
        <v>86393</v>
      </c>
      <c r="J242" s="749" t="s">
        <v>1056</v>
      </c>
      <c r="K242" s="749" t="s">
        <v>1058</v>
      </c>
      <c r="L242" s="752">
        <v>51.634</v>
      </c>
      <c r="M242" s="752">
        <v>5</v>
      </c>
      <c r="N242" s="753">
        <v>258.17</v>
      </c>
    </row>
    <row r="243" spans="1:14" ht="14.4" customHeight="1" x14ac:dyDescent="0.3">
      <c r="A243" s="747" t="s">
        <v>590</v>
      </c>
      <c r="B243" s="748" t="s">
        <v>591</v>
      </c>
      <c r="C243" s="749" t="s">
        <v>607</v>
      </c>
      <c r="D243" s="750" t="s">
        <v>608</v>
      </c>
      <c r="E243" s="751">
        <v>50113001</v>
      </c>
      <c r="F243" s="750" t="s">
        <v>645</v>
      </c>
      <c r="G243" s="749" t="s">
        <v>646</v>
      </c>
      <c r="H243" s="749">
        <v>846813</v>
      </c>
      <c r="I243" s="749">
        <v>137120</v>
      </c>
      <c r="J243" s="749" t="s">
        <v>1059</v>
      </c>
      <c r="K243" s="749" t="s">
        <v>1060</v>
      </c>
      <c r="L243" s="752">
        <v>71.515000000000001</v>
      </c>
      <c r="M243" s="752">
        <v>14</v>
      </c>
      <c r="N243" s="753">
        <v>1001.21</v>
      </c>
    </row>
    <row r="244" spans="1:14" ht="14.4" customHeight="1" x14ac:dyDescent="0.3">
      <c r="A244" s="747" t="s">
        <v>590</v>
      </c>
      <c r="B244" s="748" t="s">
        <v>591</v>
      </c>
      <c r="C244" s="749" t="s">
        <v>607</v>
      </c>
      <c r="D244" s="750" t="s">
        <v>608</v>
      </c>
      <c r="E244" s="751">
        <v>50113001</v>
      </c>
      <c r="F244" s="750" t="s">
        <v>645</v>
      </c>
      <c r="G244" s="749" t="s">
        <v>646</v>
      </c>
      <c r="H244" s="749">
        <v>100499</v>
      </c>
      <c r="I244" s="749">
        <v>499</v>
      </c>
      <c r="J244" s="749" t="s">
        <v>1061</v>
      </c>
      <c r="K244" s="749" t="s">
        <v>1062</v>
      </c>
      <c r="L244" s="752">
        <v>111.42234042553194</v>
      </c>
      <c r="M244" s="752">
        <v>141</v>
      </c>
      <c r="N244" s="753">
        <v>15710.550000000003</v>
      </c>
    </row>
    <row r="245" spans="1:14" ht="14.4" customHeight="1" x14ac:dyDescent="0.3">
      <c r="A245" s="747" t="s">
        <v>590</v>
      </c>
      <c r="B245" s="748" t="s">
        <v>591</v>
      </c>
      <c r="C245" s="749" t="s">
        <v>607</v>
      </c>
      <c r="D245" s="750" t="s">
        <v>608</v>
      </c>
      <c r="E245" s="751">
        <v>50113001</v>
      </c>
      <c r="F245" s="750" t="s">
        <v>645</v>
      </c>
      <c r="G245" s="749" t="s">
        <v>646</v>
      </c>
      <c r="H245" s="749">
        <v>215978</v>
      </c>
      <c r="I245" s="749">
        <v>215978</v>
      </c>
      <c r="J245" s="749" t="s">
        <v>1063</v>
      </c>
      <c r="K245" s="749" t="s">
        <v>1064</v>
      </c>
      <c r="L245" s="752">
        <v>116.151</v>
      </c>
      <c r="M245" s="752">
        <v>10</v>
      </c>
      <c r="N245" s="753">
        <v>1161.51</v>
      </c>
    </row>
    <row r="246" spans="1:14" ht="14.4" customHeight="1" x14ac:dyDescent="0.3">
      <c r="A246" s="747" t="s">
        <v>590</v>
      </c>
      <c r="B246" s="748" t="s">
        <v>591</v>
      </c>
      <c r="C246" s="749" t="s">
        <v>607</v>
      </c>
      <c r="D246" s="750" t="s">
        <v>608</v>
      </c>
      <c r="E246" s="751">
        <v>50113001</v>
      </c>
      <c r="F246" s="750" t="s">
        <v>645</v>
      </c>
      <c r="G246" s="749" t="s">
        <v>646</v>
      </c>
      <c r="H246" s="749">
        <v>159750</v>
      </c>
      <c r="I246" s="749">
        <v>0</v>
      </c>
      <c r="J246" s="749" t="s">
        <v>1065</v>
      </c>
      <c r="K246" s="749" t="s">
        <v>1066</v>
      </c>
      <c r="L246" s="752">
        <v>23.833333333333339</v>
      </c>
      <c r="M246" s="752">
        <v>3</v>
      </c>
      <c r="N246" s="753">
        <v>71.500000000000014</v>
      </c>
    </row>
    <row r="247" spans="1:14" ht="14.4" customHeight="1" x14ac:dyDescent="0.3">
      <c r="A247" s="747" t="s">
        <v>590</v>
      </c>
      <c r="B247" s="748" t="s">
        <v>591</v>
      </c>
      <c r="C247" s="749" t="s">
        <v>607</v>
      </c>
      <c r="D247" s="750" t="s">
        <v>608</v>
      </c>
      <c r="E247" s="751">
        <v>50113001</v>
      </c>
      <c r="F247" s="750" t="s">
        <v>645</v>
      </c>
      <c r="G247" s="749" t="s">
        <v>646</v>
      </c>
      <c r="H247" s="749">
        <v>102547</v>
      </c>
      <c r="I247" s="749">
        <v>2547</v>
      </c>
      <c r="J247" s="749" t="s">
        <v>1067</v>
      </c>
      <c r="K247" s="749" t="s">
        <v>1068</v>
      </c>
      <c r="L247" s="752">
        <v>44.45</v>
      </c>
      <c r="M247" s="752">
        <v>2</v>
      </c>
      <c r="N247" s="753">
        <v>88.9</v>
      </c>
    </row>
    <row r="248" spans="1:14" ht="14.4" customHeight="1" x14ac:dyDescent="0.3">
      <c r="A248" s="747" t="s">
        <v>590</v>
      </c>
      <c r="B248" s="748" t="s">
        <v>591</v>
      </c>
      <c r="C248" s="749" t="s">
        <v>607</v>
      </c>
      <c r="D248" s="750" t="s">
        <v>608</v>
      </c>
      <c r="E248" s="751">
        <v>50113001</v>
      </c>
      <c r="F248" s="750" t="s">
        <v>645</v>
      </c>
      <c r="G248" s="749" t="s">
        <v>646</v>
      </c>
      <c r="H248" s="749">
        <v>225168</v>
      </c>
      <c r="I248" s="749">
        <v>225168</v>
      </c>
      <c r="J248" s="749" t="s">
        <v>1067</v>
      </c>
      <c r="K248" s="749" t="s">
        <v>1069</v>
      </c>
      <c r="L248" s="752">
        <v>64.92</v>
      </c>
      <c r="M248" s="752">
        <v>4</v>
      </c>
      <c r="N248" s="753">
        <v>259.68</v>
      </c>
    </row>
    <row r="249" spans="1:14" ht="14.4" customHeight="1" x14ac:dyDescent="0.3">
      <c r="A249" s="747" t="s">
        <v>590</v>
      </c>
      <c r="B249" s="748" t="s">
        <v>591</v>
      </c>
      <c r="C249" s="749" t="s">
        <v>607</v>
      </c>
      <c r="D249" s="750" t="s">
        <v>608</v>
      </c>
      <c r="E249" s="751">
        <v>50113001</v>
      </c>
      <c r="F249" s="750" t="s">
        <v>645</v>
      </c>
      <c r="G249" s="749" t="s">
        <v>646</v>
      </c>
      <c r="H249" s="749">
        <v>199963</v>
      </c>
      <c r="I249" s="749">
        <v>199963</v>
      </c>
      <c r="J249" s="749" t="s">
        <v>1070</v>
      </c>
      <c r="K249" s="749" t="s">
        <v>1071</v>
      </c>
      <c r="L249" s="752">
        <v>568.36000000000013</v>
      </c>
      <c r="M249" s="752">
        <v>2</v>
      </c>
      <c r="N249" s="753">
        <v>1136.7200000000003</v>
      </c>
    </row>
    <row r="250" spans="1:14" ht="14.4" customHeight="1" x14ac:dyDescent="0.3">
      <c r="A250" s="747" t="s">
        <v>590</v>
      </c>
      <c r="B250" s="748" t="s">
        <v>591</v>
      </c>
      <c r="C250" s="749" t="s">
        <v>607</v>
      </c>
      <c r="D250" s="750" t="s">
        <v>608</v>
      </c>
      <c r="E250" s="751">
        <v>50113001</v>
      </c>
      <c r="F250" s="750" t="s">
        <v>645</v>
      </c>
      <c r="G250" s="749" t="s">
        <v>646</v>
      </c>
      <c r="H250" s="749">
        <v>100502</v>
      </c>
      <c r="I250" s="749">
        <v>502</v>
      </c>
      <c r="J250" s="749" t="s">
        <v>1072</v>
      </c>
      <c r="K250" s="749" t="s">
        <v>1073</v>
      </c>
      <c r="L250" s="752">
        <v>238.67599999999999</v>
      </c>
      <c r="M250" s="752">
        <v>15</v>
      </c>
      <c r="N250" s="753">
        <v>3580.14</v>
      </c>
    </row>
    <row r="251" spans="1:14" ht="14.4" customHeight="1" x14ac:dyDescent="0.3">
      <c r="A251" s="747" t="s">
        <v>590</v>
      </c>
      <c r="B251" s="748" t="s">
        <v>591</v>
      </c>
      <c r="C251" s="749" t="s">
        <v>607</v>
      </c>
      <c r="D251" s="750" t="s">
        <v>608</v>
      </c>
      <c r="E251" s="751">
        <v>50113001</v>
      </c>
      <c r="F251" s="750" t="s">
        <v>645</v>
      </c>
      <c r="G251" s="749" t="s">
        <v>646</v>
      </c>
      <c r="H251" s="749">
        <v>102684</v>
      </c>
      <c r="I251" s="749">
        <v>2684</v>
      </c>
      <c r="J251" s="749" t="s">
        <v>1072</v>
      </c>
      <c r="K251" s="749" t="s">
        <v>1074</v>
      </c>
      <c r="L251" s="752">
        <v>73.74199999999999</v>
      </c>
      <c r="M251" s="752">
        <v>5</v>
      </c>
      <c r="N251" s="753">
        <v>368.70999999999992</v>
      </c>
    </row>
    <row r="252" spans="1:14" ht="14.4" customHeight="1" x14ac:dyDescent="0.3">
      <c r="A252" s="747" t="s">
        <v>590</v>
      </c>
      <c r="B252" s="748" t="s">
        <v>591</v>
      </c>
      <c r="C252" s="749" t="s">
        <v>607</v>
      </c>
      <c r="D252" s="750" t="s">
        <v>608</v>
      </c>
      <c r="E252" s="751">
        <v>50113001</v>
      </c>
      <c r="F252" s="750" t="s">
        <v>645</v>
      </c>
      <c r="G252" s="749" t="s">
        <v>646</v>
      </c>
      <c r="H252" s="749">
        <v>192012</v>
      </c>
      <c r="I252" s="749">
        <v>92012</v>
      </c>
      <c r="J252" s="749" t="s">
        <v>1075</v>
      </c>
      <c r="K252" s="749" t="s">
        <v>1076</v>
      </c>
      <c r="L252" s="752">
        <v>1962.9892879899414</v>
      </c>
      <c r="M252" s="752">
        <v>10.111346900000001</v>
      </c>
      <c r="N252" s="753">
        <v>19848.465651850303</v>
      </c>
    </row>
    <row r="253" spans="1:14" ht="14.4" customHeight="1" x14ac:dyDescent="0.3">
      <c r="A253" s="747" t="s">
        <v>590</v>
      </c>
      <c r="B253" s="748" t="s">
        <v>591</v>
      </c>
      <c r="C253" s="749" t="s">
        <v>607</v>
      </c>
      <c r="D253" s="750" t="s">
        <v>608</v>
      </c>
      <c r="E253" s="751">
        <v>50113001</v>
      </c>
      <c r="F253" s="750" t="s">
        <v>645</v>
      </c>
      <c r="G253" s="749" t="s">
        <v>646</v>
      </c>
      <c r="H253" s="749">
        <v>99968</v>
      </c>
      <c r="I253" s="749">
        <v>0</v>
      </c>
      <c r="J253" s="749" t="s">
        <v>1077</v>
      </c>
      <c r="K253" s="749" t="s">
        <v>1078</v>
      </c>
      <c r="L253" s="752">
        <v>186.99999999999997</v>
      </c>
      <c r="M253" s="752">
        <v>18.516999999999999</v>
      </c>
      <c r="N253" s="753">
        <v>3462.6789999999996</v>
      </c>
    </row>
    <row r="254" spans="1:14" ht="14.4" customHeight="1" x14ac:dyDescent="0.3">
      <c r="A254" s="747" t="s">
        <v>590</v>
      </c>
      <c r="B254" s="748" t="s">
        <v>591</v>
      </c>
      <c r="C254" s="749" t="s">
        <v>607</v>
      </c>
      <c r="D254" s="750" t="s">
        <v>608</v>
      </c>
      <c r="E254" s="751">
        <v>50113001</v>
      </c>
      <c r="F254" s="750" t="s">
        <v>645</v>
      </c>
      <c r="G254" s="749" t="s">
        <v>646</v>
      </c>
      <c r="H254" s="749">
        <v>113816</v>
      </c>
      <c r="I254" s="749">
        <v>13816</v>
      </c>
      <c r="J254" s="749" t="s">
        <v>1079</v>
      </c>
      <c r="K254" s="749" t="s">
        <v>1080</v>
      </c>
      <c r="L254" s="752">
        <v>245.7</v>
      </c>
      <c r="M254" s="752">
        <v>1</v>
      </c>
      <c r="N254" s="753">
        <v>245.7</v>
      </c>
    </row>
    <row r="255" spans="1:14" ht="14.4" customHeight="1" x14ac:dyDescent="0.3">
      <c r="A255" s="747" t="s">
        <v>590</v>
      </c>
      <c r="B255" s="748" t="s">
        <v>591</v>
      </c>
      <c r="C255" s="749" t="s">
        <v>607</v>
      </c>
      <c r="D255" s="750" t="s">
        <v>608</v>
      </c>
      <c r="E255" s="751">
        <v>50113001</v>
      </c>
      <c r="F255" s="750" t="s">
        <v>645</v>
      </c>
      <c r="G255" s="749" t="s">
        <v>646</v>
      </c>
      <c r="H255" s="749">
        <v>398258</v>
      </c>
      <c r="I255" s="749">
        <v>9999999</v>
      </c>
      <c r="J255" s="749" t="s">
        <v>1081</v>
      </c>
      <c r="K255" s="749" t="s">
        <v>1082</v>
      </c>
      <c r="L255" s="752">
        <v>4279</v>
      </c>
      <c r="M255" s="752">
        <v>3</v>
      </c>
      <c r="N255" s="753">
        <v>12837</v>
      </c>
    </row>
    <row r="256" spans="1:14" ht="14.4" customHeight="1" x14ac:dyDescent="0.3">
      <c r="A256" s="747" t="s">
        <v>590</v>
      </c>
      <c r="B256" s="748" t="s">
        <v>591</v>
      </c>
      <c r="C256" s="749" t="s">
        <v>607</v>
      </c>
      <c r="D256" s="750" t="s">
        <v>608</v>
      </c>
      <c r="E256" s="751">
        <v>50113001</v>
      </c>
      <c r="F256" s="750" t="s">
        <v>645</v>
      </c>
      <c r="G256" s="749" t="s">
        <v>646</v>
      </c>
      <c r="H256" s="749">
        <v>396193</v>
      </c>
      <c r="I256" s="749">
        <v>9999999</v>
      </c>
      <c r="J256" s="749" t="s">
        <v>1083</v>
      </c>
      <c r="K256" s="749" t="s">
        <v>1082</v>
      </c>
      <c r="L256" s="752">
        <v>4279</v>
      </c>
      <c r="M256" s="752">
        <v>4.2</v>
      </c>
      <c r="N256" s="753">
        <v>17971.8</v>
      </c>
    </row>
    <row r="257" spans="1:14" ht="14.4" customHeight="1" x14ac:dyDescent="0.3">
      <c r="A257" s="747" t="s">
        <v>590</v>
      </c>
      <c r="B257" s="748" t="s">
        <v>591</v>
      </c>
      <c r="C257" s="749" t="s">
        <v>607</v>
      </c>
      <c r="D257" s="750" t="s">
        <v>608</v>
      </c>
      <c r="E257" s="751">
        <v>50113001</v>
      </c>
      <c r="F257" s="750" t="s">
        <v>645</v>
      </c>
      <c r="G257" s="749" t="s">
        <v>646</v>
      </c>
      <c r="H257" s="749">
        <v>196187</v>
      </c>
      <c r="I257" s="749">
        <v>96187</v>
      </c>
      <c r="J257" s="749" t="s">
        <v>1084</v>
      </c>
      <c r="K257" s="749" t="s">
        <v>1085</v>
      </c>
      <c r="L257" s="752">
        <v>60.7</v>
      </c>
      <c r="M257" s="752">
        <v>1</v>
      </c>
      <c r="N257" s="753">
        <v>60.7</v>
      </c>
    </row>
    <row r="258" spans="1:14" ht="14.4" customHeight="1" x14ac:dyDescent="0.3">
      <c r="A258" s="747" t="s">
        <v>590</v>
      </c>
      <c r="B258" s="748" t="s">
        <v>591</v>
      </c>
      <c r="C258" s="749" t="s">
        <v>607</v>
      </c>
      <c r="D258" s="750" t="s">
        <v>608</v>
      </c>
      <c r="E258" s="751">
        <v>50113001</v>
      </c>
      <c r="F258" s="750" t="s">
        <v>645</v>
      </c>
      <c r="G258" s="749" t="s">
        <v>646</v>
      </c>
      <c r="H258" s="749">
        <v>101125</v>
      </c>
      <c r="I258" s="749">
        <v>1125</v>
      </c>
      <c r="J258" s="749" t="s">
        <v>1086</v>
      </c>
      <c r="K258" s="749" t="s">
        <v>1087</v>
      </c>
      <c r="L258" s="752">
        <v>89.476666666666674</v>
      </c>
      <c r="M258" s="752">
        <v>3</v>
      </c>
      <c r="N258" s="753">
        <v>268.43</v>
      </c>
    </row>
    <row r="259" spans="1:14" ht="14.4" customHeight="1" x14ac:dyDescent="0.3">
      <c r="A259" s="747" t="s">
        <v>590</v>
      </c>
      <c r="B259" s="748" t="s">
        <v>591</v>
      </c>
      <c r="C259" s="749" t="s">
        <v>607</v>
      </c>
      <c r="D259" s="750" t="s">
        <v>608</v>
      </c>
      <c r="E259" s="751">
        <v>50113001</v>
      </c>
      <c r="F259" s="750" t="s">
        <v>645</v>
      </c>
      <c r="G259" s="749" t="s">
        <v>646</v>
      </c>
      <c r="H259" s="749">
        <v>101127</v>
      </c>
      <c r="I259" s="749">
        <v>1127</v>
      </c>
      <c r="J259" s="749" t="s">
        <v>1086</v>
      </c>
      <c r="K259" s="749" t="s">
        <v>1088</v>
      </c>
      <c r="L259" s="752">
        <v>91.61</v>
      </c>
      <c r="M259" s="752">
        <v>2</v>
      </c>
      <c r="N259" s="753">
        <v>183.22</v>
      </c>
    </row>
    <row r="260" spans="1:14" ht="14.4" customHeight="1" x14ac:dyDescent="0.3">
      <c r="A260" s="747" t="s">
        <v>590</v>
      </c>
      <c r="B260" s="748" t="s">
        <v>591</v>
      </c>
      <c r="C260" s="749" t="s">
        <v>607</v>
      </c>
      <c r="D260" s="750" t="s">
        <v>608</v>
      </c>
      <c r="E260" s="751">
        <v>50113001</v>
      </c>
      <c r="F260" s="750" t="s">
        <v>645</v>
      </c>
      <c r="G260" s="749" t="s">
        <v>646</v>
      </c>
      <c r="H260" s="749">
        <v>223144</v>
      </c>
      <c r="I260" s="749">
        <v>223144</v>
      </c>
      <c r="J260" s="749" t="s">
        <v>1089</v>
      </c>
      <c r="K260" s="749" t="s">
        <v>1090</v>
      </c>
      <c r="L260" s="752">
        <v>85.310943396226421</v>
      </c>
      <c r="M260" s="752">
        <v>53</v>
      </c>
      <c r="N260" s="753">
        <v>4521.4800000000005</v>
      </c>
    </row>
    <row r="261" spans="1:14" ht="14.4" customHeight="1" x14ac:dyDescent="0.3">
      <c r="A261" s="747" t="s">
        <v>590</v>
      </c>
      <c r="B261" s="748" t="s">
        <v>591</v>
      </c>
      <c r="C261" s="749" t="s">
        <v>607</v>
      </c>
      <c r="D261" s="750" t="s">
        <v>608</v>
      </c>
      <c r="E261" s="751">
        <v>50113001</v>
      </c>
      <c r="F261" s="750" t="s">
        <v>645</v>
      </c>
      <c r="G261" s="749" t="s">
        <v>646</v>
      </c>
      <c r="H261" s="749">
        <v>223159</v>
      </c>
      <c r="I261" s="749">
        <v>223159</v>
      </c>
      <c r="J261" s="749" t="s">
        <v>1091</v>
      </c>
      <c r="K261" s="749" t="s">
        <v>1092</v>
      </c>
      <c r="L261" s="752">
        <v>72.968000000000004</v>
      </c>
      <c r="M261" s="752">
        <v>10</v>
      </c>
      <c r="N261" s="753">
        <v>729.68000000000006</v>
      </c>
    </row>
    <row r="262" spans="1:14" ht="14.4" customHeight="1" x14ac:dyDescent="0.3">
      <c r="A262" s="747" t="s">
        <v>590</v>
      </c>
      <c r="B262" s="748" t="s">
        <v>591</v>
      </c>
      <c r="C262" s="749" t="s">
        <v>607</v>
      </c>
      <c r="D262" s="750" t="s">
        <v>608</v>
      </c>
      <c r="E262" s="751">
        <v>50113001</v>
      </c>
      <c r="F262" s="750" t="s">
        <v>645</v>
      </c>
      <c r="G262" s="749" t="s">
        <v>646</v>
      </c>
      <c r="H262" s="749">
        <v>146899</v>
      </c>
      <c r="I262" s="749">
        <v>46899</v>
      </c>
      <c r="J262" s="749" t="s">
        <v>1093</v>
      </c>
      <c r="K262" s="749" t="s">
        <v>1094</v>
      </c>
      <c r="L262" s="752">
        <v>86.560000000000016</v>
      </c>
      <c r="M262" s="752">
        <v>6</v>
      </c>
      <c r="N262" s="753">
        <v>519.36000000000013</v>
      </c>
    </row>
    <row r="263" spans="1:14" ht="14.4" customHeight="1" x14ac:dyDescent="0.3">
      <c r="A263" s="747" t="s">
        <v>590</v>
      </c>
      <c r="B263" s="748" t="s">
        <v>591</v>
      </c>
      <c r="C263" s="749" t="s">
        <v>607</v>
      </c>
      <c r="D263" s="750" t="s">
        <v>608</v>
      </c>
      <c r="E263" s="751">
        <v>50113001</v>
      </c>
      <c r="F263" s="750" t="s">
        <v>645</v>
      </c>
      <c r="G263" s="749" t="s">
        <v>662</v>
      </c>
      <c r="H263" s="749">
        <v>132858</v>
      </c>
      <c r="I263" s="749">
        <v>32858</v>
      </c>
      <c r="J263" s="749" t="s">
        <v>1095</v>
      </c>
      <c r="K263" s="749" t="s">
        <v>1096</v>
      </c>
      <c r="L263" s="752">
        <v>77.210000000000008</v>
      </c>
      <c r="M263" s="752">
        <v>5</v>
      </c>
      <c r="N263" s="753">
        <v>386.05</v>
      </c>
    </row>
    <row r="264" spans="1:14" ht="14.4" customHeight="1" x14ac:dyDescent="0.3">
      <c r="A264" s="747" t="s">
        <v>590</v>
      </c>
      <c r="B264" s="748" t="s">
        <v>591</v>
      </c>
      <c r="C264" s="749" t="s">
        <v>607</v>
      </c>
      <c r="D264" s="750" t="s">
        <v>608</v>
      </c>
      <c r="E264" s="751">
        <v>50113001</v>
      </c>
      <c r="F264" s="750" t="s">
        <v>645</v>
      </c>
      <c r="G264" s="749" t="s">
        <v>662</v>
      </c>
      <c r="H264" s="749">
        <v>112572</v>
      </c>
      <c r="I264" s="749">
        <v>112572</v>
      </c>
      <c r="J264" s="749" t="s">
        <v>1097</v>
      </c>
      <c r="K264" s="749" t="s">
        <v>1098</v>
      </c>
      <c r="L264" s="752">
        <v>64.870000000000019</v>
      </c>
      <c r="M264" s="752">
        <v>1</v>
      </c>
      <c r="N264" s="753">
        <v>64.870000000000019</v>
      </c>
    </row>
    <row r="265" spans="1:14" ht="14.4" customHeight="1" x14ac:dyDescent="0.3">
      <c r="A265" s="747" t="s">
        <v>590</v>
      </c>
      <c r="B265" s="748" t="s">
        <v>591</v>
      </c>
      <c r="C265" s="749" t="s">
        <v>607</v>
      </c>
      <c r="D265" s="750" t="s">
        <v>608</v>
      </c>
      <c r="E265" s="751">
        <v>50113001</v>
      </c>
      <c r="F265" s="750" t="s">
        <v>645</v>
      </c>
      <c r="G265" s="749" t="s">
        <v>646</v>
      </c>
      <c r="H265" s="749">
        <v>110086</v>
      </c>
      <c r="I265" s="749">
        <v>10086</v>
      </c>
      <c r="J265" s="749" t="s">
        <v>1099</v>
      </c>
      <c r="K265" s="749" t="s">
        <v>1100</v>
      </c>
      <c r="L265" s="752">
        <v>1592.8</v>
      </c>
      <c r="M265" s="752">
        <v>0.6</v>
      </c>
      <c r="N265" s="753">
        <v>955.68</v>
      </c>
    </row>
    <row r="266" spans="1:14" ht="14.4" customHeight="1" x14ac:dyDescent="0.3">
      <c r="A266" s="747" t="s">
        <v>590</v>
      </c>
      <c r="B266" s="748" t="s">
        <v>591</v>
      </c>
      <c r="C266" s="749" t="s">
        <v>607</v>
      </c>
      <c r="D266" s="750" t="s">
        <v>608</v>
      </c>
      <c r="E266" s="751">
        <v>50113001</v>
      </c>
      <c r="F266" s="750" t="s">
        <v>645</v>
      </c>
      <c r="G266" s="749" t="s">
        <v>662</v>
      </c>
      <c r="H266" s="749">
        <v>106618</v>
      </c>
      <c r="I266" s="749">
        <v>6618</v>
      </c>
      <c r="J266" s="749" t="s">
        <v>1101</v>
      </c>
      <c r="K266" s="749" t="s">
        <v>1102</v>
      </c>
      <c r="L266" s="752">
        <v>19.59</v>
      </c>
      <c r="M266" s="752">
        <v>3</v>
      </c>
      <c r="N266" s="753">
        <v>58.77</v>
      </c>
    </row>
    <row r="267" spans="1:14" ht="14.4" customHeight="1" x14ac:dyDescent="0.3">
      <c r="A267" s="747" t="s">
        <v>590</v>
      </c>
      <c r="B267" s="748" t="s">
        <v>591</v>
      </c>
      <c r="C267" s="749" t="s">
        <v>607</v>
      </c>
      <c r="D267" s="750" t="s">
        <v>608</v>
      </c>
      <c r="E267" s="751">
        <v>50113001</v>
      </c>
      <c r="F267" s="750" t="s">
        <v>645</v>
      </c>
      <c r="G267" s="749" t="s">
        <v>646</v>
      </c>
      <c r="H267" s="749">
        <v>100536</v>
      </c>
      <c r="I267" s="749">
        <v>536</v>
      </c>
      <c r="J267" s="749" t="s">
        <v>1103</v>
      </c>
      <c r="K267" s="749" t="s">
        <v>1104</v>
      </c>
      <c r="L267" s="752">
        <v>140.24300000000002</v>
      </c>
      <c r="M267" s="752">
        <v>10</v>
      </c>
      <c r="N267" s="753">
        <v>1402.4300000000003</v>
      </c>
    </row>
    <row r="268" spans="1:14" ht="14.4" customHeight="1" x14ac:dyDescent="0.3">
      <c r="A268" s="747" t="s">
        <v>590</v>
      </c>
      <c r="B268" s="748" t="s">
        <v>591</v>
      </c>
      <c r="C268" s="749" t="s">
        <v>607</v>
      </c>
      <c r="D268" s="750" t="s">
        <v>608</v>
      </c>
      <c r="E268" s="751">
        <v>50113001</v>
      </c>
      <c r="F268" s="750" t="s">
        <v>645</v>
      </c>
      <c r="G268" s="749" t="s">
        <v>646</v>
      </c>
      <c r="H268" s="749">
        <v>216900</v>
      </c>
      <c r="I268" s="749">
        <v>216900</v>
      </c>
      <c r="J268" s="749" t="s">
        <v>1105</v>
      </c>
      <c r="K268" s="749" t="s">
        <v>1106</v>
      </c>
      <c r="L268" s="752">
        <v>701.18</v>
      </c>
      <c r="M268" s="752">
        <v>10</v>
      </c>
      <c r="N268" s="753">
        <v>7011.7999999999993</v>
      </c>
    </row>
    <row r="269" spans="1:14" ht="14.4" customHeight="1" x14ac:dyDescent="0.3">
      <c r="A269" s="747" t="s">
        <v>590</v>
      </c>
      <c r="B269" s="748" t="s">
        <v>591</v>
      </c>
      <c r="C269" s="749" t="s">
        <v>607</v>
      </c>
      <c r="D269" s="750" t="s">
        <v>608</v>
      </c>
      <c r="E269" s="751">
        <v>50113001</v>
      </c>
      <c r="F269" s="750" t="s">
        <v>645</v>
      </c>
      <c r="G269" s="749" t="s">
        <v>646</v>
      </c>
      <c r="H269" s="749">
        <v>216963</v>
      </c>
      <c r="I269" s="749">
        <v>216963</v>
      </c>
      <c r="J269" s="749" t="s">
        <v>1107</v>
      </c>
      <c r="K269" s="749" t="s">
        <v>1108</v>
      </c>
      <c r="L269" s="752">
        <v>111.89000000000004</v>
      </c>
      <c r="M269" s="752">
        <v>1</v>
      </c>
      <c r="N269" s="753">
        <v>111.89000000000004</v>
      </c>
    </row>
    <row r="270" spans="1:14" ht="14.4" customHeight="1" x14ac:dyDescent="0.3">
      <c r="A270" s="747" t="s">
        <v>590</v>
      </c>
      <c r="B270" s="748" t="s">
        <v>591</v>
      </c>
      <c r="C270" s="749" t="s">
        <v>607</v>
      </c>
      <c r="D270" s="750" t="s">
        <v>608</v>
      </c>
      <c r="E270" s="751">
        <v>50113001</v>
      </c>
      <c r="F270" s="750" t="s">
        <v>645</v>
      </c>
      <c r="G270" s="749" t="s">
        <v>646</v>
      </c>
      <c r="H270" s="749">
        <v>988466</v>
      </c>
      <c r="I270" s="749">
        <v>192729</v>
      </c>
      <c r="J270" s="749" t="s">
        <v>1109</v>
      </c>
      <c r="K270" s="749" t="s">
        <v>1110</v>
      </c>
      <c r="L270" s="752">
        <v>54.100000000000023</v>
      </c>
      <c r="M270" s="752">
        <v>2</v>
      </c>
      <c r="N270" s="753">
        <v>108.20000000000005</v>
      </c>
    </row>
    <row r="271" spans="1:14" ht="14.4" customHeight="1" x14ac:dyDescent="0.3">
      <c r="A271" s="747" t="s">
        <v>590</v>
      </c>
      <c r="B271" s="748" t="s">
        <v>591</v>
      </c>
      <c r="C271" s="749" t="s">
        <v>607</v>
      </c>
      <c r="D271" s="750" t="s">
        <v>608</v>
      </c>
      <c r="E271" s="751">
        <v>50113001</v>
      </c>
      <c r="F271" s="750" t="s">
        <v>645</v>
      </c>
      <c r="G271" s="749" t="s">
        <v>662</v>
      </c>
      <c r="H271" s="749">
        <v>107981</v>
      </c>
      <c r="I271" s="749">
        <v>7981</v>
      </c>
      <c r="J271" s="749" t="s">
        <v>1111</v>
      </c>
      <c r="K271" s="749" t="s">
        <v>1112</v>
      </c>
      <c r="L271" s="752">
        <v>50.718947368421048</v>
      </c>
      <c r="M271" s="752">
        <v>19</v>
      </c>
      <c r="N271" s="753">
        <v>963.66</v>
      </c>
    </row>
    <row r="272" spans="1:14" ht="14.4" customHeight="1" x14ac:dyDescent="0.3">
      <c r="A272" s="747" t="s">
        <v>590</v>
      </c>
      <c r="B272" s="748" t="s">
        <v>591</v>
      </c>
      <c r="C272" s="749" t="s">
        <v>607</v>
      </c>
      <c r="D272" s="750" t="s">
        <v>608</v>
      </c>
      <c r="E272" s="751">
        <v>50113001</v>
      </c>
      <c r="F272" s="750" t="s">
        <v>645</v>
      </c>
      <c r="G272" s="749" t="s">
        <v>662</v>
      </c>
      <c r="H272" s="749">
        <v>155823</v>
      </c>
      <c r="I272" s="749">
        <v>55823</v>
      </c>
      <c r="J272" s="749" t="s">
        <v>1111</v>
      </c>
      <c r="K272" s="749" t="s">
        <v>1113</v>
      </c>
      <c r="L272" s="752">
        <v>33.47</v>
      </c>
      <c r="M272" s="752">
        <v>8</v>
      </c>
      <c r="N272" s="753">
        <v>267.76</v>
      </c>
    </row>
    <row r="273" spans="1:14" ht="14.4" customHeight="1" x14ac:dyDescent="0.3">
      <c r="A273" s="747" t="s">
        <v>590</v>
      </c>
      <c r="B273" s="748" t="s">
        <v>591</v>
      </c>
      <c r="C273" s="749" t="s">
        <v>607</v>
      </c>
      <c r="D273" s="750" t="s">
        <v>608</v>
      </c>
      <c r="E273" s="751">
        <v>50113001</v>
      </c>
      <c r="F273" s="750" t="s">
        <v>645</v>
      </c>
      <c r="G273" s="749" t="s">
        <v>662</v>
      </c>
      <c r="H273" s="749">
        <v>126786</v>
      </c>
      <c r="I273" s="749">
        <v>26786</v>
      </c>
      <c r="J273" s="749" t="s">
        <v>1114</v>
      </c>
      <c r="K273" s="749" t="s">
        <v>1115</v>
      </c>
      <c r="L273" s="752">
        <v>406.40999999999991</v>
      </c>
      <c r="M273" s="752">
        <v>1</v>
      </c>
      <c r="N273" s="753">
        <v>406.40999999999991</v>
      </c>
    </row>
    <row r="274" spans="1:14" ht="14.4" customHeight="1" x14ac:dyDescent="0.3">
      <c r="A274" s="747" t="s">
        <v>590</v>
      </c>
      <c r="B274" s="748" t="s">
        <v>591</v>
      </c>
      <c r="C274" s="749" t="s">
        <v>607</v>
      </c>
      <c r="D274" s="750" t="s">
        <v>608</v>
      </c>
      <c r="E274" s="751">
        <v>50113001</v>
      </c>
      <c r="F274" s="750" t="s">
        <v>645</v>
      </c>
      <c r="G274" s="749" t="s">
        <v>646</v>
      </c>
      <c r="H274" s="749">
        <v>186186</v>
      </c>
      <c r="I274" s="749">
        <v>186186</v>
      </c>
      <c r="J274" s="749" t="s">
        <v>1116</v>
      </c>
      <c r="K274" s="749" t="s">
        <v>1117</v>
      </c>
      <c r="L274" s="752">
        <v>74.160000000000011</v>
      </c>
      <c r="M274" s="752">
        <v>4</v>
      </c>
      <c r="N274" s="753">
        <v>296.64000000000004</v>
      </c>
    </row>
    <row r="275" spans="1:14" ht="14.4" customHeight="1" x14ac:dyDescent="0.3">
      <c r="A275" s="747" t="s">
        <v>590</v>
      </c>
      <c r="B275" s="748" t="s">
        <v>591</v>
      </c>
      <c r="C275" s="749" t="s">
        <v>607</v>
      </c>
      <c r="D275" s="750" t="s">
        <v>608</v>
      </c>
      <c r="E275" s="751">
        <v>50113001</v>
      </c>
      <c r="F275" s="750" t="s">
        <v>645</v>
      </c>
      <c r="G275" s="749" t="s">
        <v>646</v>
      </c>
      <c r="H275" s="749">
        <v>186187</v>
      </c>
      <c r="I275" s="749">
        <v>186187</v>
      </c>
      <c r="J275" s="749" t="s">
        <v>1116</v>
      </c>
      <c r="K275" s="749" t="s">
        <v>1118</v>
      </c>
      <c r="L275" s="752">
        <v>132.20999999999998</v>
      </c>
      <c r="M275" s="752">
        <v>1</v>
      </c>
      <c r="N275" s="753">
        <v>132.20999999999998</v>
      </c>
    </row>
    <row r="276" spans="1:14" ht="14.4" customHeight="1" x14ac:dyDescent="0.3">
      <c r="A276" s="747" t="s">
        <v>590</v>
      </c>
      <c r="B276" s="748" t="s">
        <v>591</v>
      </c>
      <c r="C276" s="749" t="s">
        <v>607</v>
      </c>
      <c r="D276" s="750" t="s">
        <v>608</v>
      </c>
      <c r="E276" s="751">
        <v>50113001</v>
      </c>
      <c r="F276" s="750" t="s">
        <v>645</v>
      </c>
      <c r="G276" s="749" t="s">
        <v>646</v>
      </c>
      <c r="H276" s="749">
        <v>162579</v>
      </c>
      <c r="I276" s="749">
        <v>162579</v>
      </c>
      <c r="J276" s="749" t="s">
        <v>1119</v>
      </c>
      <c r="K276" s="749" t="s">
        <v>1120</v>
      </c>
      <c r="L276" s="752">
        <v>44.88000000000001</v>
      </c>
      <c r="M276" s="752">
        <v>29</v>
      </c>
      <c r="N276" s="753">
        <v>1301.5200000000002</v>
      </c>
    </row>
    <row r="277" spans="1:14" ht="14.4" customHeight="1" x14ac:dyDescent="0.3">
      <c r="A277" s="747" t="s">
        <v>590</v>
      </c>
      <c r="B277" s="748" t="s">
        <v>591</v>
      </c>
      <c r="C277" s="749" t="s">
        <v>607</v>
      </c>
      <c r="D277" s="750" t="s">
        <v>608</v>
      </c>
      <c r="E277" s="751">
        <v>50113001</v>
      </c>
      <c r="F277" s="750" t="s">
        <v>645</v>
      </c>
      <c r="G277" s="749" t="s">
        <v>662</v>
      </c>
      <c r="H277" s="749">
        <v>187607</v>
      </c>
      <c r="I277" s="749">
        <v>187607</v>
      </c>
      <c r="J277" s="749" t="s">
        <v>1121</v>
      </c>
      <c r="K277" s="749" t="s">
        <v>1122</v>
      </c>
      <c r="L277" s="752">
        <v>273.89999999999998</v>
      </c>
      <c r="M277" s="752">
        <v>15</v>
      </c>
      <c r="N277" s="753">
        <v>4108.5</v>
      </c>
    </row>
    <row r="278" spans="1:14" ht="14.4" customHeight="1" x14ac:dyDescent="0.3">
      <c r="A278" s="747" t="s">
        <v>590</v>
      </c>
      <c r="B278" s="748" t="s">
        <v>591</v>
      </c>
      <c r="C278" s="749" t="s">
        <v>607</v>
      </c>
      <c r="D278" s="750" t="s">
        <v>608</v>
      </c>
      <c r="E278" s="751">
        <v>50113001</v>
      </c>
      <c r="F278" s="750" t="s">
        <v>645</v>
      </c>
      <c r="G278" s="749" t="s">
        <v>662</v>
      </c>
      <c r="H278" s="749">
        <v>111635</v>
      </c>
      <c r="I278" s="749">
        <v>11635</v>
      </c>
      <c r="J278" s="749" t="s">
        <v>1123</v>
      </c>
      <c r="K278" s="749" t="s">
        <v>1124</v>
      </c>
      <c r="L278" s="752">
        <v>339.56</v>
      </c>
      <c r="M278" s="752">
        <v>2</v>
      </c>
      <c r="N278" s="753">
        <v>679.12</v>
      </c>
    </row>
    <row r="279" spans="1:14" ht="14.4" customHeight="1" x14ac:dyDescent="0.3">
      <c r="A279" s="747" t="s">
        <v>590</v>
      </c>
      <c r="B279" s="748" t="s">
        <v>591</v>
      </c>
      <c r="C279" s="749" t="s">
        <v>607</v>
      </c>
      <c r="D279" s="750" t="s">
        <v>608</v>
      </c>
      <c r="E279" s="751">
        <v>50113001</v>
      </c>
      <c r="F279" s="750" t="s">
        <v>645</v>
      </c>
      <c r="G279" s="749" t="s">
        <v>646</v>
      </c>
      <c r="H279" s="749">
        <v>100876</v>
      </c>
      <c r="I279" s="749">
        <v>876</v>
      </c>
      <c r="J279" s="749" t="s">
        <v>1125</v>
      </c>
      <c r="K279" s="749" t="s">
        <v>1126</v>
      </c>
      <c r="L279" s="752">
        <v>66.260000000000019</v>
      </c>
      <c r="M279" s="752">
        <v>2</v>
      </c>
      <c r="N279" s="753">
        <v>132.52000000000004</v>
      </c>
    </row>
    <row r="280" spans="1:14" ht="14.4" customHeight="1" x14ac:dyDescent="0.3">
      <c r="A280" s="747" t="s">
        <v>590</v>
      </c>
      <c r="B280" s="748" t="s">
        <v>591</v>
      </c>
      <c r="C280" s="749" t="s">
        <v>607</v>
      </c>
      <c r="D280" s="750" t="s">
        <v>608</v>
      </c>
      <c r="E280" s="751">
        <v>50113001</v>
      </c>
      <c r="F280" s="750" t="s">
        <v>645</v>
      </c>
      <c r="G280" s="749" t="s">
        <v>646</v>
      </c>
      <c r="H280" s="749">
        <v>214913</v>
      </c>
      <c r="I280" s="749">
        <v>214913</v>
      </c>
      <c r="J280" s="749" t="s">
        <v>1127</v>
      </c>
      <c r="K280" s="749" t="s">
        <v>1128</v>
      </c>
      <c r="L280" s="752">
        <v>121.74999999999999</v>
      </c>
      <c r="M280" s="752">
        <v>1</v>
      </c>
      <c r="N280" s="753">
        <v>121.74999999999999</v>
      </c>
    </row>
    <row r="281" spans="1:14" ht="14.4" customHeight="1" x14ac:dyDescent="0.3">
      <c r="A281" s="747" t="s">
        <v>590</v>
      </c>
      <c r="B281" s="748" t="s">
        <v>591</v>
      </c>
      <c r="C281" s="749" t="s">
        <v>607</v>
      </c>
      <c r="D281" s="750" t="s">
        <v>608</v>
      </c>
      <c r="E281" s="751">
        <v>50113001</v>
      </c>
      <c r="F281" s="750" t="s">
        <v>645</v>
      </c>
      <c r="G281" s="749" t="s">
        <v>646</v>
      </c>
      <c r="H281" s="749">
        <v>850343</v>
      </c>
      <c r="I281" s="749">
        <v>130573</v>
      </c>
      <c r="J281" s="749" t="s">
        <v>1129</v>
      </c>
      <c r="K281" s="749" t="s">
        <v>1130</v>
      </c>
      <c r="L281" s="752">
        <v>19.75</v>
      </c>
      <c r="M281" s="752">
        <v>5</v>
      </c>
      <c r="N281" s="753">
        <v>98.75</v>
      </c>
    </row>
    <row r="282" spans="1:14" ht="14.4" customHeight="1" x14ac:dyDescent="0.3">
      <c r="A282" s="747" t="s">
        <v>590</v>
      </c>
      <c r="B282" s="748" t="s">
        <v>591</v>
      </c>
      <c r="C282" s="749" t="s">
        <v>607</v>
      </c>
      <c r="D282" s="750" t="s">
        <v>608</v>
      </c>
      <c r="E282" s="751">
        <v>50113001</v>
      </c>
      <c r="F282" s="750" t="s">
        <v>645</v>
      </c>
      <c r="G282" s="749" t="s">
        <v>646</v>
      </c>
      <c r="H282" s="749">
        <v>849941</v>
      </c>
      <c r="I282" s="749">
        <v>162142</v>
      </c>
      <c r="J282" s="749" t="s">
        <v>1131</v>
      </c>
      <c r="K282" s="749" t="s">
        <v>1132</v>
      </c>
      <c r="L282" s="752">
        <v>29.750645161290322</v>
      </c>
      <c r="M282" s="752">
        <v>62</v>
      </c>
      <c r="N282" s="753">
        <v>1844.54</v>
      </c>
    </row>
    <row r="283" spans="1:14" ht="14.4" customHeight="1" x14ac:dyDescent="0.3">
      <c r="A283" s="747" t="s">
        <v>590</v>
      </c>
      <c r="B283" s="748" t="s">
        <v>591</v>
      </c>
      <c r="C283" s="749" t="s">
        <v>607</v>
      </c>
      <c r="D283" s="750" t="s">
        <v>608</v>
      </c>
      <c r="E283" s="751">
        <v>50113001</v>
      </c>
      <c r="F283" s="750" t="s">
        <v>645</v>
      </c>
      <c r="G283" s="749" t="s">
        <v>646</v>
      </c>
      <c r="H283" s="749">
        <v>102963</v>
      </c>
      <c r="I283" s="749">
        <v>2963</v>
      </c>
      <c r="J283" s="749" t="s">
        <v>1133</v>
      </c>
      <c r="K283" s="749" t="s">
        <v>1134</v>
      </c>
      <c r="L283" s="752">
        <v>97.019375000000011</v>
      </c>
      <c r="M283" s="752">
        <v>32</v>
      </c>
      <c r="N283" s="753">
        <v>3104.6200000000003</v>
      </c>
    </row>
    <row r="284" spans="1:14" ht="14.4" customHeight="1" x14ac:dyDescent="0.3">
      <c r="A284" s="747" t="s">
        <v>590</v>
      </c>
      <c r="B284" s="748" t="s">
        <v>591</v>
      </c>
      <c r="C284" s="749" t="s">
        <v>607</v>
      </c>
      <c r="D284" s="750" t="s">
        <v>608</v>
      </c>
      <c r="E284" s="751">
        <v>50113001</v>
      </c>
      <c r="F284" s="750" t="s">
        <v>645</v>
      </c>
      <c r="G284" s="749" t="s">
        <v>646</v>
      </c>
      <c r="H284" s="749">
        <v>100269</v>
      </c>
      <c r="I284" s="749">
        <v>269</v>
      </c>
      <c r="J284" s="749" t="s">
        <v>1135</v>
      </c>
      <c r="K284" s="749" t="s">
        <v>830</v>
      </c>
      <c r="L284" s="752">
        <v>40.570000000000007</v>
      </c>
      <c r="M284" s="752">
        <v>3</v>
      </c>
      <c r="N284" s="753">
        <v>121.71000000000002</v>
      </c>
    </row>
    <row r="285" spans="1:14" ht="14.4" customHeight="1" x14ac:dyDescent="0.3">
      <c r="A285" s="747" t="s">
        <v>590</v>
      </c>
      <c r="B285" s="748" t="s">
        <v>591</v>
      </c>
      <c r="C285" s="749" t="s">
        <v>607</v>
      </c>
      <c r="D285" s="750" t="s">
        <v>608</v>
      </c>
      <c r="E285" s="751">
        <v>50113001</v>
      </c>
      <c r="F285" s="750" t="s">
        <v>645</v>
      </c>
      <c r="G285" s="749" t="s">
        <v>646</v>
      </c>
      <c r="H285" s="749">
        <v>398010</v>
      </c>
      <c r="I285" s="749">
        <v>210546</v>
      </c>
      <c r="J285" s="749" t="s">
        <v>1136</v>
      </c>
      <c r="K285" s="749" t="s">
        <v>1137</v>
      </c>
      <c r="L285" s="752">
        <v>1053.2899999999997</v>
      </c>
      <c r="M285" s="752">
        <v>1</v>
      </c>
      <c r="N285" s="753">
        <v>1053.2899999999997</v>
      </c>
    </row>
    <row r="286" spans="1:14" ht="14.4" customHeight="1" x14ac:dyDescent="0.3">
      <c r="A286" s="747" t="s">
        <v>590</v>
      </c>
      <c r="B286" s="748" t="s">
        <v>591</v>
      </c>
      <c r="C286" s="749" t="s">
        <v>607</v>
      </c>
      <c r="D286" s="750" t="s">
        <v>608</v>
      </c>
      <c r="E286" s="751">
        <v>50113001</v>
      </c>
      <c r="F286" s="750" t="s">
        <v>645</v>
      </c>
      <c r="G286" s="749" t="s">
        <v>592</v>
      </c>
      <c r="H286" s="749">
        <v>992654</v>
      </c>
      <c r="I286" s="749">
        <v>211462</v>
      </c>
      <c r="J286" s="749" t="s">
        <v>1138</v>
      </c>
      <c r="K286" s="749" t="s">
        <v>1139</v>
      </c>
      <c r="L286" s="752">
        <v>110.19</v>
      </c>
      <c r="M286" s="752">
        <v>1</v>
      </c>
      <c r="N286" s="753">
        <v>110.19</v>
      </c>
    </row>
    <row r="287" spans="1:14" ht="14.4" customHeight="1" x14ac:dyDescent="0.3">
      <c r="A287" s="747" t="s">
        <v>590</v>
      </c>
      <c r="B287" s="748" t="s">
        <v>591</v>
      </c>
      <c r="C287" s="749" t="s">
        <v>607</v>
      </c>
      <c r="D287" s="750" t="s">
        <v>608</v>
      </c>
      <c r="E287" s="751">
        <v>50113001</v>
      </c>
      <c r="F287" s="750" t="s">
        <v>645</v>
      </c>
      <c r="G287" s="749" t="s">
        <v>662</v>
      </c>
      <c r="H287" s="749">
        <v>849429</v>
      </c>
      <c r="I287" s="749">
        <v>124105</v>
      </c>
      <c r="J287" s="749" t="s">
        <v>1140</v>
      </c>
      <c r="K287" s="749" t="s">
        <v>1141</v>
      </c>
      <c r="L287" s="752">
        <v>519.15</v>
      </c>
      <c r="M287" s="752">
        <v>1</v>
      </c>
      <c r="N287" s="753">
        <v>519.15</v>
      </c>
    </row>
    <row r="288" spans="1:14" ht="14.4" customHeight="1" x14ac:dyDescent="0.3">
      <c r="A288" s="747" t="s">
        <v>590</v>
      </c>
      <c r="B288" s="748" t="s">
        <v>591</v>
      </c>
      <c r="C288" s="749" t="s">
        <v>607</v>
      </c>
      <c r="D288" s="750" t="s">
        <v>608</v>
      </c>
      <c r="E288" s="751">
        <v>50113001</v>
      </c>
      <c r="F288" s="750" t="s">
        <v>645</v>
      </c>
      <c r="G288" s="749" t="s">
        <v>662</v>
      </c>
      <c r="H288" s="749">
        <v>844651</v>
      </c>
      <c r="I288" s="749">
        <v>101205</v>
      </c>
      <c r="J288" s="749" t="s">
        <v>1142</v>
      </c>
      <c r="K288" s="749" t="s">
        <v>732</v>
      </c>
      <c r="L288" s="752">
        <v>86.079999999999956</v>
      </c>
      <c r="M288" s="752">
        <v>1</v>
      </c>
      <c r="N288" s="753">
        <v>86.079999999999956</v>
      </c>
    </row>
    <row r="289" spans="1:14" ht="14.4" customHeight="1" x14ac:dyDescent="0.3">
      <c r="A289" s="747" t="s">
        <v>590</v>
      </c>
      <c r="B289" s="748" t="s">
        <v>591</v>
      </c>
      <c r="C289" s="749" t="s">
        <v>607</v>
      </c>
      <c r="D289" s="750" t="s">
        <v>608</v>
      </c>
      <c r="E289" s="751">
        <v>50113001</v>
      </c>
      <c r="F289" s="750" t="s">
        <v>645</v>
      </c>
      <c r="G289" s="749" t="s">
        <v>662</v>
      </c>
      <c r="H289" s="749">
        <v>845220</v>
      </c>
      <c r="I289" s="749">
        <v>101211</v>
      </c>
      <c r="J289" s="749" t="s">
        <v>1142</v>
      </c>
      <c r="K289" s="749" t="s">
        <v>772</v>
      </c>
      <c r="L289" s="752">
        <v>219.58333333333334</v>
      </c>
      <c r="M289" s="752">
        <v>3</v>
      </c>
      <c r="N289" s="753">
        <v>658.75</v>
      </c>
    </row>
    <row r="290" spans="1:14" ht="14.4" customHeight="1" x14ac:dyDescent="0.3">
      <c r="A290" s="747" t="s">
        <v>590</v>
      </c>
      <c r="B290" s="748" t="s">
        <v>591</v>
      </c>
      <c r="C290" s="749" t="s">
        <v>607</v>
      </c>
      <c r="D290" s="750" t="s">
        <v>608</v>
      </c>
      <c r="E290" s="751">
        <v>50113001</v>
      </c>
      <c r="F290" s="750" t="s">
        <v>645</v>
      </c>
      <c r="G290" s="749" t="s">
        <v>662</v>
      </c>
      <c r="H290" s="749">
        <v>845219</v>
      </c>
      <c r="I290" s="749">
        <v>101233</v>
      </c>
      <c r="J290" s="749" t="s">
        <v>1143</v>
      </c>
      <c r="K290" s="749" t="s">
        <v>1144</v>
      </c>
      <c r="L290" s="752">
        <v>368.25</v>
      </c>
      <c r="M290" s="752">
        <v>3</v>
      </c>
      <c r="N290" s="753">
        <v>1104.75</v>
      </c>
    </row>
    <row r="291" spans="1:14" ht="14.4" customHeight="1" x14ac:dyDescent="0.3">
      <c r="A291" s="747" t="s">
        <v>590</v>
      </c>
      <c r="B291" s="748" t="s">
        <v>591</v>
      </c>
      <c r="C291" s="749" t="s">
        <v>607</v>
      </c>
      <c r="D291" s="750" t="s">
        <v>608</v>
      </c>
      <c r="E291" s="751">
        <v>50113001</v>
      </c>
      <c r="F291" s="750" t="s">
        <v>645</v>
      </c>
      <c r="G291" s="749" t="s">
        <v>592</v>
      </c>
      <c r="H291" s="749">
        <v>114709</v>
      </c>
      <c r="I291" s="749">
        <v>14709</v>
      </c>
      <c r="J291" s="749" t="s">
        <v>1145</v>
      </c>
      <c r="K291" s="749" t="s">
        <v>1146</v>
      </c>
      <c r="L291" s="752">
        <v>72.696000000000012</v>
      </c>
      <c r="M291" s="752">
        <v>5</v>
      </c>
      <c r="N291" s="753">
        <v>363.48000000000008</v>
      </c>
    </row>
    <row r="292" spans="1:14" ht="14.4" customHeight="1" x14ac:dyDescent="0.3">
      <c r="A292" s="747" t="s">
        <v>590</v>
      </c>
      <c r="B292" s="748" t="s">
        <v>591</v>
      </c>
      <c r="C292" s="749" t="s">
        <v>607</v>
      </c>
      <c r="D292" s="750" t="s">
        <v>608</v>
      </c>
      <c r="E292" s="751">
        <v>50113001</v>
      </c>
      <c r="F292" s="750" t="s">
        <v>645</v>
      </c>
      <c r="G292" s="749" t="s">
        <v>646</v>
      </c>
      <c r="H292" s="749">
        <v>114937</v>
      </c>
      <c r="I292" s="749">
        <v>14937</v>
      </c>
      <c r="J292" s="749" t="s">
        <v>1147</v>
      </c>
      <c r="K292" s="749" t="s">
        <v>1148</v>
      </c>
      <c r="L292" s="752">
        <v>79.67000000000003</v>
      </c>
      <c r="M292" s="752">
        <v>1</v>
      </c>
      <c r="N292" s="753">
        <v>79.67000000000003</v>
      </c>
    </row>
    <row r="293" spans="1:14" ht="14.4" customHeight="1" x14ac:dyDescent="0.3">
      <c r="A293" s="747" t="s">
        <v>590</v>
      </c>
      <c r="B293" s="748" t="s">
        <v>591</v>
      </c>
      <c r="C293" s="749" t="s">
        <v>607</v>
      </c>
      <c r="D293" s="750" t="s">
        <v>608</v>
      </c>
      <c r="E293" s="751">
        <v>50113001</v>
      </c>
      <c r="F293" s="750" t="s">
        <v>645</v>
      </c>
      <c r="G293" s="749" t="s">
        <v>646</v>
      </c>
      <c r="H293" s="749">
        <v>115643</v>
      </c>
      <c r="I293" s="749">
        <v>15643</v>
      </c>
      <c r="J293" s="749" t="s">
        <v>1149</v>
      </c>
      <c r="K293" s="749" t="s">
        <v>1150</v>
      </c>
      <c r="L293" s="752">
        <v>770.42999999999984</v>
      </c>
      <c r="M293" s="752">
        <v>2</v>
      </c>
      <c r="N293" s="753">
        <v>1540.8599999999997</v>
      </c>
    </row>
    <row r="294" spans="1:14" ht="14.4" customHeight="1" x14ac:dyDescent="0.3">
      <c r="A294" s="747" t="s">
        <v>590</v>
      </c>
      <c r="B294" s="748" t="s">
        <v>591</v>
      </c>
      <c r="C294" s="749" t="s">
        <v>607</v>
      </c>
      <c r="D294" s="750" t="s">
        <v>608</v>
      </c>
      <c r="E294" s="751">
        <v>50113001</v>
      </c>
      <c r="F294" s="750" t="s">
        <v>645</v>
      </c>
      <c r="G294" s="749" t="s">
        <v>646</v>
      </c>
      <c r="H294" s="749">
        <v>116309</v>
      </c>
      <c r="I294" s="749">
        <v>16309</v>
      </c>
      <c r="J294" s="749" t="s">
        <v>1151</v>
      </c>
      <c r="K294" s="749" t="s">
        <v>1152</v>
      </c>
      <c r="L294" s="752">
        <v>1185.83</v>
      </c>
      <c r="M294" s="752">
        <v>4</v>
      </c>
      <c r="N294" s="753">
        <v>4743.32</v>
      </c>
    </row>
    <row r="295" spans="1:14" ht="14.4" customHeight="1" x14ac:dyDescent="0.3">
      <c r="A295" s="747" t="s">
        <v>590</v>
      </c>
      <c r="B295" s="748" t="s">
        <v>591</v>
      </c>
      <c r="C295" s="749" t="s">
        <v>607</v>
      </c>
      <c r="D295" s="750" t="s">
        <v>608</v>
      </c>
      <c r="E295" s="751">
        <v>50113001</v>
      </c>
      <c r="F295" s="750" t="s">
        <v>645</v>
      </c>
      <c r="G295" s="749" t="s">
        <v>646</v>
      </c>
      <c r="H295" s="749">
        <v>100810</v>
      </c>
      <c r="I295" s="749">
        <v>810</v>
      </c>
      <c r="J295" s="749" t="s">
        <v>1153</v>
      </c>
      <c r="K295" s="749" t="s">
        <v>1154</v>
      </c>
      <c r="L295" s="752">
        <v>69.576666666666668</v>
      </c>
      <c r="M295" s="752">
        <v>6</v>
      </c>
      <c r="N295" s="753">
        <v>417.46000000000004</v>
      </c>
    </row>
    <row r="296" spans="1:14" ht="14.4" customHeight="1" x14ac:dyDescent="0.3">
      <c r="A296" s="747" t="s">
        <v>590</v>
      </c>
      <c r="B296" s="748" t="s">
        <v>591</v>
      </c>
      <c r="C296" s="749" t="s">
        <v>607</v>
      </c>
      <c r="D296" s="750" t="s">
        <v>608</v>
      </c>
      <c r="E296" s="751">
        <v>50113001</v>
      </c>
      <c r="F296" s="750" t="s">
        <v>645</v>
      </c>
      <c r="G296" s="749" t="s">
        <v>646</v>
      </c>
      <c r="H296" s="749">
        <v>113380</v>
      </c>
      <c r="I296" s="749">
        <v>13380</v>
      </c>
      <c r="J296" s="749" t="s">
        <v>1155</v>
      </c>
      <c r="K296" s="749" t="s">
        <v>1156</v>
      </c>
      <c r="L296" s="752">
        <v>101.72000000000003</v>
      </c>
      <c r="M296" s="752">
        <v>1</v>
      </c>
      <c r="N296" s="753">
        <v>101.72000000000003</v>
      </c>
    </row>
    <row r="297" spans="1:14" ht="14.4" customHeight="1" x14ac:dyDescent="0.3">
      <c r="A297" s="747" t="s">
        <v>590</v>
      </c>
      <c r="B297" s="748" t="s">
        <v>591</v>
      </c>
      <c r="C297" s="749" t="s">
        <v>607</v>
      </c>
      <c r="D297" s="750" t="s">
        <v>608</v>
      </c>
      <c r="E297" s="751">
        <v>50113001</v>
      </c>
      <c r="F297" s="750" t="s">
        <v>645</v>
      </c>
      <c r="G297" s="749" t="s">
        <v>662</v>
      </c>
      <c r="H297" s="749">
        <v>109709</v>
      </c>
      <c r="I297" s="749">
        <v>9709</v>
      </c>
      <c r="J297" s="749" t="s">
        <v>1157</v>
      </c>
      <c r="K297" s="749" t="s">
        <v>1158</v>
      </c>
      <c r="L297" s="752">
        <v>85.893124999999998</v>
      </c>
      <c r="M297" s="752">
        <v>160</v>
      </c>
      <c r="N297" s="753">
        <v>13742.9</v>
      </c>
    </row>
    <row r="298" spans="1:14" ht="14.4" customHeight="1" x14ac:dyDescent="0.3">
      <c r="A298" s="747" t="s">
        <v>590</v>
      </c>
      <c r="B298" s="748" t="s">
        <v>591</v>
      </c>
      <c r="C298" s="749" t="s">
        <v>607</v>
      </c>
      <c r="D298" s="750" t="s">
        <v>608</v>
      </c>
      <c r="E298" s="751">
        <v>50113001</v>
      </c>
      <c r="F298" s="750" t="s">
        <v>645</v>
      </c>
      <c r="G298" s="749" t="s">
        <v>662</v>
      </c>
      <c r="H298" s="749">
        <v>109710</v>
      </c>
      <c r="I298" s="749">
        <v>9710</v>
      </c>
      <c r="J298" s="749" t="s">
        <v>1157</v>
      </c>
      <c r="K298" s="749" t="s">
        <v>1159</v>
      </c>
      <c r="L298" s="752">
        <v>67.829999999999984</v>
      </c>
      <c r="M298" s="752">
        <v>20</v>
      </c>
      <c r="N298" s="753">
        <v>1356.5999999999997</v>
      </c>
    </row>
    <row r="299" spans="1:14" ht="14.4" customHeight="1" x14ac:dyDescent="0.3">
      <c r="A299" s="747" t="s">
        <v>590</v>
      </c>
      <c r="B299" s="748" t="s">
        <v>591</v>
      </c>
      <c r="C299" s="749" t="s">
        <v>607</v>
      </c>
      <c r="D299" s="750" t="s">
        <v>608</v>
      </c>
      <c r="E299" s="751">
        <v>50113001</v>
      </c>
      <c r="F299" s="750" t="s">
        <v>645</v>
      </c>
      <c r="G299" s="749" t="s">
        <v>662</v>
      </c>
      <c r="H299" s="749">
        <v>194882</v>
      </c>
      <c r="I299" s="749">
        <v>94882</v>
      </c>
      <c r="J299" s="749" t="s">
        <v>1157</v>
      </c>
      <c r="K299" s="749" t="s">
        <v>1160</v>
      </c>
      <c r="L299" s="752">
        <v>142.63199999999998</v>
      </c>
      <c r="M299" s="752">
        <v>20</v>
      </c>
      <c r="N299" s="753">
        <v>2852.6399999999994</v>
      </c>
    </row>
    <row r="300" spans="1:14" ht="14.4" customHeight="1" x14ac:dyDescent="0.3">
      <c r="A300" s="747" t="s">
        <v>590</v>
      </c>
      <c r="B300" s="748" t="s">
        <v>591</v>
      </c>
      <c r="C300" s="749" t="s">
        <v>607</v>
      </c>
      <c r="D300" s="750" t="s">
        <v>608</v>
      </c>
      <c r="E300" s="751">
        <v>50113001</v>
      </c>
      <c r="F300" s="750" t="s">
        <v>645</v>
      </c>
      <c r="G300" s="749" t="s">
        <v>646</v>
      </c>
      <c r="H300" s="749">
        <v>188848</v>
      </c>
      <c r="I300" s="749">
        <v>188848</v>
      </c>
      <c r="J300" s="749" t="s">
        <v>1161</v>
      </c>
      <c r="K300" s="749" t="s">
        <v>1162</v>
      </c>
      <c r="L300" s="752">
        <v>23.445</v>
      </c>
      <c r="M300" s="752">
        <v>2</v>
      </c>
      <c r="N300" s="753">
        <v>46.89</v>
      </c>
    </row>
    <row r="301" spans="1:14" ht="14.4" customHeight="1" x14ac:dyDescent="0.3">
      <c r="A301" s="747" t="s">
        <v>590</v>
      </c>
      <c r="B301" s="748" t="s">
        <v>591</v>
      </c>
      <c r="C301" s="749" t="s">
        <v>607</v>
      </c>
      <c r="D301" s="750" t="s">
        <v>608</v>
      </c>
      <c r="E301" s="751">
        <v>50113001</v>
      </c>
      <c r="F301" s="750" t="s">
        <v>645</v>
      </c>
      <c r="G301" s="749" t="s">
        <v>646</v>
      </c>
      <c r="H301" s="749">
        <v>188900</v>
      </c>
      <c r="I301" s="749">
        <v>88900</v>
      </c>
      <c r="J301" s="749" t="s">
        <v>1163</v>
      </c>
      <c r="K301" s="749" t="s">
        <v>1164</v>
      </c>
      <c r="L301" s="752">
        <v>81.819999999999979</v>
      </c>
      <c r="M301" s="752">
        <v>1</v>
      </c>
      <c r="N301" s="753">
        <v>81.819999999999979</v>
      </c>
    </row>
    <row r="302" spans="1:14" ht="14.4" customHeight="1" x14ac:dyDescent="0.3">
      <c r="A302" s="747" t="s">
        <v>590</v>
      </c>
      <c r="B302" s="748" t="s">
        <v>591</v>
      </c>
      <c r="C302" s="749" t="s">
        <v>607</v>
      </c>
      <c r="D302" s="750" t="s">
        <v>608</v>
      </c>
      <c r="E302" s="751">
        <v>50113001</v>
      </c>
      <c r="F302" s="750" t="s">
        <v>645</v>
      </c>
      <c r="G302" s="749" t="s">
        <v>646</v>
      </c>
      <c r="H302" s="749">
        <v>195459</v>
      </c>
      <c r="I302" s="749">
        <v>95459</v>
      </c>
      <c r="J302" s="749" t="s">
        <v>1165</v>
      </c>
      <c r="K302" s="749" t="s">
        <v>1166</v>
      </c>
      <c r="L302" s="752">
        <v>74.379999999999981</v>
      </c>
      <c r="M302" s="752">
        <v>2</v>
      </c>
      <c r="N302" s="753">
        <v>148.75999999999996</v>
      </c>
    </row>
    <row r="303" spans="1:14" ht="14.4" customHeight="1" x14ac:dyDescent="0.3">
      <c r="A303" s="747" t="s">
        <v>590</v>
      </c>
      <c r="B303" s="748" t="s">
        <v>591</v>
      </c>
      <c r="C303" s="749" t="s">
        <v>607</v>
      </c>
      <c r="D303" s="750" t="s">
        <v>608</v>
      </c>
      <c r="E303" s="751">
        <v>50113001</v>
      </c>
      <c r="F303" s="750" t="s">
        <v>645</v>
      </c>
      <c r="G303" s="749" t="s">
        <v>646</v>
      </c>
      <c r="H303" s="749">
        <v>103688</v>
      </c>
      <c r="I303" s="749">
        <v>3688</v>
      </c>
      <c r="J303" s="749" t="s">
        <v>1167</v>
      </c>
      <c r="K303" s="749" t="s">
        <v>1168</v>
      </c>
      <c r="L303" s="752">
        <v>57.930000000000021</v>
      </c>
      <c r="M303" s="752">
        <v>2</v>
      </c>
      <c r="N303" s="753">
        <v>115.86000000000004</v>
      </c>
    </row>
    <row r="304" spans="1:14" ht="14.4" customHeight="1" x14ac:dyDescent="0.3">
      <c r="A304" s="747" t="s">
        <v>590</v>
      </c>
      <c r="B304" s="748" t="s">
        <v>591</v>
      </c>
      <c r="C304" s="749" t="s">
        <v>607</v>
      </c>
      <c r="D304" s="750" t="s">
        <v>608</v>
      </c>
      <c r="E304" s="751">
        <v>50113001</v>
      </c>
      <c r="F304" s="750" t="s">
        <v>645</v>
      </c>
      <c r="G304" s="749" t="s">
        <v>662</v>
      </c>
      <c r="H304" s="749">
        <v>180087</v>
      </c>
      <c r="I304" s="749">
        <v>180087</v>
      </c>
      <c r="J304" s="749" t="s">
        <v>1169</v>
      </c>
      <c r="K304" s="749" t="s">
        <v>1170</v>
      </c>
      <c r="L304" s="752">
        <v>686.44</v>
      </c>
      <c r="M304" s="752">
        <v>2</v>
      </c>
      <c r="N304" s="753">
        <v>1372.88</v>
      </c>
    </row>
    <row r="305" spans="1:14" ht="14.4" customHeight="1" x14ac:dyDescent="0.3">
      <c r="A305" s="747" t="s">
        <v>590</v>
      </c>
      <c r="B305" s="748" t="s">
        <v>591</v>
      </c>
      <c r="C305" s="749" t="s">
        <v>607</v>
      </c>
      <c r="D305" s="750" t="s">
        <v>608</v>
      </c>
      <c r="E305" s="751">
        <v>50113001</v>
      </c>
      <c r="F305" s="750" t="s">
        <v>645</v>
      </c>
      <c r="G305" s="749" t="s">
        <v>646</v>
      </c>
      <c r="H305" s="749">
        <v>100610</v>
      </c>
      <c r="I305" s="749">
        <v>610</v>
      </c>
      <c r="J305" s="749" t="s">
        <v>1171</v>
      </c>
      <c r="K305" s="749" t="s">
        <v>1172</v>
      </c>
      <c r="L305" s="752">
        <v>72.500000000000014</v>
      </c>
      <c r="M305" s="752">
        <v>7</v>
      </c>
      <c r="N305" s="753">
        <v>507.50000000000006</v>
      </c>
    </row>
    <row r="306" spans="1:14" ht="14.4" customHeight="1" x14ac:dyDescent="0.3">
      <c r="A306" s="747" t="s">
        <v>590</v>
      </c>
      <c r="B306" s="748" t="s">
        <v>591</v>
      </c>
      <c r="C306" s="749" t="s">
        <v>607</v>
      </c>
      <c r="D306" s="750" t="s">
        <v>608</v>
      </c>
      <c r="E306" s="751">
        <v>50113001</v>
      </c>
      <c r="F306" s="750" t="s">
        <v>645</v>
      </c>
      <c r="G306" s="749" t="s">
        <v>646</v>
      </c>
      <c r="H306" s="749">
        <v>127698</v>
      </c>
      <c r="I306" s="749">
        <v>27698</v>
      </c>
      <c r="J306" s="749" t="s">
        <v>1173</v>
      </c>
      <c r="K306" s="749" t="s">
        <v>1174</v>
      </c>
      <c r="L306" s="752">
        <v>399.96</v>
      </c>
      <c r="M306" s="752">
        <v>15</v>
      </c>
      <c r="N306" s="753">
        <v>5999.4</v>
      </c>
    </row>
    <row r="307" spans="1:14" ht="14.4" customHeight="1" x14ac:dyDescent="0.3">
      <c r="A307" s="747" t="s">
        <v>590</v>
      </c>
      <c r="B307" s="748" t="s">
        <v>591</v>
      </c>
      <c r="C307" s="749" t="s">
        <v>607</v>
      </c>
      <c r="D307" s="750" t="s">
        <v>608</v>
      </c>
      <c r="E307" s="751">
        <v>50113001</v>
      </c>
      <c r="F307" s="750" t="s">
        <v>645</v>
      </c>
      <c r="G307" s="749" t="s">
        <v>646</v>
      </c>
      <c r="H307" s="749">
        <v>395294</v>
      </c>
      <c r="I307" s="749">
        <v>180306</v>
      </c>
      <c r="J307" s="749" t="s">
        <v>1175</v>
      </c>
      <c r="K307" s="749" t="s">
        <v>1176</v>
      </c>
      <c r="L307" s="752">
        <v>176.12625</v>
      </c>
      <c r="M307" s="752">
        <v>32</v>
      </c>
      <c r="N307" s="753">
        <v>5636.04</v>
      </c>
    </row>
    <row r="308" spans="1:14" ht="14.4" customHeight="1" x14ac:dyDescent="0.3">
      <c r="A308" s="747" t="s">
        <v>590</v>
      </c>
      <c r="B308" s="748" t="s">
        <v>591</v>
      </c>
      <c r="C308" s="749" t="s">
        <v>607</v>
      </c>
      <c r="D308" s="750" t="s">
        <v>608</v>
      </c>
      <c r="E308" s="751">
        <v>50113001</v>
      </c>
      <c r="F308" s="750" t="s">
        <v>645</v>
      </c>
      <c r="G308" s="749" t="s">
        <v>646</v>
      </c>
      <c r="H308" s="749">
        <v>114711</v>
      </c>
      <c r="I308" s="749">
        <v>14711</v>
      </c>
      <c r="J308" s="749" t="s">
        <v>1177</v>
      </c>
      <c r="K308" s="749" t="s">
        <v>1178</v>
      </c>
      <c r="L308" s="752">
        <v>54.419999999999987</v>
      </c>
      <c r="M308" s="752">
        <v>1</v>
      </c>
      <c r="N308" s="753">
        <v>54.419999999999987</v>
      </c>
    </row>
    <row r="309" spans="1:14" ht="14.4" customHeight="1" x14ac:dyDescent="0.3">
      <c r="A309" s="747" t="s">
        <v>590</v>
      </c>
      <c r="B309" s="748" t="s">
        <v>591</v>
      </c>
      <c r="C309" s="749" t="s">
        <v>607</v>
      </c>
      <c r="D309" s="750" t="s">
        <v>608</v>
      </c>
      <c r="E309" s="751">
        <v>50113001</v>
      </c>
      <c r="F309" s="750" t="s">
        <v>645</v>
      </c>
      <c r="G309" s="749" t="s">
        <v>662</v>
      </c>
      <c r="H309" s="749">
        <v>158191</v>
      </c>
      <c r="I309" s="749">
        <v>158191</v>
      </c>
      <c r="J309" s="749" t="s">
        <v>1179</v>
      </c>
      <c r="K309" s="749" t="s">
        <v>1180</v>
      </c>
      <c r="L309" s="752">
        <v>58.890000000000015</v>
      </c>
      <c r="M309" s="752">
        <v>1</v>
      </c>
      <c r="N309" s="753">
        <v>58.890000000000015</v>
      </c>
    </row>
    <row r="310" spans="1:14" ht="14.4" customHeight="1" x14ac:dyDescent="0.3">
      <c r="A310" s="747" t="s">
        <v>590</v>
      </c>
      <c r="B310" s="748" t="s">
        <v>591</v>
      </c>
      <c r="C310" s="749" t="s">
        <v>607</v>
      </c>
      <c r="D310" s="750" t="s">
        <v>608</v>
      </c>
      <c r="E310" s="751">
        <v>50113001</v>
      </c>
      <c r="F310" s="750" t="s">
        <v>645</v>
      </c>
      <c r="G310" s="749" t="s">
        <v>646</v>
      </c>
      <c r="H310" s="749">
        <v>167598</v>
      </c>
      <c r="I310" s="749">
        <v>167598</v>
      </c>
      <c r="J310" s="749" t="s">
        <v>1181</v>
      </c>
      <c r="K310" s="749" t="s">
        <v>1182</v>
      </c>
      <c r="L310" s="752">
        <v>3756.61</v>
      </c>
      <c r="M310" s="752">
        <v>8</v>
      </c>
      <c r="N310" s="753">
        <v>30052.880000000001</v>
      </c>
    </row>
    <row r="311" spans="1:14" ht="14.4" customHeight="1" x14ac:dyDescent="0.3">
      <c r="A311" s="747" t="s">
        <v>590</v>
      </c>
      <c r="B311" s="748" t="s">
        <v>591</v>
      </c>
      <c r="C311" s="749" t="s">
        <v>607</v>
      </c>
      <c r="D311" s="750" t="s">
        <v>608</v>
      </c>
      <c r="E311" s="751">
        <v>50113001</v>
      </c>
      <c r="F311" s="750" t="s">
        <v>645</v>
      </c>
      <c r="G311" s="749" t="s">
        <v>646</v>
      </c>
      <c r="H311" s="749">
        <v>848632</v>
      </c>
      <c r="I311" s="749">
        <v>125315</v>
      </c>
      <c r="J311" s="749" t="s">
        <v>1183</v>
      </c>
      <c r="K311" s="749" t="s">
        <v>1184</v>
      </c>
      <c r="L311" s="752">
        <v>134.76999999999998</v>
      </c>
      <c r="M311" s="752">
        <v>1</v>
      </c>
      <c r="N311" s="753">
        <v>134.76999999999998</v>
      </c>
    </row>
    <row r="312" spans="1:14" ht="14.4" customHeight="1" x14ac:dyDescent="0.3">
      <c r="A312" s="747" t="s">
        <v>590</v>
      </c>
      <c r="B312" s="748" t="s">
        <v>591</v>
      </c>
      <c r="C312" s="749" t="s">
        <v>607</v>
      </c>
      <c r="D312" s="750" t="s">
        <v>608</v>
      </c>
      <c r="E312" s="751">
        <v>50113001</v>
      </c>
      <c r="F312" s="750" t="s">
        <v>645</v>
      </c>
      <c r="G312" s="749" t="s">
        <v>646</v>
      </c>
      <c r="H312" s="749">
        <v>132087</v>
      </c>
      <c r="I312" s="749">
        <v>32087</v>
      </c>
      <c r="J312" s="749" t="s">
        <v>1185</v>
      </c>
      <c r="K312" s="749" t="s">
        <v>1186</v>
      </c>
      <c r="L312" s="752">
        <v>29.170000000000005</v>
      </c>
      <c r="M312" s="752">
        <v>5</v>
      </c>
      <c r="N312" s="753">
        <v>145.85000000000002</v>
      </c>
    </row>
    <row r="313" spans="1:14" ht="14.4" customHeight="1" x14ac:dyDescent="0.3">
      <c r="A313" s="747" t="s">
        <v>590</v>
      </c>
      <c r="B313" s="748" t="s">
        <v>591</v>
      </c>
      <c r="C313" s="749" t="s">
        <v>607</v>
      </c>
      <c r="D313" s="750" t="s">
        <v>608</v>
      </c>
      <c r="E313" s="751">
        <v>50113001</v>
      </c>
      <c r="F313" s="750" t="s">
        <v>645</v>
      </c>
      <c r="G313" s="749" t="s">
        <v>646</v>
      </c>
      <c r="H313" s="749">
        <v>132090</v>
      </c>
      <c r="I313" s="749">
        <v>32090</v>
      </c>
      <c r="J313" s="749" t="s">
        <v>1187</v>
      </c>
      <c r="K313" s="749" t="s">
        <v>1188</v>
      </c>
      <c r="L313" s="752">
        <v>27.360000000000003</v>
      </c>
      <c r="M313" s="752">
        <v>4</v>
      </c>
      <c r="N313" s="753">
        <v>109.44000000000001</v>
      </c>
    </row>
    <row r="314" spans="1:14" ht="14.4" customHeight="1" x14ac:dyDescent="0.3">
      <c r="A314" s="747" t="s">
        <v>590</v>
      </c>
      <c r="B314" s="748" t="s">
        <v>591</v>
      </c>
      <c r="C314" s="749" t="s">
        <v>607</v>
      </c>
      <c r="D314" s="750" t="s">
        <v>608</v>
      </c>
      <c r="E314" s="751">
        <v>50113001</v>
      </c>
      <c r="F314" s="750" t="s">
        <v>645</v>
      </c>
      <c r="G314" s="749" t="s">
        <v>646</v>
      </c>
      <c r="H314" s="749">
        <v>172017</v>
      </c>
      <c r="I314" s="749">
        <v>172017</v>
      </c>
      <c r="J314" s="749" t="s">
        <v>1189</v>
      </c>
      <c r="K314" s="749" t="s">
        <v>1190</v>
      </c>
      <c r="L314" s="752">
        <v>84.93</v>
      </c>
      <c r="M314" s="752">
        <v>3</v>
      </c>
      <c r="N314" s="753">
        <v>254.79000000000002</v>
      </c>
    </row>
    <row r="315" spans="1:14" ht="14.4" customHeight="1" x14ac:dyDescent="0.3">
      <c r="A315" s="747" t="s">
        <v>590</v>
      </c>
      <c r="B315" s="748" t="s">
        <v>591</v>
      </c>
      <c r="C315" s="749" t="s">
        <v>607</v>
      </c>
      <c r="D315" s="750" t="s">
        <v>608</v>
      </c>
      <c r="E315" s="751">
        <v>50113001</v>
      </c>
      <c r="F315" s="750" t="s">
        <v>645</v>
      </c>
      <c r="G315" s="749" t="s">
        <v>646</v>
      </c>
      <c r="H315" s="749">
        <v>159673</v>
      </c>
      <c r="I315" s="749">
        <v>59673</v>
      </c>
      <c r="J315" s="749" t="s">
        <v>1191</v>
      </c>
      <c r="K315" s="749" t="s">
        <v>1192</v>
      </c>
      <c r="L315" s="752">
        <v>71.47</v>
      </c>
      <c r="M315" s="752">
        <v>4</v>
      </c>
      <c r="N315" s="753">
        <v>285.88</v>
      </c>
    </row>
    <row r="316" spans="1:14" ht="14.4" customHeight="1" x14ac:dyDescent="0.3">
      <c r="A316" s="747" t="s">
        <v>590</v>
      </c>
      <c r="B316" s="748" t="s">
        <v>591</v>
      </c>
      <c r="C316" s="749" t="s">
        <v>607</v>
      </c>
      <c r="D316" s="750" t="s">
        <v>608</v>
      </c>
      <c r="E316" s="751">
        <v>50113001</v>
      </c>
      <c r="F316" s="750" t="s">
        <v>645</v>
      </c>
      <c r="G316" s="749" t="s">
        <v>646</v>
      </c>
      <c r="H316" s="749">
        <v>215851</v>
      </c>
      <c r="I316" s="749">
        <v>215851</v>
      </c>
      <c r="J316" s="749" t="s">
        <v>1193</v>
      </c>
      <c r="K316" s="749" t="s">
        <v>1194</v>
      </c>
      <c r="L316" s="752">
        <v>290.78696969696966</v>
      </c>
      <c r="M316" s="752">
        <v>33</v>
      </c>
      <c r="N316" s="753">
        <v>9595.9699999999993</v>
      </c>
    </row>
    <row r="317" spans="1:14" ht="14.4" customHeight="1" x14ac:dyDescent="0.3">
      <c r="A317" s="747" t="s">
        <v>590</v>
      </c>
      <c r="B317" s="748" t="s">
        <v>591</v>
      </c>
      <c r="C317" s="749" t="s">
        <v>607</v>
      </c>
      <c r="D317" s="750" t="s">
        <v>608</v>
      </c>
      <c r="E317" s="751">
        <v>50113001</v>
      </c>
      <c r="F317" s="750" t="s">
        <v>645</v>
      </c>
      <c r="G317" s="749" t="s">
        <v>646</v>
      </c>
      <c r="H317" s="749">
        <v>104178</v>
      </c>
      <c r="I317" s="749">
        <v>4178</v>
      </c>
      <c r="J317" s="749" t="s">
        <v>1195</v>
      </c>
      <c r="K317" s="749" t="s">
        <v>1196</v>
      </c>
      <c r="L317" s="752">
        <v>43.320000000000029</v>
      </c>
      <c r="M317" s="752">
        <v>5</v>
      </c>
      <c r="N317" s="753">
        <v>216.60000000000014</v>
      </c>
    </row>
    <row r="318" spans="1:14" ht="14.4" customHeight="1" x14ac:dyDescent="0.3">
      <c r="A318" s="747" t="s">
        <v>590</v>
      </c>
      <c r="B318" s="748" t="s">
        <v>591</v>
      </c>
      <c r="C318" s="749" t="s">
        <v>607</v>
      </c>
      <c r="D318" s="750" t="s">
        <v>608</v>
      </c>
      <c r="E318" s="751">
        <v>50113001</v>
      </c>
      <c r="F318" s="750" t="s">
        <v>645</v>
      </c>
      <c r="G318" s="749" t="s">
        <v>646</v>
      </c>
      <c r="H318" s="749">
        <v>102828</v>
      </c>
      <c r="I318" s="749">
        <v>2828</v>
      </c>
      <c r="J318" s="749" t="s">
        <v>1197</v>
      </c>
      <c r="K318" s="749" t="s">
        <v>1198</v>
      </c>
      <c r="L318" s="752">
        <v>42.39</v>
      </c>
      <c r="M318" s="752">
        <v>5</v>
      </c>
      <c r="N318" s="753">
        <v>211.95000000000002</v>
      </c>
    </row>
    <row r="319" spans="1:14" ht="14.4" customHeight="1" x14ac:dyDescent="0.3">
      <c r="A319" s="747" t="s">
        <v>590</v>
      </c>
      <c r="B319" s="748" t="s">
        <v>591</v>
      </c>
      <c r="C319" s="749" t="s">
        <v>607</v>
      </c>
      <c r="D319" s="750" t="s">
        <v>608</v>
      </c>
      <c r="E319" s="751">
        <v>50113001</v>
      </c>
      <c r="F319" s="750" t="s">
        <v>645</v>
      </c>
      <c r="G319" s="749" t="s">
        <v>646</v>
      </c>
      <c r="H319" s="749">
        <v>850072</v>
      </c>
      <c r="I319" s="749">
        <v>162502</v>
      </c>
      <c r="J319" s="749" t="s">
        <v>1199</v>
      </c>
      <c r="K319" s="749" t="s">
        <v>1200</v>
      </c>
      <c r="L319" s="752">
        <v>56.008333333333333</v>
      </c>
      <c r="M319" s="752">
        <v>12</v>
      </c>
      <c r="N319" s="753">
        <v>672.1</v>
      </c>
    </row>
    <row r="320" spans="1:14" ht="14.4" customHeight="1" x14ac:dyDescent="0.3">
      <c r="A320" s="747" t="s">
        <v>590</v>
      </c>
      <c r="B320" s="748" t="s">
        <v>591</v>
      </c>
      <c r="C320" s="749" t="s">
        <v>607</v>
      </c>
      <c r="D320" s="750" t="s">
        <v>608</v>
      </c>
      <c r="E320" s="751">
        <v>50113001</v>
      </c>
      <c r="F320" s="750" t="s">
        <v>645</v>
      </c>
      <c r="G320" s="749" t="s">
        <v>662</v>
      </c>
      <c r="H320" s="749">
        <v>56972</v>
      </c>
      <c r="I320" s="749">
        <v>56972</v>
      </c>
      <c r="J320" s="749" t="s">
        <v>1201</v>
      </c>
      <c r="K320" s="749" t="s">
        <v>1202</v>
      </c>
      <c r="L320" s="752">
        <v>14.769999999999998</v>
      </c>
      <c r="M320" s="752">
        <v>2</v>
      </c>
      <c r="N320" s="753">
        <v>29.539999999999996</v>
      </c>
    </row>
    <row r="321" spans="1:14" ht="14.4" customHeight="1" x14ac:dyDescent="0.3">
      <c r="A321" s="747" t="s">
        <v>590</v>
      </c>
      <c r="B321" s="748" t="s">
        <v>591</v>
      </c>
      <c r="C321" s="749" t="s">
        <v>607</v>
      </c>
      <c r="D321" s="750" t="s">
        <v>608</v>
      </c>
      <c r="E321" s="751">
        <v>50113001</v>
      </c>
      <c r="F321" s="750" t="s">
        <v>645</v>
      </c>
      <c r="G321" s="749" t="s">
        <v>662</v>
      </c>
      <c r="H321" s="749">
        <v>56976</v>
      </c>
      <c r="I321" s="749">
        <v>56976</v>
      </c>
      <c r="J321" s="749" t="s">
        <v>1203</v>
      </c>
      <c r="K321" s="749" t="s">
        <v>1204</v>
      </c>
      <c r="L321" s="752">
        <v>11.840000000000002</v>
      </c>
      <c r="M321" s="752">
        <v>1</v>
      </c>
      <c r="N321" s="753">
        <v>11.840000000000002</v>
      </c>
    </row>
    <row r="322" spans="1:14" ht="14.4" customHeight="1" x14ac:dyDescent="0.3">
      <c r="A322" s="747" t="s">
        <v>590</v>
      </c>
      <c r="B322" s="748" t="s">
        <v>591</v>
      </c>
      <c r="C322" s="749" t="s">
        <v>607</v>
      </c>
      <c r="D322" s="750" t="s">
        <v>608</v>
      </c>
      <c r="E322" s="751">
        <v>50113001</v>
      </c>
      <c r="F322" s="750" t="s">
        <v>645</v>
      </c>
      <c r="G322" s="749" t="s">
        <v>662</v>
      </c>
      <c r="H322" s="749">
        <v>56983</v>
      </c>
      <c r="I322" s="749">
        <v>56983</v>
      </c>
      <c r="J322" s="749" t="s">
        <v>1205</v>
      </c>
      <c r="K322" s="749" t="s">
        <v>1206</v>
      </c>
      <c r="L322" s="752">
        <v>100.60500135964716</v>
      </c>
      <c r="M322" s="752">
        <v>2</v>
      </c>
      <c r="N322" s="753">
        <v>201.21000271929432</v>
      </c>
    </row>
    <row r="323" spans="1:14" ht="14.4" customHeight="1" x14ac:dyDescent="0.3">
      <c r="A323" s="747" t="s">
        <v>590</v>
      </c>
      <c r="B323" s="748" t="s">
        <v>591</v>
      </c>
      <c r="C323" s="749" t="s">
        <v>607</v>
      </c>
      <c r="D323" s="750" t="s">
        <v>608</v>
      </c>
      <c r="E323" s="751">
        <v>50113001</v>
      </c>
      <c r="F323" s="750" t="s">
        <v>645</v>
      </c>
      <c r="G323" s="749" t="s">
        <v>662</v>
      </c>
      <c r="H323" s="749">
        <v>150318</v>
      </c>
      <c r="I323" s="749">
        <v>50318</v>
      </c>
      <c r="J323" s="749" t="s">
        <v>1207</v>
      </c>
      <c r="K323" s="749" t="s">
        <v>1208</v>
      </c>
      <c r="L323" s="752">
        <v>207.26999999999998</v>
      </c>
      <c r="M323" s="752">
        <v>1</v>
      </c>
      <c r="N323" s="753">
        <v>207.26999999999998</v>
      </c>
    </row>
    <row r="324" spans="1:14" ht="14.4" customHeight="1" x14ac:dyDescent="0.3">
      <c r="A324" s="747" t="s">
        <v>590</v>
      </c>
      <c r="B324" s="748" t="s">
        <v>591</v>
      </c>
      <c r="C324" s="749" t="s">
        <v>607</v>
      </c>
      <c r="D324" s="750" t="s">
        <v>608</v>
      </c>
      <c r="E324" s="751">
        <v>50113001</v>
      </c>
      <c r="F324" s="750" t="s">
        <v>645</v>
      </c>
      <c r="G324" s="749" t="s">
        <v>662</v>
      </c>
      <c r="H324" s="749">
        <v>845240</v>
      </c>
      <c r="I324" s="749">
        <v>109799</v>
      </c>
      <c r="J324" s="749" t="s">
        <v>1209</v>
      </c>
      <c r="K324" s="749" t="s">
        <v>1210</v>
      </c>
      <c r="L324" s="752">
        <v>80.648571428571429</v>
      </c>
      <c r="M324" s="752">
        <v>7</v>
      </c>
      <c r="N324" s="753">
        <v>564.54</v>
      </c>
    </row>
    <row r="325" spans="1:14" ht="14.4" customHeight="1" x14ac:dyDescent="0.3">
      <c r="A325" s="747" t="s">
        <v>590</v>
      </c>
      <c r="B325" s="748" t="s">
        <v>591</v>
      </c>
      <c r="C325" s="749" t="s">
        <v>607</v>
      </c>
      <c r="D325" s="750" t="s">
        <v>608</v>
      </c>
      <c r="E325" s="751">
        <v>50113001</v>
      </c>
      <c r="F325" s="750" t="s">
        <v>645</v>
      </c>
      <c r="G325" s="749" t="s">
        <v>646</v>
      </c>
      <c r="H325" s="749">
        <v>105954</v>
      </c>
      <c r="I325" s="749">
        <v>5954</v>
      </c>
      <c r="J325" s="749" t="s">
        <v>1211</v>
      </c>
      <c r="K325" s="749" t="s">
        <v>1212</v>
      </c>
      <c r="L325" s="752">
        <v>2914.0535714285716</v>
      </c>
      <c r="M325" s="752">
        <v>14</v>
      </c>
      <c r="N325" s="753">
        <v>40796.75</v>
      </c>
    </row>
    <row r="326" spans="1:14" ht="14.4" customHeight="1" x14ac:dyDescent="0.3">
      <c r="A326" s="747" t="s">
        <v>590</v>
      </c>
      <c r="B326" s="748" t="s">
        <v>591</v>
      </c>
      <c r="C326" s="749" t="s">
        <v>607</v>
      </c>
      <c r="D326" s="750" t="s">
        <v>608</v>
      </c>
      <c r="E326" s="751">
        <v>50113001</v>
      </c>
      <c r="F326" s="750" t="s">
        <v>645</v>
      </c>
      <c r="G326" s="749" t="s">
        <v>646</v>
      </c>
      <c r="H326" s="749">
        <v>113808</v>
      </c>
      <c r="I326" s="749">
        <v>13808</v>
      </c>
      <c r="J326" s="749" t="s">
        <v>1213</v>
      </c>
      <c r="K326" s="749" t="s">
        <v>1214</v>
      </c>
      <c r="L326" s="752">
        <v>600.91</v>
      </c>
      <c r="M326" s="752">
        <v>1</v>
      </c>
      <c r="N326" s="753">
        <v>600.91</v>
      </c>
    </row>
    <row r="327" spans="1:14" ht="14.4" customHeight="1" x14ac:dyDescent="0.3">
      <c r="A327" s="747" t="s">
        <v>590</v>
      </c>
      <c r="B327" s="748" t="s">
        <v>591</v>
      </c>
      <c r="C327" s="749" t="s">
        <v>607</v>
      </c>
      <c r="D327" s="750" t="s">
        <v>608</v>
      </c>
      <c r="E327" s="751">
        <v>50113001</v>
      </c>
      <c r="F327" s="750" t="s">
        <v>645</v>
      </c>
      <c r="G327" s="749" t="s">
        <v>646</v>
      </c>
      <c r="H327" s="749">
        <v>197864</v>
      </c>
      <c r="I327" s="749">
        <v>97864</v>
      </c>
      <c r="J327" s="749" t="s">
        <v>1213</v>
      </c>
      <c r="K327" s="749" t="s">
        <v>1215</v>
      </c>
      <c r="L327" s="752">
        <v>300.75000000000011</v>
      </c>
      <c r="M327" s="752">
        <v>3</v>
      </c>
      <c r="N327" s="753">
        <v>902.25000000000034</v>
      </c>
    </row>
    <row r="328" spans="1:14" ht="14.4" customHeight="1" x14ac:dyDescent="0.3">
      <c r="A328" s="747" t="s">
        <v>590</v>
      </c>
      <c r="B328" s="748" t="s">
        <v>591</v>
      </c>
      <c r="C328" s="749" t="s">
        <v>607</v>
      </c>
      <c r="D328" s="750" t="s">
        <v>608</v>
      </c>
      <c r="E328" s="751">
        <v>50113001</v>
      </c>
      <c r="F328" s="750" t="s">
        <v>645</v>
      </c>
      <c r="G328" s="749" t="s">
        <v>662</v>
      </c>
      <c r="H328" s="749">
        <v>124231</v>
      </c>
      <c r="I328" s="749">
        <v>124231</v>
      </c>
      <c r="J328" s="749" t="s">
        <v>1216</v>
      </c>
      <c r="K328" s="749" t="s">
        <v>1217</v>
      </c>
      <c r="L328" s="752">
        <v>236.17</v>
      </c>
      <c r="M328" s="752">
        <v>2</v>
      </c>
      <c r="N328" s="753">
        <v>472.34</v>
      </c>
    </row>
    <row r="329" spans="1:14" ht="14.4" customHeight="1" x14ac:dyDescent="0.3">
      <c r="A329" s="747" t="s">
        <v>590</v>
      </c>
      <c r="B329" s="748" t="s">
        <v>591</v>
      </c>
      <c r="C329" s="749" t="s">
        <v>607</v>
      </c>
      <c r="D329" s="750" t="s">
        <v>608</v>
      </c>
      <c r="E329" s="751">
        <v>50113001</v>
      </c>
      <c r="F329" s="750" t="s">
        <v>645</v>
      </c>
      <c r="G329" s="749" t="s">
        <v>662</v>
      </c>
      <c r="H329" s="749">
        <v>849320</v>
      </c>
      <c r="I329" s="749">
        <v>134270</v>
      </c>
      <c r="J329" s="749" t="s">
        <v>1218</v>
      </c>
      <c r="K329" s="749" t="s">
        <v>1219</v>
      </c>
      <c r="L329" s="752">
        <v>78.13</v>
      </c>
      <c r="M329" s="752">
        <v>6</v>
      </c>
      <c r="N329" s="753">
        <v>468.78</v>
      </c>
    </row>
    <row r="330" spans="1:14" ht="14.4" customHeight="1" x14ac:dyDescent="0.3">
      <c r="A330" s="747" t="s">
        <v>590</v>
      </c>
      <c r="B330" s="748" t="s">
        <v>591</v>
      </c>
      <c r="C330" s="749" t="s">
        <v>607</v>
      </c>
      <c r="D330" s="750" t="s">
        <v>608</v>
      </c>
      <c r="E330" s="751">
        <v>50113001</v>
      </c>
      <c r="F330" s="750" t="s">
        <v>645</v>
      </c>
      <c r="G330" s="749" t="s">
        <v>662</v>
      </c>
      <c r="H330" s="749">
        <v>47465</v>
      </c>
      <c r="I330" s="749">
        <v>47465</v>
      </c>
      <c r="J330" s="749" t="s">
        <v>1220</v>
      </c>
      <c r="K330" s="749" t="s">
        <v>1221</v>
      </c>
      <c r="L330" s="752">
        <v>207.14</v>
      </c>
      <c r="M330" s="752">
        <v>3</v>
      </c>
      <c r="N330" s="753">
        <v>621.41999999999996</v>
      </c>
    </row>
    <row r="331" spans="1:14" ht="14.4" customHeight="1" x14ac:dyDescent="0.3">
      <c r="A331" s="747" t="s">
        <v>590</v>
      </c>
      <c r="B331" s="748" t="s">
        <v>591</v>
      </c>
      <c r="C331" s="749" t="s">
        <v>607</v>
      </c>
      <c r="D331" s="750" t="s">
        <v>608</v>
      </c>
      <c r="E331" s="751">
        <v>50113001</v>
      </c>
      <c r="F331" s="750" t="s">
        <v>645</v>
      </c>
      <c r="G331" s="749" t="s">
        <v>592</v>
      </c>
      <c r="H331" s="749">
        <v>188400</v>
      </c>
      <c r="I331" s="749">
        <v>188400</v>
      </c>
      <c r="J331" s="749" t="s">
        <v>1222</v>
      </c>
      <c r="K331" s="749" t="s">
        <v>1223</v>
      </c>
      <c r="L331" s="752">
        <v>116.71999999999998</v>
      </c>
      <c r="M331" s="752">
        <v>3</v>
      </c>
      <c r="N331" s="753">
        <v>350.15999999999997</v>
      </c>
    </row>
    <row r="332" spans="1:14" ht="14.4" customHeight="1" x14ac:dyDescent="0.3">
      <c r="A332" s="747" t="s">
        <v>590</v>
      </c>
      <c r="B332" s="748" t="s">
        <v>591</v>
      </c>
      <c r="C332" s="749" t="s">
        <v>607</v>
      </c>
      <c r="D332" s="750" t="s">
        <v>608</v>
      </c>
      <c r="E332" s="751">
        <v>50113001</v>
      </c>
      <c r="F332" s="750" t="s">
        <v>645</v>
      </c>
      <c r="G332" s="749" t="s">
        <v>646</v>
      </c>
      <c r="H332" s="749">
        <v>112023</v>
      </c>
      <c r="I332" s="749">
        <v>12023</v>
      </c>
      <c r="J332" s="749" t="s">
        <v>1224</v>
      </c>
      <c r="K332" s="749" t="s">
        <v>1225</v>
      </c>
      <c r="L332" s="752">
        <v>70.500000000000028</v>
      </c>
      <c r="M332" s="752">
        <v>2</v>
      </c>
      <c r="N332" s="753">
        <v>141.00000000000006</v>
      </c>
    </row>
    <row r="333" spans="1:14" ht="14.4" customHeight="1" x14ac:dyDescent="0.3">
      <c r="A333" s="747" t="s">
        <v>590</v>
      </c>
      <c r="B333" s="748" t="s">
        <v>591</v>
      </c>
      <c r="C333" s="749" t="s">
        <v>607</v>
      </c>
      <c r="D333" s="750" t="s">
        <v>608</v>
      </c>
      <c r="E333" s="751">
        <v>50113001</v>
      </c>
      <c r="F333" s="750" t="s">
        <v>645</v>
      </c>
      <c r="G333" s="749" t="s">
        <v>646</v>
      </c>
      <c r="H333" s="749">
        <v>848977</v>
      </c>
      <c r="I333" s="749">
        <v>129597</v>
      </c>
      <c r="J333" s="749" t="s">
        <v>1226</v>
      </c>
      <c r="K333" s="749" t="s">
        <v>1227</v>
      </c>
      <c r="L333" s="752">
        <v>623.21278908248212</v>
      </c>
      <c r="M333" s="752">
        <v>10.963999999999999</v>
      </c>
      <c r="N333" s="753">
        <v>6832.9050195003329</v>
      </c>
    </row>
    <row r="334" spans="1:14" ht="14.4" customHeight="1" x14ac:dyDescent="0.3">
      <c r="A334" s="747" t="s">
        <v>590</v>
      </c>
      <c r="B334" s="748" t="s">
        <v>591</v>
      </c>
      <c r="C334" s="749" t="s">
        <v>607</v>
      </c>
      <c r="D334" s="750" t="s">
        <v>608</v>
      </c>
      <c r="E334" s="751">
        <v>50113001</v>
      </c>
      <c r="F334" s="750" t="s">
        <v>645</v>
      </c>
      <c r="G334" s="749" t="s">
        <v>646</v>
      </c>
      <c r="H334" s="749">
        <v>111420</v>
      </c>
      <c r="I334" s="749">
        <v>11420</v>
      </c>
      <c r="J334" s="749" t="s">
        <v>1228</v>
      </c>
      <c r="K334" s="749" t="s">
        <v>1229</v>
      </c>
      <c r="L334" s="752">
        <v>179.00881014681147</v>
      </c>
      <c r="M334" s="752">
        <v>16.999999999999996</v>
      </c>
      <c r="N334" s="753">
        <v>3043.1497724957944</v>
      </c>
    </row>
    <row r="335" spans="1:14" ht="14.4" customHeight="1" x14ac:dyDescent="0.3">
      <c r="A335" s="747" t="s">
        <v>590</v>
      </c>
      <c r="B335" s="748" t="s">
        <v>591</v>
      </c>
      <c r="C335" s="749" t="s">
        <v>607</v>
      </c>
      <c r="D335" s="750" t="s">
        <v>608</v>
      </c>
      <c r="E335" s="751">
        <v>50113001</v>
      </c>
      <c r="F335" s="750" t="s">
        <v>645</v>
      </c>
      <c r="G335" s="749" t="s">
        <v>646</v>
      </c>
      <c r="H335" s="749">
        <v>111421</v>
      </c>
      <c r="I335" s="749">
        <v>11421</v>
      </c>
      <c r="J335" s="749" t="s">
        <v>1228</v>
      </c>
      <c r="K335" s="749" t="s">
        <v>1230</v>
      </c>
      <c r="L335" s="752">
        <v>360.83122911166953</v>
      </c>
      <c r="M335" s="752">
        <v>49.899000000000001</v>
      </c>
      <c r="N335" s="753">
        <v>18005.117501443197</v>
      </c>
    </row>
    <row r="336" spans="1:14" ht="14.4" customHeight="1" x14ac:dyDescent="0.3">
      <c r="A336" s="747" t="s">
        <v>590</v>
      </c>
      <c r="B336" s="748" t="s">
        <v>591</v>
      </c>
      <c r="C336" s="749" t="s">
        <v>607</v>
      </c>
      <c r="D336" s="750" t="s">
        <v>608</v>
      </c>
      <c r="E336" s="751">
        <v>50113001</v>
      </c>
      <c r="F336" s="750" t="s">
        <v>645</v>
      </c>
      <c r="G336" s="749" t="s">
        <v>646</v>
      </c>
      <c r="H336" s="749">
        <v>100643</v>
      </c>
      <c r="I336" s="749">
        <v>643</v>
      </c>
      <c r="J336" s="749" t="s">
        <v>1231</v>
      </c>
      <c r="K336" s="749" t="s">
        <v>1232</v>
      </c>
      <c r="L336" s="752">
        <v>63.640000000000022</v>
      </c>
      <c r="M336" s="752">
        <v>2</v>
      </c>
      <c r="N336" s="753">
        <v>127.28000000000004</v>
      </c>
    </row>
    <row r="337" spans="1:14" ht="14.4" customHeight="1" x14ac:dyDescent="0.3">
      <c r="A337" s="747" t="s">
        <v>590</v>
      </c>
      <c r="B337" s="748" t="s">
        <v>591</v>
      </c>
      <c r="C337" s="749" t="s">
        <v>607</v>
      </c>
      <c r="D337" s="750" t="s">
        <v>608</v>
      </c>
      <c r="E337" s="751">
        <v>50113001</v>
      </c>
      <c r="F337" s="750" t="s">
        <v>645</v>
      </c>
      <c r="G337" s="749" t="s">
        <v>646</v>
      </c>
      <c r="H337" s="749">
        <v>840464</v>
      </c>
      <c r="I337" s="749">
        <v>0</v>
      </c>
      <c r="J337" s="749" t="s">
        <v>1233</v>
      </c>
      <c r="K337" s="749" t="s">
        <v>1234</v>
      </c>
      <c r="L337" s="752">
        <v>43.617999999999995</v>
      </c>
      <c r="M337" s="752">
        <v>5</v>
      </c>
      <c r="N337" s="753">
        <v>218.08999999999997</v>
      </c>
    </row>
    <row r="338" spans="1:14" ht="14.4" customHeight="1" x14ac:dyDescent="0.3">
      <c r="A338" s="747" t="s">
        <v>590</v>
      </c>
      <c r="B338" s="748" t="s">
        <v>591</v>
      </c>
      <c r="C338" s="749" t="s">
        <v>607</v>
      </c>
      <c r="D338" s="750" t="s">
        <v>608</v>
      </c>
      <c r="E338" s="751">
        <v>50113001</v>
      </c>
      <c r="F338" s="750" t="s">
        <v>645</v>
      </c>
      <c r="G338" s="749" t="s">
        <v>646</v>
      </c>
      <c r="H338" s="749">
        <v>172672</v>
      </c>
      <c r="I338" s="749">
        <v>172672</v>
      </c>
      <c r="J338" s="749" t="s">
        <v>1235</v>
      </c>
      <c r="K338" s="749" t="s">
        <v>1236</v>
      </c>
      <c r="L338" s="752">
        <v>260.70999999999992</v>
      </c>
      <c r="M338" s="752">
        <v>1</v>
      </c>
      <c r="N338" s="753">
        <v>260.70999999999992</v>
      </c>
    </row>
    <row r="339" spans="1:14" ht="14.4" customHeight="1" x14ac:dyDescent="0.3">
      <c r="A339" s="747" t="s">
        <v>590</v>
      </c>
      <c r="B339" s="748" t="s">
        <v>591</v>
      </c>
      <c r="C339" s="749" t="s">
        <v>607</v>
      </c>
      <c r="D339" s="750" t="s">
        <v>608</v>
      </c>
      <c r="E339" s="751">
        <v>50113001</v>
      </c>
      <c r="F339" s="750" t="s">
        <v>645</v>
      </c>
      <c r="G339" s="749" t="s">
        <v>646</v>
      </c>
      <c r="H339" s="749">
        <v>173209</v>
      </c>
      <c r="I339" s="749">
        <v>173209</v>
      </c>
      <c r="J339" s="749" t="s">
        <v>1237</v>
      </c>
      <c r="K339" s="749" t="s">
        <v>1238</v>
      </c>
      <c r="L339" s="752">
        <v>156.65</v>
      </c>
      <c r="M339" s="752">
        <v>3</v>
      </c>
      <c r="N339" s="753">
        <v>469.95</v>
      </c>
    </row>
    <row r="340" spans="1:14" ht="14.4" customHeight="1" x14ac:dyDescent="0.3">
      <c r="A340" s="747" t="s">
        <v>590</v>
      </c>
      <c r="B340" s="748" t="s">
        <v>591</v>
      </c>
      <c r="C340" s="749" t="s">
        <v>607</v>
      </c>
      <c r="D340" s="750" t="s">
        <v>608</v>
      </c>
      <c r="E340" s="751">
        <v>50113001</v>
      </c>
      <c r="F340" s="750" t="s">
        <v>645</v>
      </c>
      <c r="G340" s="749" t="s">
        <v>646</v>
      </c>
      <c r="H340" s="749">
        <v>158893</v>
      </c>
      <c r="I340" s="749">
        <v>58893</v>
      </c>
      <c r="J340" s="749" t="s">
        <v>1239</v>
      </c>
      <c r="K340" s="749" t="s">
        <v>1240</v>
      </c>
      <c r="L340" s="752">
        <v>159.62</v>
      </c>
      <c r="M340" s="752">
        <v>4</v>
      </c>
      <c r="N340" s="753">
        <v>638.48</v>
      </c>
    </row>
    <row r="341" spans="1:14" ht="14.4" customHeight="1" x14ac:dyDescent="0.3">
      <c r="A341" s="747" t="s">
        <v>590</v>
      </c>
      <c r="B341" s="748" t="s">
        <v>591</v>
      </c>
      <c r="C341" s="749" t="s">
        <v>607</v>
      </c>
      <c r="D341" s="750" t="s">
        <v>608</v>
      </c>
      <c r="E341" s="751">
        <v>50113001</v>
      </c>
      <c r="F341" s="750" t="s">
        <v>645</v>
      </c>
      <c r="G341" s="749" t="s">
        <v>646</v>
      </c>
      <c r="H341" s="749">
        <v>168332</v>
      </c>
      <c r="I341" s="749">
        <v>168332</v>
      </c>
      <c r="J341" s="749" t="s">
        <v>1241</v>
      </c>
      <c r="K341" s="749" t="s">
        <v>690</v>
      </c>
      <c r="L341" s="752">
        <v>188.31</v>
      </c>
      <c r="M341" s="752">
        <v>2</v>
      </c>
      <c r="N341" s="753">
        <v>376.62</v>
      </c>
    </row>
    <row r="342" spans="1:14" ht="14.4" customHeight="1" x14ac:dyDescent="0.3">
      <c r="A342" s="747" t="s">
        <v>590</v>
      </c>
      <c r="B342" s="748" t="s">
        <v>591</v>
      </c>
      <c r="C342" s="749" t="s">
        <v>607</v>
      </c>
      <c r="D342" s="750" t="s">
        <v>608</v>
      </c>
      <c r="E342" s="751">
        <v>50113001</v>
      </c>
      <c r="F342" s="750" t="s">
        <v>645</v>
      </c>
      <c r="G342" s="749" t="s">
        <v>662</v>
      </c>
      <c r="H342" s="749">
        <v>500566</v>
      </c>
      <c r="I342" s="749">
        <v>500566</v>
      </c>
      <c r="J342" s="749" t="s">
        <v>1242</v>
      </c>
      <c r="K342" s="749" t="s">
        <v>1243</v>
      </c>
      <c r="L342" s="752">
        <v>834.58</v>
      </c>
      <c r="M342" s="752">
        <v>4</v>
      </c>
      <c r="N342" s="753">
        <v>3338.32</v>
      </c>
    </row>
    <row r="343" spans="1:14" ht="14.4" customHeight="1" x14ac:dyDescent="0.3">
      <c r="A343" s="747" t="s">
        <v>590</v>
      </c>
      <c r="B343" s="748" t="s">
        <v>591</v>
      </c>
      <c r="C343" s="749" t="s">
        <v>607</v>
      </c>
      <c r="D343" s="750" t="s">
        <v>608</v>
      </c>
      <c r="E343" s="751">
        <v>50113001</v>
      </c>
      <c r="F343" s="750" t="s">
        <v>645</v>
      </c>
      <c r="G343" s="749" t="s">
        <v>662</v>
      </c>
      <c r="H343" s="749">
        <v>500570</v>
      </c>
      <c r="I343" s="749">
        <v>500570</v>
      </c>
      <c r="J343" s="749" t="s">
        <v>1244</v>
      </c>
      <c r="K343" s="749" t="s">
        <v>1243</v>
      </c>
      <c r="L343" s="752">
        <v>627.06344827586213</v>
      </c>
      <c r="M343" s="752">
        <v>58</v>
      </c>
      <c r="N343" s="753">
        <v>36369.68</v>
      </c>
    </row>
    <row r="344" spans="1:14" ht="14.4" customHeight="1" x14ac:dyDescent="0.3">
      <c r="A344" s="747" t="s">
        <v>590</v>
      </c>
      <c r="B344" s="748" t="s">
        <v>591</v>
      </c>
      <c r="C344" s="749" t="s">
        <v>607</v>
      </c>
      <c r="D344" s="750" t="s">
        <v>608</v>
      </c>
      <c r="E344" s="751">
        <v>50113001</v>
      </c>
      <c r="F344" s="750" t="s">
        <v>645</v>
      </c>
      <c r="G344" s="749" t="s">
        <v>662</v>
      </c>
      <c r="H344" s="749">
        <v>105496</v>
      </c>
      <c r="I344" s="749">
        <v>5496</v>
      </c>
      <c r="J344" s="749" t="s">
        <v>1245</v>
      </c>
      <c r="K344" s="749" t="s">
        <v>1246</v>
      </c>
      <c r="L344" s="752">
        <v>74.983333333333348</v>
      </c>
      <c r="M344" s="752">
        <v>6</v>
      </c>
      <c r="N344" s="753">
        <v>449.90000000000009</v>
      </c>
    </row>
    <row r="345" spans="1:14" ht="14.4" customHeight="1" x14ac:dyDescent="0.3">
      <c r="A345" s="747" t="s">
        <v>590</v>
      </c>
      <c r="B345" s="748" t="s">
        <v>591</v>
      </c>
      <c r="C345" s="749" t="s">
        <v>607</v>
      </c>
      <c r="D345" s="750" t="s">
        <v>608</v>
      </c>
      <c r="E345" s="751">
        <v>50113001</v>
      </c>
      <c r="F345" s="750" t="s">
        <v>645</v>
      </c>
      <c r="G345" s="749" t="s">
        <v>662</v>
      </c>
      <c r="H345" s="749">
        <v>166030</v>
      </c>
      <c r="I345" s="749">
        <v>66030</v>
      </c>
      <c r="J345" s="749" t="s">
        <v>1245</v>
      </c>
      <c r="K345" s="749" t="s">
        <v>1247</v>
      </c>
      <c r="L345" s="752">
        <v>29.836666666666662</v>
      </c>
      <c r="M345" s="752">
        <v>9</v>
      </c>
      <c r="N345" s="753">
        <v>268.52999999999997</v>
      </c>
    </row>
    <row r="346" spans="1:14" ht="14.4" customHeight="1" x14ac:dyDescent="0.3">
      <c r="A346" s="747" t="s">
        <v>590</v>
      </c>
      <c r="B346" s="748" t="s">
        <v>591</v>
      </c>
      <c r="C346" s="749" t="s">
        <v>607</v>
      </c>
      <c r="D346" s="750" t="s">
        <v>608</v>
      </c>
      <c r="E346" s="751">
        <v>50113001</v>
      </c>
      <c r="F346" s="750" t="s">
        <v>645</v>
      </c>
      <c r="G346" s="749" t="s">
        <v>662</v>
      </c>
      <c r="H346" s="749">
        <v>199600</v>
      </c>
      <c r="I346" s="749">
        <v>99600</v>
      </c>
      <c r="J346" s="749" t="s">
        <v>1245</v>
      </c>
      <c r="K346" s="749" t="s">
        <v>1144</v>
      </c>
      <c r="L346" s="752">
        <v>99.848335193367987</v>
      </c>
      <c r="M346" s="752">
        <v>12</v>
      </c>
      <c r="N346" s="753">
        <v>1198.1800223204159</v>
      </c>
    </row>
    <row r="347" spans="1:14" ht="14.4" customHeight="1" x14ac:dyDescent="0.3">
      <c r="A347" s="747" t="s">
        <v>590</v>
      </c>
      <c r="B347" s="748" t="s">
        <v>591</v>
      </c>
      <c r="C347" s="749" t="s">
        <v>607</v>
      </c>
      <c r="D347" s="750" t="s">
        <v>608</v>
      </c>
      <c r="E347" s="751">
        <v>50113001</v>
      </c>
      <c r="F347" s="750" t="s">
        <v>645</v>
      </c>
      <c r="G347" s="749" t="s">
        <v>662</v>
      </c>
      <c r="H347" s="749">
        <v>987473</v>
      </c>
      <c r="I347" s="749">
        <v>146894</v>
      </c>
      <c r="J347" s="749" t="s">
        <v>1248</v>
      </c>
      <c r="K347" s="749" t="s">
        <v>1249</v>
      </c>
      <c r="L347" s="752">
        <v>21.96</v>
      </c>
      <c r="M347" s="752">
        <v>14</v>
      </c>
      <c r="N347" s="753">
        <v>307.44</v>
      </c>
    </row>
    <row r="348" spans="1:14" ht="14.4" customHeight="1" x14ac:dyDescent="0.3">
      <c r="A348" s="747" t="s">
        <v>590</v>
      </c>
      <c r="B348" s="748" t="s">
        <v>591</v>
      </c>
      <c r="C348" s="749" t="s">
        <v>607</v>
      </c>
      <c r="D348" s="750" t="s">
        <v>608</v>
      </c>
      <c r="E348" s="751">
        <v>50113001</v>
      </c>
      <c r="F348" s="750" t="s">
        <v>645</v>
      </c>
      <c r="G348" s="749" t="s">
        <v>662</v>
      </c>
      <c r="H348" s="749">
        <v>989453</v>
      </c>
      <c r="I348" s="749">
        <v>146899</v>
      </c>
      <c r="J348" s="749" t="s">
        <v>1248</v>
      </c>
      <c r="K348" s="749" t="s">
        <v>1250</v>
      </c>
      <c r="L348" s="752">
        <v>45.490000000000009</v>
      </c>
      <c r="M348" s="752">
        <v>23</v>
      </c>
      <c r="N348" s="753">
        <v>1046.2700000000002</v>
      </c>
    </row>
    <row r="349" spans="1:14" ht="14.4" customHeight="1" x14ac:dyDescent="0.3">
      <c r="A349" s="747" t="s">
        <v>590</v>
      </c>
      <c r="B349" s="748" t="s">
        <v>591</v>
      </c>
      <c r="C349" s="749" t="s">
        <v>607</v>
      </c>
      <c r="D349" s="750" t="s">
        <v>608</v>
      </c>
      <c r="E349" s="751">
        <v>50113001</v>
      </c>
      <c r="F349" s="750" t="s">
        <v>645</v>
      </c>
      <c r="G349" s="749" t="s">
        <v>646</v>
      </c>
      <c r="H349" s="749">
        <v>113703</v>
      </c>
      <c r="I349" s="749">
        <v>13703</v>
      </c>
      <c r="J349" s="749" t="s">
        <v>1251</v>
      </c>
      <c r="K349" s="749" t="s">
        <v>1252</v>
      </c>
      <c r="L349" s="752">
        <v>174.39499999999998</v>
      </c>
      <c r="M349" s="752">
        <v>8</v>
      </c>
      <c r="N349" s="753">
        <v>1395.1599999999999</v>
      </c>
    </row>
    <row r="350" spans="1:14" ht="14.4" customHeight="1" x14ac:dyDescent="0.3">
      <c r="A350" s="747" t="s">
        <v>590</v>
      </c>
      <c r="B350" s="748" t="s">
        <v>591</v>
      </c>
      <c r="C350" s="749" t="s">
        <v>607</v>
      </c>
      <c r="D350" s="750" t="s">
        <v>608</v>
      </c>
      <c r="E350" s="751">
        <v>50113001</v>
      </c>
      <c r="F350" s="750" t="s">
        <v>645</v>
      </c>
      <c r="G350" s="749" t="s">
        <v>646</v>
      </c>
      <c r="H350" s="749">
        <v>113704</v>
      </c>
      <c r="I350" s="749">
        <v>13704</v>
      </c>
      <c r="J350" s="749" t="s">
        <v>1253</v>
      </c>
      <c r="K350" s="749" t="s">
        <v>1254</v>
      </c>
      <c r="L350" s="752">
        <v>679.3033333333334</v>
      </c>
      <c r="M350" s="752">
        <v>6</v>
      </c>
      <c r="N350" s="753">
        <v>4075.8200000000006</v>
      </c>
    </row>
    <row r="351" spans="1:14" ht="14.4" customHeight="1" x14ac:dyDescent="0.3">
      <c r="A351" s="747" t="s">
        <v>590</v>
      </c>
      <c r="B351" s="748" t="s">
        <v>591</v>
      </c>
      <c r="C351" s="749" t="s">
        <v>607</v>
      </c>
      <c r="D351" s="750" t="s">
        <v>608</v>
      </c>
      <c r="E351" s="751">
        <v>50113002</v>
      </c>
      <c r="F351" s="750" t="s">
        <v>1255</v>
      </c>
      <c r="G351" s="749" t="s">
        <v>646</v>
      </c>
      <c r="H351" s="749">
        <v>142003</v>
      </c>
      <c r="I351" s="749">
        <v>142003</v>
      </c>
      <c r="J351" s="749" t="s">
        <v>1256</v>
      </c>
      <c r="K351" s="749" t="s">
        <v>1257</v>
      </c>
      <c r="L351" s="752">
        <v>3410.0000000000009</v>
      </c>
      <c r="M351" s="752">
        <v>2</v>
      </c>
      <c r="N351" s="753">
        <v>6820.0000000000018</v>
      </c>
    </row>
    <row r="352" spans="1:14" ht="14.4" customHeight="1" x14ac:dyDescent="0.3">
      <c r="A352" s="747" t="s">
        <v>590</v>
      </c>
      <c r="B352" s="748" t="s">
        <v>591</v>
      </c>
      <c r="C352" s="749" t="s">
        <v>607</v>
      </c>
      <c r="D352" s="750" t="s">
        <v>608</v>
      </c>
      <c r="E352" s="751">
        <v>50113002</v>
      </c>
      <c r="F352" s="750" t="s">
        <v>1255</v>
      </c>
      <c r="G352" s="749" t="s">
        <v>646</v>
      </c>
      <c r="H352" s="749">
        <v>397371</v>
      </c>
      <c r="I352" s="749">
        <v>157110</v>
      </c>
      <c r="J352" s="749" t="s">
        <v>1258</v>
      </c>
      <c r="K352" s="749" t="s">
        <v>1259</v>
      </c>
      <c r="L352" s="752">
        <v>3673.0376106074136</v>
      </c>
      <c r="M352" s="752">
        <v>8</v>
      </c>
      <c r="N352" s="753">
        <v>29384.300884859309</v>
      </c>
    </row>
    <row r="353" spans="1:14" ht="14.4" customHeight="1" x14ac:dyDescent="0.3">
      <c r="A353" s="747" t="s">
        <v>590</v>
      </c>
      <c r="B353" s="748" t="s">
        <v>591</v>
      </c>
      <c r="C353" s="749" t="s">
        <v>607</v>
      </c>
      <c r="D353" s="750" t="s">
        <v>608</v>
      </c>
      <c r="E353" s="751">
        <v>50113002</v>
      </c>
      <c r="F353" s="750" t="s">
        <v>1255</v>
      </c>
      <c r="G353" s="749" t="s">
        <v>646</v>
      </c>
      <c r="H353" s="749">
        <v>500716</v>
      </c>
      <c r="I353" s="749">
        <v>157112</v>
      </c>
      <c r="J353" s="749" t="s">
        <v>1258</v>
      </c>
      <c r="K353" s="749" t="s">
        <v>1260</v>
      </c>
      <c r="L353" s="752">
        <v>3828</v>
      </c>
      <c r="M353" s="752">
        <v>3</v>
      </c>
      <c r="N353" s="753">
        <v>11484</v>
      </c>
    </row>
    <row r="354" spans="1:14" ht="14.4" customHeight="1" x14ac:dyDescent="0.3">
      <c r="A354" s="747" t="s">
        <v>590</v>
      </c>
      <c r="B354" s="748" t="s">
        <v>591</v>
      </c>
      <c r="C354" s="749" t="s">
        <v>607</v>
      </c>
      <c r="D354" s="750" t="s">
        <v>608</v>
      </c>
      <c r="E354" s="751">
        <v>50113006</v>
      </c>
      <c r="F354" s="750" t="s">
        <v>1261</v>
      </c>
      <c r="G354" s="749" t="s">
        <v>662</v>
      </c>
      <c r="H354" s="749">
        <v>217110</v>
      </c>
      <c r="I354" s="749">
        <v>217110</v>
      </c>
      <c r="J354" s="749" t="s">
        <v>1262</v>
      </c>
      <c r="K354" s="749" t="s">
        <v>1263</v>
      </c>
      <c r="L354" s="752">
        <v>164.73000000000002</v>
      </c>
      <c r="M354" s="752">
        <v>4</v>
      </c>
      <c r="N354" s="753">
        <v>658.92000000000007</v>
      </c>
    </row>
    <row r="355" spans="1:14" ht="14.4" customHeight="1" x14ac:dyDescent="0.3">
      <c r="A355" s="747" t="s">
        <v>590</v>
      </c>
      <c r="B355" s="748" t="s">
        <v>591</v>
      </c>
      <c r="C355" s="749" t="s">
        <v>607</v>
      </c>
      <c r="D355" s="750" t="s">
        <v>608</v>
      </c>
      <c r="E355" s="751">
        <v>50113006</v>
      </c>
      <c r="F355" s="750" t="s">
        <v>1261</v>
      </c>
      <c r="G355" s="749" t="s">
        <v>662</v>
      </c>
      <c r="H355" s="749">
        <v>33833</v>
      </c>
      <c r="I355" s="749">
        <v>33833</v>
      </c>
      <c r="J355" s="749" t="s">
        <v>1264</v>
      </c>
      <c r="K355" s="749" t="s">
        <v>1263</v>
      </c>
      <c r="L355" s="752">
        <v>163.67000000000002</v>
      </c>
      <c r="M355" s="752">
        <v>11</v>
      </c>
      <c r="N355" s="753">
        <v>1800.3700000000001</v>
      </c>
    </row>
    <row r="356" spans="1:14" ht="14.4" customHeight="1" x14ac:dyDescent="0.3">
      <c r="A356" s="747" t="s">
        <v>590</v>
      </c>
      <c r="B356" s="748" t="s">
        <v>591</v>
      </c>
      <c r="C356" s="749" t="s">
        <v>607</v>
      </c>
      <c r="D356" s="750" t="s">
        <v>608</v>
      </c>
      <c r="E356" s="751">
        <v>50113006</v>
      </c>
      <c r="F356" s="750" t="s">
        <v>1261</v>
      </c>
      <c r="G356" s="749" t="s">
        <v>662</v>
      </c>
      <c r="H356" s="749">
        <v>133339</v>
      </c>
      <c r="I356" s="749">
        <v>33339</v>
      </c>
      <c r="J356" s="749" t="s">
        <v>1265</v>
      </c>
      <c r="K356" s="749" t="s">
        <v>1266</v>
      </c>
      <c r="L356" s="752">
        <v>40.920000000000023</v>
      </c>
      <c r="M356" s="752">
        <v>4</v>
      </c>
      <c r="N356" s="753">
        <v>163.68000000000009</v>
      </c>
    </row>
    <row r="357" spans="1:14" ht="14.4" customHeight="1" x14ac:dyDescent="0.3">
      <c r="A357" s="747" t="s">
        <v>590</v>
      </c>
      <c r="B357" s="748" t="s">
        <v>591</v>
      </c>
      <c r="C357" s="749" t="s">
        <v>607</v>
      </c>
      <c r="D357" s="750" t="s">
        <v>608</v>
      </c>
      <c r="E357" s="751">
        <v>50113006</v>
      </c>
      <c r="F357" s="750" t="s">
        <v>1261</v>
      </c>
      <c r="G357" s="749" t="s">
        <v>662</v>
      </c>
      <c r="H357" s="749">
        <v>133340</v>
      </c>
      <c r="I357" s="749">
        <v>33340</v>
      </c>
      <c r="J357" s="749" t="s">
        <v>1267</v>
      </c>
      <c r="K357" s="749" t="s">
        <v>1266</v>
      </c>
      <c r="L357" s="752">
        <v>40.92</v>
      </c>
      <c r="M357" s="752">
        <v>4</v>
      </c>
      <c r="N357" s="753">
        <v>163.68</v>
      </c>
    </row>
    <row r="358" spans="1:14" ht="14.4" customHeight="1" x14ac:dyDescent="0.3">
      <c r="A358" s="747" t="s">
        <v>590</v>
      </c>
      <c r="B358" s="748" t="s">
        <v>591</v>
      </c>
      <c r="C358" s="749" t="s">
        <v>607</v>
      </c>
      <c r="D358" s="750" t="s">
        <v>608</v>
      </c>
      <c r="E358" s="751">
        <v>50113006</v>
      </c>
      <c r="F358" s="750" t="s">
        <v>1261</v>
      </c>
      <c r="G358" s="749" t="s">
        <v>662</v>
      </c>
      <c r="H358" s="749">
        <v>33787</v>
      </c>
      <c r="I358" s="749">
        <v>33787</v>
      </c>
      <c r="J358" s="749" t="s">
        <v>1268</v>
      </c>
      <c r="K358" s="749" t="s">
        <v>1269</v>
      </c>
      <c r="L358" s="752">
        <v>142.69</v>
      </c>
      <c r="M358" s="752">
        <v>4</v>
      </c>
      <c r="N358" s="753">
        <v>570.76</v>
      </c>
    </row>
    <row r="359" spans="1:14" ht="14.4" customHeight="1" x14ac:dyDescent="0.3">
      <c r="A359" s="747" t="s">
        <v>590</v>
      </c>
      <c r="B359" s="748" t="s">
        <v>591</v>
      </c>
      <c r="C359" s="749" t="s">
        <v>607</v>
      </c>
      <c r="D359" s="750" t="s">
        <v>608</v>
      </c>
      <c r="E359" s="751">
        <v>50113006</v>
      </c>
      <c r="F359" s="750" t="s">
        <v>1261</v>
      </c>
      <c r="G359" s="749" t="s">
        <v>662</v>
      </c>
      <c r="H359" s="749">
        <v>33855</v>
      </c>
      <c r="I359" s="749">
        <v>33855</v>
      </c>
      <c r="J359" s="749" t="s">
        <v>1270</v>
      </c>
      <c r="K359" s="749" t="s">
        <v>1271</v>
      </c>
      <c r="L359" s="752">
        <v>179.26</v>
      </c>
      <c r="M359" s="752">
        <v>6</v>
      </c>
      <c r="N359" s="753">
        <v>1075.56</v>
      </c>
    </row>
    <row r="360" spans="1:14" ht="14.4" customHeight="1" x14ac:dyDescent="0.3">
      <c r="A360" s="747" t="s">
        <v>590</v>
      </c>
      <c r="B360" s="748" t="s">
        <v>591</v>
      </c>
      <c r="C360" s="749" t="s">
        <v>607</v>
      </c>
      <c r="D360" s="750" t="s">
        <v>608</v>
      </c>
      <c r="E360" s="751">
        <v>50113006</v>
      </c>
      <c r="F360" s="750" t="s">
        <v>1261</v>
      </c>
      <c r="G360" s="749" t="s">
        <v>662</v>
      </c>
      <c r="H360" s="749">
        <v>33741</v>
      </c>
      <c r="I360" s="749">
        <v>33741</v>
      </c>
      <c r="J360" s="749" t="s">
        <v>1272</v>
      </c>
      <c r="K360" s="749" t="s">
        <v>1269</v>
      </c>
      <c r="L360" s="752">
        <v>131.25000000000003</v>
      </c>
      <c r="M360" s="752">
        <v>2</v>
      </c>
      <c r="N360" s="753">
        <v>262.50000000000006</v>
      </c>
    </row>
    <row r="361" spans="1:14" ht="14.4" customHeight="1" x14ac:dyDescent="0.3">
      <c r="A361" s="747" t="s">
        <v>590</v>
      </c>
      <c r="B361" s="748" t="s">
        <v>591</v>
      </c>
      <c r="C361" s="749" t="s">
        <v>607</v>
      </c>
      <c r="D361" s="750" t="s">
        <v>608</v>
      </c>
      <c r="E361" s="751">
        <v>50113006</v>
      </c>
      <c r="F361" s="750" t="s">
        <v>1261</v>
      </c>
      <c r="G361" s="749" t="s">
        <v>662</v>
      </c>
      <c r="H361" s="749">
        <v>33897</v>
      </c>
      <c r="I361" s="749">
        <v>33897</v>
      </c>
      <c r="J361" s="749" t="s">
        <v>1273</v>
      </c>
      <c r="K361" s="749" t="s">
        <v>1269</v>
      </c>
      <c r="L361" s="752">
        <v>148.96000000000004</v>
      </c>
      <c r="M361" s="752">
        <v>2</v>
      </c>
      <c r="N361" s="753">
        <v>297.92000000000007</v>
      </c>
    </row>
    <row r="362" spans="1:14" ht="14.4" customHeight="1" x14ac:dyDescent="0.3">
      <c r="A362" s="747" t="s">
        <v>590</v>
      </c>
      <c r="B362" s="748" t="s">
        <v>591</v>
      </c>
      <c r="C362" s="749" t="s">
        <v>607</v>
      </c>
      <c r="D362" s="750" t="s">
        <v>608</v>
      </c>
      <c r="E362" s="751">
        <v>50113006</v>
      </c>
      <c r="F362" s="750" t="s">
        <v>1261</v>
      </c>
      <c r="G362" s="749" t="s">
        <v>662</v>
      </c>
      <c r="H362" s="749">
        <v>33742</v>
      </c>
      <c r="I362" s="749">
        <v>33742</v>
      </c>
      <c r="J362" s="749" t="s">
        <v>1274</v>
      </c>
      <c r="K362" s="749" t="s">
        <v>1269</v>
      </c>
      <c r="L362" s="752">
        <v>131.25000000000003</v>
      </c>
      <c r="M362" s="752">
        <v>2</v>
      </c>
      <c r="N362" s="753">
        <v>262.50000000000006</v>
      </c>
    </row>
    <row r="363" spans="1:14" ht="14.4" customHeight="1" x14ac:dyDescent="0.3">
      <c r="A363" s="747" t="s">
        <v>590</v>
      </c>
      <c r="B363" s="748" t="s">
        <v>591</v>
      </c>
      <c r="C363" s="749" t="s">
        <v>607</v>
      </c>
      <c r="D363" s="750" t="s">
        <v>608</v>
      </c>
      <c r="E363" s="751">
        <v>50113006</v>
      </c>
      <c r="F363" s="750" t="s">
        <v>1261</v>
      </c>
      <c r="G363" s="749" t="s">
        <v>662</v>
      </c>
      <c r="H363" s="749">
        <v>33740</v>
      </c>
      <c r="I363" s="749">
        <v>33740</v>
      </c>
      <c r="J363" s="749" t="s">
        <v>1275</v>
      </c>
      <c r="K363" s="749" t="s">
        <v>1269</v>
      </c>
      <c r="L363" s="752">
        <v>133.21777777777777</v>
      </c>
      <c r="M363" s="752">
        <v>9</v>
      </c>
      <c r="N363" s="753">
        <v>1198.96</v>
      </c>
    </row>
    <row r="364" spans="1:14" ht="14.4" customHeight="1" x14ac:dyDescent="0.3">
      <c r="A364" s="747" t="s">
        <v>590</v>
      </c>
      <c r="B364" s="748" t="s">
        <v>591</v>
      </c>
      <c r="C364" s="749" t="s">
        <v>607</v>
      </c>
      <c r="D364" s="750" t="s">
        <v>608</v>
      </c>
      <c r="E364" s="751">
        <v>50113006</v>
      </c>
      <c r="F364" s="750" t="s">
        <v>1261</v>
      </c>
      <c r="G364" s="749" t="s">
        <v>662</v>
      </c>
      <c r="H364" s="749">
        <v>33739</v>
      </c>
      <c r="I364" s="749">
        <v>33739</v>
      </c>
      <c r="J364" s="749" t="s">
        <v>1276</v>
      </c>
      <c r="K364" s="749" t="s">
        <v>1269</v>
      </c>
      <c r="L364" s="752">
        <v>150.58000000000001</v>
      </c>
      <c r="M364" s="752">
        <v>2</v>
      </c>
      <c r="N364" s="753">
        <v>301.16000000000003</v>
      </c>
    </row>
    <row r="365" spans="1:14" ht="14.4" customHeight="1" x14ac:dyDescent="0.3">
      <c r="A365" s="747" t="s">
        <v>590</v>
      </c>
      <c r="B365" s="748" t="s">
        <v>591</v>
      </c>
      <c r="C365" s="749" t="s">
        <v>607</v>
      </c>
      <c r="D365" s="750" t="s">
        <v>608</v>
      </c>
      <c r="E365" s="751">
        <v>50113006</v>
      </c>
      <c r="F365" s="750" t="s">
        <v>1261</v>
      </c>
      <c r="G365" s="749" t="s">
        <v>662</v>
      </c>
      <c r="H365" s="749">
        <v>846763</v>
      </c>
      <c r="I365" s="749">
        <v>33419</v>
      </c>
      <c r="J365" s="749" t="s">
        <v>1277</v>
      </c>
      <c r="K365" s="749" t="s">
        <v>1269</v>
      </c>
      <c r="L365" s="752">
        <v>129.14800000000002</v>
      </c>
      <c r="M365" s="752">
        <v>10</v>
      </c>
      <c r="N365" s="753">
        <v>1291.4800000000002</v>
      </c>
    </row>
    <row r="366" spans="1:14" ht="14.4" customHeight="1" x14ac:dyDescent="0.3">
      <c r="A366" s="747" t="s">
        <v>590</v>
      </c>
      <c r="B366" s="748" t="s">
        <v>591</v>
      </c>
      <c r="C366" s="749" t="s">
        <v>607</v>
      </c>
      <c r="D366" s="750" t="s">
        <v>608</v>
      </c>
      <c r="E366" s="751">
        <v>50113006</v>
      </c>
      <c r="F366" s="750" t="s">
        <v>1261</v>
      </c>
      <c r="G366" s="749" t="s">
        <v>662</v>
      </c>
      <c r="H366" s="749">
        <v>846764</v>
      </c>
      <c r="I366" s="749">
        <v>33418</v>
      </c>
      <c r="J366" s="749" t="s">
        <v>1278</v>
      </c>
      <c r="K366" s="749" t="s">
        <v>1269</v>
      </c>
      <c r="L366" s="752">
        <v>136.33499999999998</v>
      </c>
      <c r="M366" s="752">
        <v>2</v>
      </c>
      <c r="N366" s="753">
        <v>272.66999999999996</v>
      </c>
    </row>
    <row r="367" spans="1:14" ht="14.4" customHeight="1" x14ac:dyDescent="0.3">
      <c r="A367" s="747" t="s">
        <v>590</v>
      </c>
      <c r="B367" s="748" t="s">
        <v>591</v>
      </c>
      <c r="C367" s="749" t="s">
        <v>607</v>
      </c>
      <c r="D367" s="750" t="s">
        <v>608</v>
      </c>
      <c r="E367" s="751">
        <v>50113006</v>
      </c>
      <c r="F367" s="750" t="s">
        <v>1261</v>
      </c>
      <c r="G367" s="749" t="s">
        <v>662</v>
      </c>
      <c r="H367" s="749">
        <v>846765</v>
      </c>
      <c r="I367" s="749">
        <v>33421</v>
      </c>
      <c r="J367" s="749" t="s">
        <v>1279</v>
      </c>
      <c r="K367" s="749" t="s">
        <v>1269</v>
      </c>
      <c r="L367" s="752">
        <v>135.6</v>
      </c>
      <c r="M367" s="752">
        <v>8</v>
      </c>
      <c r="N367" s="753">
        <v>1084.8</v>
      </c>
    </row>
    <row r="368" spans="1:14" ht="14.4" customHeight="1" x14ac:dyDescent="0.3">
      <c r="A368" s="747" t="s">
        <v>590</v>
      </c>
      <c r="B368" s="748" t="s">
        <v>591</v>
      </c>
      <c r="C368" s="749" t="s">
        <v>607</v>
      </c>
      <c r="D368" s="750" t="s">
        <v>608</v>
      </c>
      <c r="E368" s="751">
        <v>50113006</v>
      </c>
      <c r="F368" s="750" t="s">
        <v>1261</v>
      </c>
      <c r="G368" s="749" t="s">
        <v>662</v>
      </c>
      <c r="H368" s="749">
        <v>33865</v>
      </c>
      <c r="I368" s="749">
        <v>33865</v>
      </c>
      <c r="J368" s="749" t="s">
        <v>1280</v>
      </c>
      <c r="K368" s="749" t="s">
        <v>1269</v>
      </c>
      <c r="L368" s="752">
        <v>135.6</v>
      </c>
      <c r="M368" s="752">
        <v>5</v>
      </c>
      <c r="N368" s="753">
        <v>678</v>
      </c>
    </row>
    <row r="369" spans="1:14" ht="14.4" customHeight="1" x14ac:dyDescent="0.3">
      <c r="A369" s="747" t="s">
        <v>590</v>
      </c>
      <c r="B369" s="748" t="s">
        <v>591</v>
      </c>
      <c r="C369" s="749" t="s">
        <v>607</v>
      </c>
      <c r="D369" s="750" t="s">
        <v>608</v>
      </c>
      <c r="E369" s="751">
        <v>50113006</v>
      </c>
      <c r="F369" s="750" t="s">
        <v>1261</v>
      </c>
      <c r="G369" s="749" t="s">
        <v>662</v>
      </c>
      <c r="H369" s="749">
        <v>33866</v>
      </c>
      <c r="I369" s="749">
        <v>33866</v>
      </c>
      <c r="J369" s="749" t="s">
        <v>1281</v>
      </c>
      <c r="K369" s="749" t="s">
        <v>1269</v>
      </c>
      <c r="L369" s="752">
        <v>135.60000000000002</v>
      </c>
      <c r="M369" s="752">
        <v>5</v>
      </c>
      <c r="N369" s="753">
        <v>678.00000000000011</v>
      </c>
    </row>
    <row r="370" spans="1:14" ht="14.4" customHeight="1" x14ac:dyDescent="0.3">
      <c r="A370" s="747" t="s">
        <v>590</v>
      </c>
      <c r="B370" s="748" t="s">
        <v>591</v>
      </c>
      <c r="C370" s="749" t="s">
        <v>607</v>
      </c>
      <c r="D370" s="750" t="s">
        <v>608</v>
      </c>
      <c r="E370" s="751">
        <v>50113006</v>
      </c>
      <c r="F370" s="750" t="s">
        <v>1261</v>
      </c>
      <c r="G370" s="749" t="s">
        <v>662</v>
      </c>
      <c r="H370" s="749">
        <v>846766</v>
      </c>
      <c r="I370" s="749">
        <v>33420</v>
      </c>
      <c r="J370" s="749" t="s">
        <v>1282</v>
      </c>
      <c r="K370" s="749" t="s">
        <v>1269</v>
      </c>
      <c r="L370" s="752">
        <v>135.6</v>
      </c>
      <c r="M370" s="752">
        <v>2</v>
      </c>
      <c r="N370" s="753">
        <v>271.2</v>
      </c>
    </row>
    <row r="371" spans="1:14" ht="14.4" customHeight="1" x14ac:dyDescent="0.3">
      <c r="A371" s="747" t="s">
        <v>590</v>
      </c>
      <c r="B371" s="748" t="s">
        <v>591</v>
      </c>
      <c r="C371" s="749" t="s">
        <v>607</v>
      </c>
      <c r="D371" s="750" t="s">
        <v>608</v>
      </c>
      <c r="E371" s="751">
        <v>50113006</v>
      </c>
      <c r="F371" s="750" t="s">
        <v>1261</v>
      </c>
      <c r="G371" s="749" t="s">
        <v>662</v>
      </c>
      <c r="H371" s="749">
        <v>987792</v>
      </c>
      <c r="I371" s="749">
        <v>33749</v>
      </c>
      <c r="J371" s="749" t="s">
        <v>1283</v>
      </c>
      <c r="K371" s="749" t="s">
        <v>1284</v>
      </c>
      <c r="L371" s="752">
        <v>111.94999999999997</v>
      </c>
      <c r="M371" s="752">
        <v>4</v>
      </c>
      <c r="N371" s="753">
        <v>447.7999999999999</v>
      </c>
    </row>
    <row r="372" spans="1:14" ht="14.4" customHeight="1" x14ac:dyDescent="0.3">
      <c r="A372" s="747" t="s">
        <v>590</v>
      </c>
      <c r="B372" s="748" t="s">
        <v>591</v>
      </c>
      <c r="C372" s="749" t="s">
        <v>607</v>
      </c>
      <c r="D372" s="750" t="s">
        <v>608</v>
      </c>
      <c r="E372" s="751">
        <v>50113006</v>
      </c>
      <c r="F372" s="750" t="s">
        <v>1261</v>
      </c>
      <c r="G372" s="749" t="s">
        <v>662</v>
      </c>
      <c r="H372" s="749">
        <v>33751</v>
      </c>
      <c r="I372" s="749">
        <v>33751</v>
      </c>
      <c r="J372" s="749" t="s">
        <v>1285</v>
      </c>
      <c r="K372" s="749" t="s">
        <v>1284</v>
      </c>
      <c r="L372" s="752">
        <v>111.95</v>
      </c>
      <c r="M372" s="752">
        <v>5</v>
      </c>
      <c r="N372" s="753">
        <v>559.75</v>
      </c>
    </row>
    <row r="373" spans="1:14" ht="14.4" customHeight="1" x14ac:dyDescent="0.3">
      <c r="A373" s="747" t="s">
        <v>590</v>
      </c>
      <c r="B373" s="748" t="s">
        <v>591</v>
      </c>
      <c r="C373" s="749" t="s">
        <v>607</v>
      </c>
      <c r="D373" s="750" t="s">
        <v>608</v>
      </c>
      <c r="E373" s="751">
        <v>50113006</v>
      </c>
      <c r="F373" s="750" t="s">
        <v>1261</v>
      </c>
      <c r="G373" s="749" t="s">
        <v>662</v>
      </c>
      <c r="H373" s="749">
        <v>395579</v>
      </c>
      <c r="I373" s="749">
        <v>33752</v>
      </c>
      <c r="J373" s="749" t="s">
        <v>1286</v>
      </c>
      <c r="K373" s="749" t="s">
        <v>1287</v>
      </c>
      <c r="L373" s="752">
        <v>112.46333333333332</v>
      </c>
      <c r="M373" s="752">
        <v>3</v>
      </c>
      <c r="N373" s="753">
        <v>337.39</v>
      </c>
    </row>
    <row r="374" spans="1:14" ht="14.4" customHeight="1" x14ac:dyDescent="0.3">
      <c r="A374" s="747" t="s">
        <v>590</v>
      </c>
      <c r="B374" s="748" t="s">
        <v>591</v>
      </c>
      <c r="C374" s="749" t="s">
        <v>607</v>
      </c>
      <c r="D374" s="750" t="s">
        <v>608</v>
      </c>
      <c r="E374" s="751">
        <v>50113006</v>
      </c>
      <c r="F374" s="750" t="s">
        <v>1261</v>
      </c>
      <c r="G374" s="749" t="s">
        <v>662</v>
      </c>
      <c r="H374" s="749">
        <v>33750</v>
      </c>
      <c r="I374" s="749">
        <v>33750</v>
      </c>
      <c r="J374" s="749" t="s">
        <v>1288</v>
      </c>
      <c r="K374" s="749" t="s">
        <v>1284</v>
      </c>
      <c r="L374" s="752">
        <v>111.95</v>
      </c>
      <c r="M374" s="752">
        <v>11</v>
      </c>
      <c r="N374" s="753">
        <v>1231.45</v>
      </c>
    </row>
    <row r="375" spans="1:14" ht="14.4" customHeight="1" x14ac:dyDescent="0.3">
      <c r="A375" s="747" t="s">
        <v>590</v>
      </c>
      <c r="B375" s="748" t="s">
        <v>591</v>
      </c>
      <c r="C375" s="749" t="s">
        <v>607</v>
      </c>
      <c r="D375" s="750" t="s">
        <v>608</v>
      </c>
      <c r="E375" s="751">
        <v>50113006</v>
      </c>
      <c r="F375" s="750" t="s">
        <v>1261</v>
      </c>
      <c r="G375" s="749" t="s">
        <v>662</v>
      </c>
      <c r="H375" s="749">
        <v>33936</v>
      </c>
      <c r="I375" s="749">
        <v>33936</v>
      </c>
      <c r="J375" s="749" t="s">
        <v>1289</v>
      </c>
      <c r="K375" s="749" t="s">
        <v>1266</v>
      </c>
      <c r="L375" s="752">
        <v>31.1</v>
      </c>
      <c r="M375" s="752">
        <v>5</v>
      </c>
      <c r="N375" s="753">
        <v>155.5</v>
      </c>
    </row>
    <row r="376" spans="1:14" ht="14.4" customHeight="1" x14ac:dyDescent="0.3">
      <c r="A376" s="747" t="s">
        <v>590</v>
      </c>
      <c r="B376" s="748" t="s">
        <v>591</v>
      </c>
      <c r="C376" s="749" t="s">
        <v>607</v>
      </c>
      <c r="D376" s="750" t="s">
        <v>608</v>
      </c>
      <c r="E376" s="751">
        <v>50113006</v>
      </c>
      <c r="F376" s="750" t="s">
        <v>1261</v>
      </c>
      <c r="G376" s="749" t="s">
        <v>662</v>
      </c>
      <c r="H376" s="749">
        <v>33848</v>
      </c>
      <c r="I376" s="749">
        <v>33848</v>
      </c>
      <c r="J376" s="749" t="s">
        <v>1290</v>
      </c>
      <c r="K376" s="749" t="s">
        <v>1263</v>
      </c>
      <c r="L376" s="752">
        <v>122.69</v>
      </c>
      <c r="M376" s="752">
        <v>2</v>
      </c>
      <c r="N376" s="753">
        <v>245.38</v>
      </c>
    </row>
    <row r="377" spans="1:14" ht="14.4" customHeight="1" x14ac:dyDescent="0.3">
      <c r="A377" s="747" t="s">
        <v>590</v>
      </c>
      <c r="B377" s="748" t="s">
        <v>591</v>
      </c>
      <c r="C377" s="749" t="s">
        <v>607</v>
      </c>
      <c r="D377" s="750" t="s">
        <v>608</v>
      </c>
      <c r="E377" s="751">
        <v>50113006</v>
      </c>
      <c r="F377" s="750" t="s">
        <v>1261</v>
      </c>
      <c r="G377" s="749" t="s">
        <v>662</v>
      </c>
      <c r="H377" s="749">
        <v>990352</v>
      </c>
      <c r="I377" s="749">
        <v>33935</v>
      </c>
      <c r="J377" s="749" t="s">
        <v>1291</v>
      </c>
      <c r="K377" s="749" t="s">
        <v>1266</v>
      </c>
      <c r="L377" s="752">
        <v>31.000000000000007</v>
      </c>
      <c r="M377" s="752">
        <v>4</v>
      </c>
      <c r="N377" s="753">
        <v>124.00000000000003</v>
      </c>
    </row>
    <row r="378" spans="1:14" ht="14.4" customHeight="1" x14ac:dyDescent="0.3">
      <c r="A378" s="747" t="s">
        <v>590</v>
      </c>
      <c r="B378" s="748" t="s">
        <v>591</v>
      </c>
      <c r="C378" s="749" t="s">
        <v>607</v>
      </c>
      <c r="D378" s="750" t="s">
        <v>608</v>
      </c>
      <c r="E378" s="751">
        <v>50113008</v>
      </c>
      <c r="F378" s="750" t="s">
        <v>1292</v>
      </c>
      <c r="G378" s="749"/>
      <c r="H378" s="749"/>
      <c r="I378" s="749">
        <v>138455</v>
      </c>
      <c r="J378" s="749" t="s">
        <v>1293</v>
      </c>
      <c r="K378" s="749" t="s">
        <v>1294</v>
      </c>
      <c r="L378" s="752">
        <v>1287.0270767211914</v>
      </c>
      <c r="M378" s="752">
        <v>256</v>
      </c>
      <c r="N378" s="753">
        <v>329478.931640625</v>
      </c>
    </row>
    <row r="379" spans="1:14" ht="14.4" customHeight="1" x14ac:dyDescent="0.3">
      <c r="A379" s="747" t="s">
        <v>590</v>
      </c>
      <c r="B379" s="748" t="s">
        <v>591</v>
      </c>
      <c r="C379" s="749" t="s">
        <v>607</v>
      </c>
      <c r="D379" s="750" t="s">
        <v>608</v>
      </c>
      <c r="E379" s="751">
        <v>50113008</v>
      </c>
      <c r="F379" s="750" t="s">
        <v>1292</v>
      </c>
      <c r="G379" s="749"/>
      <c r="H379" s="749"/>
      <c r="I379" s="749">
        <v>129056</v>
      </c>
      <c r="J379" s="749" t="s">
        <v>1295</v>
      </c>
      <c r="K379" s="749" t="s">
        <v>1296</v>
      </c>
      <c r="L379" s="752">
        <v>2168.56005859375</v>
      </c>
      <c r="M379" s="752">
        <v>25</v>
      </c>
      <c r="N379" s="753">
        <v>54214.00146484375</v>
      </c>
    </row>
    <row r="380" spans="1:14" ht="14.4" customHeight="1" x14ac:dyDescent="0.3">
      <c r="A380" s="747" t="s">
        <v>590</v>
      </c>
      <c r="B380" s="748" t="s">
        <v>591</v>
      </c>
      <c r="C380" s="749" t="s">
        <v>607</v>
      </c>
      <c r="D380" s="750" t="s">
        <v>608</v>
      </c>
      <c r="E380" s="751">
        <v>50113008</v>
      </c>
      <c r="F380" s="750" t="s">
        <v>1292</v>
      </c>
      <c r="G380" s="749"/>
      <c r="H380" s="749"/>
      <c r="I380" s="749">
        <v>129057</v>
      </c>
      <c r="J380" s="749" t="s">
        <v>1295</v>
      </c>
      <c r="K380" s="749" t="s">
        <v>1297</v>
      </c>
      <c r="L380" s="752">
        <v>4337.1201171875</v>
      </c>
      <c r="M380" s="752">
        <v>18</v>
      </c>
      <c r="N380" s="753">
        <v>78068.162109375</v>
      </c>
    </row>
    <row r="381" spans="1:14" ht="14.4" customHeight="1" x14ac:dyDescent="0.3">
      <c r="A381" s="747" t="s">
        <v>590</v>
      </c>
      <c r="B381" s="748" t="s">
        <v>591</v>
      </c>
      <c r="C381" s="749" t="s">
        <v>607</v>
      </c>
      <c r="D381" s="750" t="s">
        <v>608</v>
      </c>
      <c r="E381" s="751">
        <v>50113008</v>
      </c>
      <c r="F381" s="750" t="s">
        <v>1292</v>
      </c>
      <c r="G381" s="749"/>
      <c r="H381" s="749"/>
      <c r="I381" s="749">
        <v>29979</v>
      </c>
      <c r="J381" s="749" t="s">
        <v>1298</v>
      </c>
      <c r="K381" s="749" t="s">
        <v>1299</v>
      </c>
      <c r="L381" s="752">
        <v>5377.1034482758623</v>
      </c>
      <c r="M381" s="752">
        <v>29</v>
      </c>
      <c r="N381" s="753">
        <v>155936</v>
      </c>
    </row>
    <row r="382" spans="1:14" ht="14.4" customHeight="1" x14ac:dyDescent="0.3">
      <c r="A382" s="747" t="s">
        <v>590</v>
      </c>
      <c r="B382" s="748" t="s">
        <v>591</v>
      </c>
      <c r="C382" s="749" t="s">
        <v>607</v>
      </c>
      <c r="D382" s="750" t="s">
        <v>608</v>
      </c>
      <c r="E382" s="751">
        <v>50113008</v>
      </c>
      <c r="F382" s="750" t="s">
        <v>1292</v>
      </c>
      <c r="G382" s="749"/>
      <c r="H382" s="749"/>
      <c r="I382" s="749">
        <v>29980</v>
      </c>
      <c r="J382" s="749" t="s">
        <v>1298</v>
      </c>
      <c r="K382" s="749" t="s">
        <v>1300</v>
      </c>
      <c r="L382" s="752">
        <v>10371.991733284884</v>
      </c>
      <c r="M382" s="752">
        <v>43</v>
      </c>
      <c r="N382" s="753">
        <v>445995.64453125</v>
      </c>
    </row>
    <row r="383" spans="1:14" ht="14.4" customHeight="1" x14ac:dyDescent="0.3">
      <c r="A383" s="747" t="s">
        <v>590</v>
      </c>
      <c r="B383" s="748" t="s">
        <v>591</v>
      </c>
      <c r="C383" s="749" t="s">
        <v>607</v>
      </c>
      <c r="D383" s="750" t="s">
        <v>608</v>
      </c>
      <c r="E383" s="751">
        <v>50113008</v>
      </c>
      <c r="F383" s="750" t="s">
        <v>1292</v>
      </c>
      <c r="G383" s="749"/>
      <c r="H383" s="749"/>
      <c r="I383" s="749">
        <v>62464</v>
      </c>
      <c r="J383" s="749" t="s">
        <v>1301</v>
      </c>
      <c r="K383" s="749" t="s">
        <v>1302</v>
      </c>
      <c r="L383" s="752">
        <v>9157.759765625</v>
      </c>
      <c r="M383" s="752">
        <v>12</v>
      </c>
      <c r="N383" s="753">
        <v>109893.1171875</v>
      </c>
    </row>
    <row r="384" spans="1:14" ht="14.4" customHeight="1" x14ac:dyDescent="0.3">
      <c r="A384" s="747" t="s">
        <v>590</v>
      </c>
      <c r="B384" s="748" t="s">
        <v>591</v>
      </c>
      <c r="C384" s="749" t="s">
        <v>607</v>
      </c>
      <c r="D384" s="750" t="s">
        <v>608</v>
      </c>
      <c r="E384" s="751">
        <v>50113008</v>
      </c>
      <c r="F384" s="750" t="s">
        <v>1292</v>
      </c>
      <c r="G384" s="749"/>
      <c r="H384" s="749"/>
      <c r="I384" s="749">
        <v>6480</v>
      </c>
      <c r="J384" s="749" t="s">
        <v>1303</v>
      </c>
      <c r="K384" s="749" t="s">
        <v>1304</v>
      </c>
      <c r="L384" s="752">
        <v>4305.39990234375</v>
      </c>
      <c r="M384" s="752">
        <v>7</v>
      </c>
      <c r="N384" s="753">
        <v>30137.79931640625</v>
      </c>
    </row>
    <row r="385" spans="1:14" ht="14.4" customHeight="1" x14ac:dyDescent="0.3">
      <c r="A385" s="747" t="s">
        <v>590</v>
      </c>
      <c r="B385" s="748" t="s">
        <v>591</v>
      </c>
      <c r="C385" s="749" t="s">
        <v>607</v>
      </c>
      <c r="D385" s="750" t="s">
        <v>608</v>
      </c>
      <c r="E385" s="751">
        <v>50113008</v>
      </c>
      <c r="F385" s="750" t="s">
        <v>1292</v>
      </c>
      <c r="G385" s="749"/>
      <c r="H385" s="749"/>
      <c r="I385" s="749">
        <v>212531</v>
      </c>
      <c r="J385" s="749" t="s">
        <v>1303</v>
      </c>
      <c r="K385" s="749" t="s">
        <v>1305</v>
      </c>
      <c r="L385" s="752">
        <v>8610.7998046875</v>
      </c>
      <c r="M385" s="752">
        <v>10</v>
      </c>
      <c r="N385" s="753">
        <v>86107.998046875</v>
      </c>
    </row>
    <row r="386" spans="1:14" ht="14.4" customHeight="1" x14ac:dyDescent="0.3">
      <c r="A386" s="747" t="s">
        <v>590</v>
      </c>
      <c r="B386" s="748" t="s">
        <v>591</v>
      </c>
      <c r="C386" s="749" t="s">
        <v>607</v>
      </c>
      <c r="D386" s="750" t="s">
        <v>608</v>
      </c>
      <c r="E386" s="751">
        <v>50113013</v>
      </c>
      <c r="F386" s="750" t="s">
        <v>1306</v>
      </c>
      <c r="G386" s="749" t="s">
        <v>662</v>
      </c>
      <c r="H386" s="749">
        <v>195147</v>
      </c>
      <c r="I386" s="749">
        <v>195147</v>
      </c>
      <c r="J386" s="749" t="s">
        <v>1307</v>
      </c>
      <c r="K386" s="749" t="s">
        <v>1308</v>
      </c>
      <c r="L386" s="752">
        <v>561.5100000000001</v>
      </c>
      <c r="M386" s="752">
        <v>27.099999999999998</v>
      </c>
      <c r="N386" s="753">
        <v>15216.921</v>
      </c>
    </row>
    <row r="387" spans="1:14" ht="14.4" customHeight="1" x14ac:dyDescent="0.3">
      <c r="A387" s="747" t="s">
        <v>590</v>
      </c>
      <c r="B387" s="748" t="s">
        <v>591</v>
      </c>
      <c r="C387" s="749" t="s">
        <v>607</v>
      </c>
      <c r="D387" s="750" t="s">
        <v>608</v>
      </c>
      <c r="E387" s="751">
        <v>50113013</v>
      </c>
      <c r="F387" s="750" t="s">
        <v>1306</v>
      </c>
      <c r="G387" s="749" t="s">
        <v>662</v>
      </c>
      <c r="H387" s="749">
        <v>203097</v>
      </c>
      <c r="I387" s="749">
        <v>203097</v>
      </c>
      <c r="J387" s="749" t="s">
        <v>1309</v>
      </c>
      <c r="K387" s="749" t="s">
        <v>1310</v>
      </c>
      <c r="L387" s="752">
        <v>167.55000000000004</v>
      </c>
      <c r="M387" s="752">
        <v>6</v>
      </c>
      <c r="N387" s="753">
        <v>1005.3000000000002</v>
      </c>
    </row>
    <row r="388" spans="1:14" ht="14.4" customHeight="1" x14ac:dyDescent="0.3">
      <c r="A388" s="747" t="s">
        <v>590</v>
      </c>
      <c r="B388" s="748" t="s">
        <v>591</v>
      </c>
      <c r="C388" s="749" t="s">
        <v>607</v>
      </c>
      <c r="D388" s="750" t="s">
        <v>608</v>
      </c>
      <c r="E388" s="751">
        <v>50113013</v>
      </c>
      <c r="F388" s="750" t="s">
        <v>1306</v>
      </c>
      <c r="G388" s="749" t="s">
        <v>646</v>
      </c>
      <c r="H388" s="749">
        <v>172972</v>
      </c>
      <c r="I388" s="749">
        <v>72972</v>
      </c>
      <c r="J388" s="749" t="s">
        <v>1311</v>
      </c>
      <c r="K388" s="749" t="s">
        <v>1312</v>
      </c>
      <c r="L388" s="752">
        <v>181.65</v>
      </c>
      <c r="M388" s="752">
        <v>12</v>
      </c>
      <c r="N388" s="753">
        <v>2179.8000000000002</v>
      </c>
    </row>
    <row r="389" spans="1:14" ht="14.4" customHeight="1" x14ac:dyDescent="0.3">
      <c r="A389" s="747" t="s">
        <v>590</v>
      </c>
      <c r="B389" s="748" t="s">
        <v>591</v>
      </c>
      <c r="C389" s="749" t="s">
        <v>607</v>
      </c>
      <c r="D389" s="750" t="s">
        <v>608</v>
      </c>
      <c r="E389" s="751">
        <v>50113013</v>
      </c>
      <c r="F389" s="750" t="s">
        <v>1306</v>
      </c>
      <c r="G389" s="749" t="s">
        <v>662</v>
      </c>
      <c r="H389" s="749">
        <v>105951</v>
      </c>
      <c r="I389" s="749">
        <v>5951</v>
      </c>
      <c r="J389" s="749" t="s">
        <v>1313</v>
      </c>
      <c r="K389" s="749" t="s">
        <v>1314</v>
      </c>
      <c r="L389" s="752">
        <v>114.92000000000006</v>
      </c>
      <c r="M389" s="752">
        <v>2</v>
      </c>
      <c r="N389" s="753">
        <v>229.84000000000012</v>
      </c>
    </row>
    <row r="390" spans="1:14" ht="14.4" customHeight="1" x14ac:dyDescent="0.3">
      <c r="A390" s="747" t="s">
        <v>590</v>
      </c>
      <c r="B390" s="748" t="s">
        <v>591</v>
      </c>
      <c r="C390" s="749" t="s">
        <v>607</v>
      </c>
      <c r="D390" s="750" t="s">
        <v>608</v>
      </c>
      <c r="E390" s="751">
        <v>50113013</v>
      </c>
      <c r="F390" s="750" t="s">
        <v>1306</v>
      </c>
      <c r="G390" s="749" t="s">
        <v>662</v>
      </c>
      <c r="H390" s="749">
        <v>183817</v>
      </c>
      <c r="I390" s="749">
        <v>183817</v>
      </c>
      <c r="J390" s="749" t="s">
        <v>1315</v>
      </c>
      <c r="K390" s="749" t="s">
        <v>1316</v>
      </c>
      <c r="L390" s="752">
        <v>918.5</v>
      </c>
      <c r="M390" s="752">
        <v>23</v>
      </c>
      <c r="N390" s="753">
        <v>21125.5</v>
      </c>
    </row>
    <row r="391" spans="1:14" ht="14.4" customHeight="1" x14ac:dyDescent="0.3">
      <c r="A391" s="747" t="s">
        <v>590</v>
      </c>
      <c r="B391" s="748" t="s">
        <v>591</v>
      </c>
      <c r="C391" s="749" t="s">
        <v>607</v>
      </c>
      <c r="D391" s="750" t="s">
        <v>608</v>
      </c>
      <c r="E391" s="751">
        <v>50113013</v>
      </c>
      <c r="F391" s="750" t="s">
        <v>1306</v>
      </c>
      <c r="G391" s="749" t="s">
        <v>646</v>
      </c>
      <c r="H391" s="749">
        <v>849202</v>
      </c>
      <c r="I391" s="749">
        <v>154165</v>
      </c>
      <c r="J391" s="749" t="s">
        <v>1317</v>
      </c>
      <c r="K391" s="749" t="s">
        <v>1318</v>
      </c>
      <c r="L391" s="752">
        <v>264.36</v>
      </c>
      <c r="M391" s="752">
        <v>4</v>
      </c>
      <c r="N391" s="753">
        <v>1057.44</v>
      </c>
    </row>
    <row r="392" spans="1:14" ht="14.4" customHeight="1" x14ac:dyDescent="0.3">
      <c r="A392" s="747" t="s">
        <v>590</v>
      </c>
      <c r="B392" s="748" t="s">
        <v>591</v>
      </c>
      <c r="C392" s="749" t="s">
        <v>607</v>
      </c>
      <c r="D392" s="750" t="s">
        <v>608</v>
      </c>
      <c r="E392" s="751">
        <v>50113013</v>
      </c>
      <c r="F392" s="750" t="s">
        <v>1306</v>
      </c>
      <c r="G392" s="749" t="s">
        <v>662</v>
      </c>
      <c r="H392" s="749">
        <v>145010</v>
      </c>
      <c r="I392" s="749">
        <v>45010</v>
      </c>
      <c r="J392" s="749" t="s">
        <v>1319</v>
      </c>
      <c r="K392" s="749" t="s">
        <v>1320</v>
      </c>
      <c r="L392" s="752">
        <v>41.730000000000004</v>
      </c>
      <c r="M392" s="752">
        <v>2</v>
      </c>
      <c r="N392" s="753">
        <v>83.460000000000008</v>
      </c>
    </row>
    <row r="393" spans="1:14" ht="14.4" customHeight="1" x14ac:dyDescent="0.3">
      <c r="A393" s="747" t="s">
        <v>590</v>
      </c>
      <c r="B393" s="748" t="s">
        <v>591</v>
      </c>
      <c r="C393" s="749" t="s">
        <v>607</v>
      </c>
      <c r="D393" s="750" t="s">
        <v>608</v>
      </c>
      <c r="E393" s="751">
        <v>50113013</v>
      </c>
      <c r="F393" s="750" t="s">
        <v>1306</v>
      </c>
      <c r="G393" s="749" t="s">
        <v>662</v>
      </c>
      <c r="H393" s="749">
        <v>111706</v>
      </c>
      <c r="I393" s="749">
        <v>11706</v>
      </c>
      <c r="J393" s="749" t="s">
        <v>729</v>
      </c>
      <c r="K393" s="749" t="s">
        <v>1321</v>
      </c>
      <c r="L393" s="752">
        <v>229.52</v>
      </c>
      <c r="M393" s="752">
        <v>83</v>
      </c>
      <c r="N393" s="753">
        <v>19050.16</v>
      </c>
    </row>
    <row r="394" spans="1:14" ht="14.4" customHeight="1" x14ac:dyDescent="0.3">
      <c r="A394" s="747" t="s">
        <v>590</v>
      </c>
      <c r="B394" s="748" t="s">
        <v>591</v>
      </c>
      <c r="C394" s="749" t="s">
        <v>607</v>
      </c>
      <c r="D394" s="750" t="s">
        <v>608</v>
      </c>
      <c r="E394" s="751">
        <v>50113013</v>
      </c>
      <c r="F394" s="750" t="s">
        <v>1306</v>
      </c>
      <c r="G394" s="749" t="s">
        <v>646</v>
      </c>
      <c r="H394" s="749">
        <v>115658</v>
      </c>
      <c r="I394" s="749">
        <v>15658</v>
      </c>
      <c r="J394" s="749" t="s">
        <v>1322</v>
      </c>
      <c r="K394" s="749" t="s">
        <v>1323</v>
      </c>
      <c r="L394" s="752">
        <v>58.24</v>
      </c>
      <c r="M394" s="752">
        <v>8</v>
      </c>
      <c r="N394" s="753">
        <v>465.92</v>
      </c>
    </row>
    <row r="395" spans="1:14" ht="14.4" customHeight="1" x14ac:dyDescent="0.3">
      <c r="A395" s="747" t="s">
        <v>590</v>
      </c>
      <c r="B395" s="748" t="s">
        <v>591</v>
      </c>
      <c r="C395" s="749" t="s">
        <v>607</v>
      </c>
      <c r="D395" s="750" t="s">
        <v>608</v>
      </c>
      <c r="E395" s="751">
        <v>50113013</v>
      </c>
      <c r="F395" s="750" t="s">
        <v>1306</v>
      </c>
      <c r="G395" s="749" t="s">
        <v>646</v>
      </c>
      <c r="H395" s="749">
        <v>162187</v>
      </c>
      <c r="I395" s="749">
        <v>162187</v>
      </c>
      <c r="J395" s="749" t="s">
        <v>1324</v>
      </c>
      <c r="K395" s="749" t="s">
        <v>1325</v>
      </c>
      <c r="L395" s="752">
        <v>285.99999999999994</v>
      </c>
      <c r="M395" s="752">
        <v>1.8</v>
      </c>
      <c r="N395" s="753">
        <v>514.79999999999995</v>
      </c>
    </row>
    <row r="396" spans="1:14" ht="14.4" customHeight="1" x14ac:dyDescent="0.3">
      <c r="A396" s="747" t="s">
        <v>590</v>
      </c>
      <c r="B396" s="748" t="s">
        <v>591</v>
      </c>
      <c r="C396" s="749" t="s">
        <v>607</v>
      </c>
      <c r="D396" s="750" t="s">
        <v>608</v>
      </c>
      <c r="E396" s="751">
        <v>50113013</v>
      </c>
      <c r="F396" s="750" t="s">
        <v>1306</v>
      </c>
      <c r="G396" s="749" t="s">
        <v>662</v>
      </c>
      <c r="H396" s="749">
        <v>849655</v>
      </c>
      <c r="I396" s="749">
        <v>129836</v>
      </c>
      <c r="J396" s="749" t="s">
        <v>1326</v>
      </c>
      <c r="K396" s="749" t="s">
        <v>1327</v>
      </c>
      <c r="L396" s="752">
        <v>262.89999999999998</v>
      </c>
      <c r="M396" s="752">
        <v>19</v>
      </c>
      <c r="N396" s="753">
        <v>4995.0999999999995</v>
      </c>
    </row>
    <row r="397" spans="1:14" ht="14.4" customHeight="1" x14ac:dyDescent="0.3">
      <c r="A397" s="747" t="s">
        <v>590</v>
      </c>
      <c r="B397" s="748" t="s">
        <v>591</v>
      </c>
      <c r="C397" s="749" t="s">
        <v>607</v>
      </c>
      <c r="D397" s="750" t="s">
        <v>608</v>
      </c>
      <c r="E397" s="751">
        <v>50113013</v>
      </c>
      <c r="F397" s="750" t="s">
        <v>1306</v>
      </c>
      <c r="G397" s="749" t="s">
        <v>662</v>
      </c>
      <c r="H397" s="749">
        <v>849887</v>
      </c>
      <c r="I397" s="749">
        <v>129834</v>
      </c>
      <c r="J397" s="749" t="s">
        <v>1328</v>
      </c>
      <c r="K397" s="749" t="s">
        <v>592</v>
      </c>
      <c r="L397" s="752">
        <v>154</v>
      </c>
      <c r="M397" s="752">
        <v>13</v>
      </c>
      <c r="N397" s="753">
        <v>2002</v>
      </c>
    </row>
    <row r="398" spans="1:14" ht="14.4" customHeight="1" x14ac:dyDescent="0.3">
      <c r="A398" s="747" t="s">
        <v>590</v>
      </c>
      <c r="B398" s="748" t="s">
        <v>591</v>
      </c>
      <c r="C398" s="749" t="s">
        <v>607</v>
      </c>
      <c r="D398" s="750" t="s">
        <v>608</v>
      </c>
      <c r="E398" s="751">
        <v>50113013</v>
      </c>
      <c r="F398" s="750" t="s">
        <v>1306</v>
      </c>
      <c r="G398" s="749" t="s">
        <v>646</v>
      </c>
      <c r="H398" s="749">
        <v>218400</v>
      </c>
      <c r="I398" s="749">
        <v>218400</v>
      </c>
      <c r="J398" s="749" t="s">
        <v>1329</v>
      </c>
      <c r="K398" s="749" t="s">
        <v>1330</v>
      </c>
      <c r="L398" s="752">
        <v>606.82999999999993</v>
      </c>
      <c r="M398" s="752">
        <v>5</v>
      </c>
      <c r="N398" s="753">
        <v>3034.1499999999996</v>
      </c>
    </row>
    <row r="399" spans="1:14" ht="14.4" customHeight="1" x14ac:dyDescent="0.3">
      <c r="A399" s="747" t="s">
        <v>590</v>
      </c>
      <c r="B399" s="748" t="s">
        <v>591</v>
      </c>
      <c r="C399" s="749" t="s">
        <v>607</v>
      </c>
      <c r="D399" s="750" t="s">
        <v>608</v>
      </c>
      <c r="E399" s="751">
        <v>50113013</v>
      </c>
      <c r="F399" s="750" t="s">
        <v>1306</v>
      </c>
      <c r="G399" s="749" t="s">
        <v>646</v>
      </c>
      <c r="H399" s="749">
        <v>175023</v>
      </c>
      <c r="I399" s="749">
        <v>75023</v>
      </c>
      <c r="J399" s="749" t="s">
        <v>1331</v>
      </c>
      <c r="K399" s="749" t="s">
        <v>1332</v>
      </c>
      <c r="L399" s="752">
        <v>60.629999999999974</v>
      </c>
      <c r="M399" s="752">
        <v>3</v>
      </c>
      <c r="N399" s="753">
        <v>181.88999999999993</v>
      </c>
    </row>
    <row r="400" spans="1:14" ht="14.4" customHeight="1" x14ac:dyDescent="0.3">
      <c r="A400" s="747" t="s">
        <v>590</v>
      </c>
      <c r="B400" s="748" t="s">
        <v>591</v>
      </c>
      <c r="C400" s="749" t="s">
        <v>607</v>
      </c>
      <c r="D400" s="750" t="s">
        <v>608</v>
      </c>
      <c r="E400" s="751">
        <v>50113013</v>
      </c>
      <c r="F400" s="750" t="s">
        <v>1306</v>
      </c>
      <c r="G400" s="749" t="s">
        <v>646</v>
      </c>
      <c r="H400" s="749">
        <v>844576</v>
      </c>
      <c r="I400" s="749">
        <v>100339</v>
      </c>
      <c r="J400" s="749" t="s">
        <v>1333</v>
      </c>
      <c r="K400" s="749" t="s">
        <v>1334</v>
      </c>
      <c r="L400" s="752">
        <v>97.610000000000028</v>
      </c>
      <c r="M400" s="752">
        <v>2</v>
      </c>
      <c r="N400" s="753">
        <v>195.22000000000006</v>
      </c>
    </row>
    <row r="401" spans="1:14" ht="14.4" customHeight="1" x14ac:dyDescent="0.3">
      <c r="A401" s="747" t="s">
        <v>590</v>
      </c>
      <c r="B401" s="748" t="s">
        <v>591</v>
      </c>
      <c r="C401" s="749" t="s">
        <v>607</v>
      </c>
      <c r="D401" s="750" t="s">
        <v>608</v>
      </c>
      <c r="E401" s="751">
        <v>50113013</v>
      </c>
      <c r="F401" s="750" t="s">
        <v>1306</v>
      </c>
      <c r="G401" s="749" t="s">
        <v>646</v>
      </c>
      <c r="H401" s="749">
        <v>168860</v>
      </c>
      <c r="I401" s="749">
        <v>168860</v>
      </c>
      <c r="J401" s="749" t="s">
        <v>1335</v>
      </c>
      <c r="K401" s="749" t="s">
        <v>1336</v>
      </c>
      <c r="L401" s="752">
        <v>28965.49</v>
      </c>
      <c r="M401" s="752">
        <v>5</v>
      </c>
      <c r="N401" s="753">
        <v>144827.45000000001</v>
      </c>
    </row>
    <row r="402" spans="1:14" ht="14.4" customHeight="1" x14ac:dyDescent="0.3">
      <c r="A402" s="747" t="s">
        <v>590</v>
      </c>
      <c r="B402" s="748" t="s">
        <v>591</v>
      </c>
      <c r="C402" s="749" t="s">
        <v>607</v>
      </c>
      <c r="D402" s="750" t="s">
        <v>608</v>
      </c>
      <c r="E402" s="751">
        <v>50113013</v>
      </c>
      <c r="F402" s="750" t="s">
        <v>1306</v>
      </c>
      <c r="G402" s="749" t="s">
        <v>646</v>
      </c>
      <c r="H402" s="749">
        <v>101066</v>
      </c>
      <c r="I402" s="749">
        <v>1066</v>
      </c>
      <c r="J402" s="749" t="s">
        <v>1337</v>
      </c>
      <c r="K402" s="749" t="s">
        <v>1338</v>
      </c>
      <c r="L402" s="752">
        <v>53.253809523809529</v>
      </c>
      <c r="M402" s="752">
        <v>21</v>
      </c>
      <c r="N402" s="753">
        <v>1118.3300000000002</v>
      </c>
    </row>
    <row r="403" spans="1:14" ht="14.4" customHeight="1" x14ac:dyDescent="0.3">
      <c r="A403" s="747" t="s">
        <v>590</v>
      </c>
      <c r="B403" s="748" t="s">
        <v>591</v>
      </c>
      <c r="C403" s="749" t="s">
        <v>607</v>
      </c>
      <c r="D403" s="750" t="s">
        <v>608</v>
      </c>
      <c r="E403" s="751">
        <v>50113013</v>
      </c>
      <c r="F403" s="750" t="s">
        <v>1306</v>
      </c>
      <c r="G403" s="749" t="s">
        <v>646</v>
      </c>
      <c r="H403" s="749">
        <v>216196</v>
      </c>
      <c r="I403" s="749">
        <v>216196</v>
      </c>
      <c r="J403" s="749" t="s">
        <v>1339</v>
      </c>
      <c r="K403" s="749" t="s">
        <v>1340</v>
      </c>
      <c r="L403" s="752">
        <v>70.809999999999988</v>
      </c>
      <c r="M403" s="752">
        <v>2</v>
      </c>
      <c r="N403" s="753">
        <v>141.61999999999998</v>
      </c>
    </row>
    <row r="404" spans="1:14" ht="14.4" customHeight="1" x14ac:dyDescent="0.3">
      <c r="A404" s="747" t="s">
        <v>590</v>
      </c>
      <c r="B404" s="748" t="s">
        <v>591</v>
      </c>
      <c r="C404" s="749" t="s">
        <v>607</v>
      </c>
      <c r="D404" s="750" t="s">
        <v>608</v>
      </c>
      <c r="E404" s="751">
        <v>50113013</v>
      </c>
      <c r="F404" s="750" t="s">
        <v>1306</v>
      </c>
      <c r="G404" s="749" t="s">
        <v>646</v>
      </c>
      <c r="H404" s="749">
        <v>216197</v>
      </c>
      <c r="I404" s="749">
        <v>216197</v>
      </c>
      <c r="J404" s="749" t="s">
        <v>1339</v>
      </c>
      <c r="K404" s="749" t="s">
        <v>1341</v>
      </c>
      <c r="L404" s="752">
        <v>106.06999999999998</v>
      </c>
      <c r="M404" s="752">
        <v>5</v>
      </c>
      <c r="N404" s="753">
        <v>530.34999999999991</v>
      </c>
    </row>
    <row r="405" spans="1:14" ht="14.4" customHeight="1" x14ac:dyDescent="0.3">
      <c r="A405" s="747" t="s">
        <v>590</v>
      </c>
      <c r="B405" s="748" t="s">
        <v>591</v>
      </c>
      <c r="C405" s="749" t="s">
        <v>607</v>
      </c>
      <c r="D405" s="750" t="s">
        <v>608</v>
      </c>
      <c r="E405" s="751">
        <v>50113013</v>
      </c>
      <c r="F405" s="750" t="s">
        <v>1306</v>
      </c>
      <c r="G405" s="749" t="s">
        <v>646</v>
      </c>
      <c r="H405" s="749">
        <v>216199</v>
      </c>
      <c r="I405" s="749">
        <v>216199</v>
      </c>
      <c r="J405" s="749" t="s">
        <v>1342</v>
      </c>
      <c r="K405" s="749" t="s">
        <v>1343</v>
      </c>
      <c r="L405" s="752">
        <v>99.903749999999988</v>
      </c>
      <c r="M405" s="752">
        <v>8</v>
      </c>
      <c r="N405" s="753">
        <v>799.2299999999999</v>
      </c>
    </row>
    <row r="406" spans="1:14" ht="14.4" customHeight="1" x14ac:dyDescent="0.3">
      <c r="A406" s="747" t="s">
        <v>590</v>
      </c>
      <c r="B406" s="748" t="s">
        <v>591</v>
      </c>
      <c r="C406" s="749" t="s">
        <v>607</v>
      </c>
      <c r="D406" s="750" t="s">
        <v>608</v>
      </c>
      <c r="E406" s="751">
        <v>50113013</v>
      </c>
      <c r="F406" s="750" t="s">
        <v>1306</v>
      </c>
      <c r="G406" s="749" t="s">
        <v>646</v>
      </c>
      <c r="H406" s="749">
        <v>187199</v>
      </c>
      <c r="I406" s="749">
        <v>87199</v>
      </c>
      <c r="J406" s="749" t="s">
        <v>1344</v>
      </c>
      <c r="K406" s="749" t="s">
        <v>1345</v>
      </c>
      <c r="L406" s="752">
        <v>220.98999999999998</v>
      </c>
      <c r="M406" s="752">
        <v>90</v>
      </c>
      <c r="N406" s="753">
        <v>19889.099999999999</v>
      </c>
    </row>
    <row r="407" spans="1:14" ht="14.4" customHeight="1" x14ac:dyDescent="0.3">
      <c r="A407" s="747" t="s">
        <v>590</v>
      </c>
      <c r="B407" s="748" t="s">
        <v>591</v>
      </c>
      <c r="C407" s="749" t="s">
        <v>607</v>
      </c>
      <c r="D407" s="750" t="s">
        <v>608</v>
      </c>
      <c r="E407" s="751">
        <v>50113013</v>
      </c>
      <c r="F407" s="750" t="s">
        <v>1306</v>
      </c>
      <c r="G407" s="749" t="s">
        <v>662</v>
      </c>
      <c r="H407" s="749">
        <v>111592</v>
      </c>
      <c r="I407" s="749">
        <v>11592</v>
      </c>
      <c r="J407" s="749" t="s">
        <v>1346</v>
      </c>
      <c r="K407" s="749" t="s">
        <v>1347</v>
      </c>
      <c r="L407" s="752">
        <v>385.7</v>
      </c>
      <c r="M407" s="752">
        <v>3</v>
      </c>
      <c r="N407" s="753">
        <v>1157.0999999999999</v>
      </c>
    </row>
    <row r="408" spans="1:14" ht="14.4" customHeight="1" x14ac:dyDescent="0.3">
      <c r="A408" s="747" t="s">
        <v>590</v>
      </c>
      <c r="B408" s="748" t="s">
        <v>591</v>
      </c>
      <c r="C408" s="749" t="s">
        <v>607</v>
      </c>
      <c r="D408" s="750" t="s">
        <v>608</v>
      </c>
      <c r="E408" s="751">
        <v>50113013</v>
      </c>
      <c r="F408" s="750" t="s">
        <v>1306</v>
      </c>
      <c r="G408" s="749" t="s">
        <v>662</v>
      </c>
      <c r="H408" s="749">
        <v>197000</v>
      </c>
      <c r="I408" s="749">
        <v>97000</v>
      </c>
      <c r="J408" s="749" t="s">
        <v>1348</v>
      </c>
      <c r="K408" s="749" t="s">
        <v>1349</v>
      </c>
      <c r="L408" s="752">
        <v>18.959999999999997</v>
      </c>
      <c r="M408" s="752">
        <v>1</v>
      </c>
      <c r="N408" s="753">
        <v>18.959999999999997</v>
      </c>
    </row>
    <row r="409" spans="1:14" ht="14.4" customHeight="1" x14ac:dyDescent="0.3">
      <c r="A409" s="747" t="s">
        <v>590</v>
      </c>
      <c r="B409" s="748" t="s">
        <v>591</v>
      </c>
      <c r="C409" s="749" t="s">
        <v>607</v>
      </c>
      <c r="D409" s="750" t="s">
        <v>608</v>
      </c>
      <c r="E409" s="751">
        <v>50113013</v>
      </c>
      <c r="F409" s="750" t="s">
        <v>1306</v>
      </c>
      <c r="G409" s="749" t="s">
        <v>592</v>
      </c>
      <c r="H409" s="749">
        <v>196370</v>
      </c>
      <c r="I409" s="749">
        <v>196370</v>
      </c>
      <c r="J409" s="749" t="s">
        <v>1350</v>
      </c>
      <c r="K409" s="749" t="s">
        <v>1351</v>
      </c>
      <c r="L409" s="752">
        <v>517</v>
      </c>
      <c r="M409" s="752">
        <v>20</v>
      </c>
      <c r="N409" s="753">
        <v>10340</v>
      </c>
    </row>
    <row r="410" spans="1:14" ht="14.4" customHeight="1" x14ac:dyDescent="0.3">
      <c r="A410" s="747" t="s">
        <v>590</v>
      </c>
      <c r="B410" s="748" t="s">
        <v>591</v>
      </c>
      <c r="C410" s="749" t="s">
        <v>607</v>
      </c>
      <c r="D410" s="750" t="s">
        <v>608</v>
      </c>
      <c r="E410" s="751">
        <v>50113013</v>
      </c>
      <c r="F410" s="750" t="s">
        <v>1306</v>
      </c>
      <c r="G410" s="749" t="s">
        <v>646</v>
      </c>
      <c r="H410" s="749">
        <v>202740</v>
      </c>
      <c r="I410" s="749">
        <v>202740</v>
      </c>
      <c r="J410" s="749" t="s">
        <v>1352</v>
      </c>
      <c r="K410" s="749" t="s">
        <v>1353</v>
      </c>
      <c r="L410" s="752">
        <v>391.13000000000011</v>
      </c>
      <c r="M410" s="752">
        <v>6</v>
      </c>
      <c r="N410" s="753">
        <v>2346.7800000000007</v>
      </c>
    </row>
    <row r="411" spans="1:14" ht="14.4" customHeight="1" x14ac:dyDescent="0.3">
      <c r="A411" s="747" t="s">
        <v>590</v>
      </c>
      <c r="B411" s="748" t="s">
        <v>591</v>
      </c>
      <c r="C411" s="749" t="s">
        <v>607</v>
      </c>
      <c r="D411" s="750" t="s">
        <v>608</v>
      </c>
      <c r="E411" s="751">
        <v>50113013</v>
      </c>
      <c r="F411" s="750" t="s">
        <v>1306</v>
      </c>
      <c r="G411" s="749" t="s">
        <v>646</v>
      </c>
      <c r="H411" s="749">
        <v>155636</v>
      </c>
      <c r="I411" s="749">
        <v>55636</v>
      </c>
      <c r="J411" s="749" t="s">
        <v>1354</v>
      </c>
      <c r="K411" s="749" t="s">
        <v>1355</v>
      </c>
      <c r="L411" s="752">
        <v>52.85</v>
      </c>
      <c r="M411" s="752">
        <v>4</v>
      </c>
      <c r="N411" s="753">
        <v>211.4</v>
      </c>
    </row>
    <row r="412" spans="1:14" ht="14.4" customHeight="1" x14ac:dyDescent="0.3">
      <c r="A412" s="747" t="s">
        <v>590</v>
      </c>
      <c r="B412" s="748" t="s">
        <v>591</v>
      </c>
      <c r="C412" s="749" t="s">
        <v>607</v>
      </c>
      <c r="D412" s="750" t="s">
        <v>608</v>
      </c>
      <c r="E412" s="751">
        <v>50113013</v>
      </c>
      <c r="F412" s="750" t="s">
        <v>1306</v>
      </c>
      <c r="G412" s="749" t="s">
        <v>662</v>
      </c>
      <c r="H412" s="749">
        <v>113453</v>
      </c>
      <c r="I412" s="749">
        <v>113453</v>
      </c>
      <c r="J412" s="749" t="s">
        <v>1356</v>
      </c>
      <c r="K412" s="749" t="s">
        <v>1357</v>
      </c>
      <c r="L412" s="752">
        <v>458.69999999999993</v>
      </c>
      <c r="M412" s="752">
        <v>110</v>
      </c>
      <c r="N412" s="753">
        <v>50456.999999999993</v>
      </c>
    </row>
    <row r="413" spans="1:14" ht="14.4" customHeight="1" x14ac:dyDescent="0.3">
      <c r="A413" s="747" t="s">
        <v>590</v>
      </c>
      <c r="B413" s="748" t="s">
        <v>591</v>
      </c>
      <c r="C413" s="749" t="s">
        <v>607</v>
      </c>
      <c r="D413" s="750" t="s">
        <v>608</v>
      </c>
      <c r="E413" s="751">
        <v>50113013</v>
      </c>
      <c r="F413" s="750" t="s">
        <v>1306</v>
      </c>
      <c r="G413" s="749" t="s">
        <v>662</v>
      </c>
      <c r="H413" s="749">
        <v>126127</v>
      </c>
      <c r="I413" s="749">
        <v>26127</v>
      </c>
      <c r="J413" s="749" t="s">
        <v>1358</v>
      </c>
      <c r="K413" s="749" t="s">
        <v>1359</v>
      </c>
      <c r="L413" s="752">
        <v>12178.079999999998</v>
      </c>
      <c r="M413" s="752">
        <v>16</v>
      </c>
      <c r="N413" s="753">
        <v>194849.27999999997</v>
      </c>
    </row>
    <row r="414" spans="1:14" ht="14.4" customHeight="1" x14ac:dyDescent="0.3">
      <c r="A414" s="747" t="s">
        <v>590</v>
      </c>
      <c r="B414" s="748" t="s">
        <v>591</v>
      </c>
      <c r="C414" s="749" t="s">
        <v>607</v>
      </c>
      <c r="D414" s="750" t="s">
        <v>608</v>
      </c>
      <c r="E414" s="751">
        <v>50113013</v>
      </c>
      <c r="F414" s="750" t="s">
        <v>1306</v>
      </c>
      <c r="G414" s="749" t="s">
        <v>662</v>
      </c>
      <c r="H414" s="749">
        <v>166269</v>
      </c>
      <c r="I414" s="749">
        <v>166269</v>
      </c>
      <c r="J414" s="749" t="s">
        <v>1360</v>
      </c>
      <c r="K414" s="749" t="s">
        <v>1361</v>
      </c>
      <c r="L414" s="752">
        <v>52.88</v>
      </c>
      <c r="M414" s="752">
        <v>100</v>
      </c>
      <c r="N414" s="753">
        <v>5288</v>
      </c>
    </row>
    <row r="415" spans="1:14" ht="14.4" customHeight="1" x14ac:dyDescent="0.3">
      <c r="A415" s="747" t="s">
        <v>590</v>
      </c>
      <c r="B415" s="748" t="s">
        <v>591</v>
      </c>
      <c r="C415" s="749" t="s">
        <v>607</v>
      </c>
      <c r="D415" s="750" t="s">
        <v>608</v>
      </c>
      <c r="E415" s="751">
        <v>50113013</v>
      </c>
      <c r="F415" s="750" t="s">
        <v>1306</v>
      </c>
      <c r="G415" s="749" t="s">
        <v>662</v>
      </c>
      <c r="H415" s="749">
        <v>118547</v>
      </c>
      <c r="I415" s="749">
        <v>18547</v>
      </c>
      <c r="J415" s="749" t="s">
        <v>1362</v>
      </c>
      <c r="K415" s="749" t="s">
        <v>1363</v>
      </c>
      <c r="L415" s="752">
        <v>123.50000000000003</v>
      </c>
      <c r="M415" s="752">
        <v>2</v>
      </c>
      <c r="N415" s="753">
        <v>247.00000000000006</v>
      </c>
    </row>
    <row r="416" spans="1:14" ht="14.4" customHeight="1" x14ac:dyDescent="0.3">
      <c r="A416" s="747" t="s">
        <v>590</v>
      </c>
      <c r="B416" s="748" t="s">
        <v>591</v>
      </c>
      <c r="C416" s="749" t="s">
        <v>607</v>
      </c>
      <c r="D416" s="750" t="s">
        <v>608</v>
      </c>
      <c r="E416" s="751">
        <v>50113013</v>
      </c>
      <c r="F416" s="750" t="s">
        <v>1306</v>
      </c>
      <c r="G416" s="749" t="s">
        <v>662</v>
      </c>
      <c r="H416" s="749">
        <v>850455</v>
      </c>
      <c r="I416" s="749">
        <v>169033</v>
      </c>
      <c r="J416" s="749" t="s">
        <v>1364</v>
      </c>
      <c r="K416" s="749" t="s">
        <v>1365</v>
      </c>
      <c r="L416" s="752">
        <v>204.16000000000003</v>
      </c>
      <c r="M416" s="752">
        <v>4</v>
      </c>
      <c r="N416" s="753">
        <v>816.6400000000001</v>
      </c>
    </row>
    <row r="417" spans="1:14" ht="14.4" customHeight="1" x14ac:dyDescent="0.3">
      <c r="A417" s="747" t="s">
        <v>590</v>
      </c>
      <c r="B417" s="748" t="s">
        <v>591</v>
      </c>
      <c r="C417" s="749" t="s">
        <v>607</v>
      </c>
      <c r="D417" s="750" t="s">
        <v>608</v>
      </c>
      <c r="E417" s="751">
        <v>50113014</v>
      </c>
      <c r="F417" s="750" t="s">
        <v>1366</v>
      </c>
      <c r="G417" s="749" t="s">
        <v>646</v>
      </c>
      <c r="H417" s="749">
        <v>198417</v>
      </c>
      <c r="I417" s="749">
        <v>198417</v>
      </c>
      <c r="J417" s="749" t="s">
        <v>1367</v>
      </c>
      <c r="K417" s="749" t="s">
        <v>1368</v>
      </c>
      <c r="L417" s="752">
        <v>26335.011999999999</v>
      </c>
      <c r="M417" s="752">
        <v>5</v>
      </c>
      <c r="N417" s="753">
        <v>131675.06</v>
      </c>
    </row>
    <row r="418" spans="1:14" ht="14.4" customHeight="1" x14ac:dyDescent="0.3">
      <c r="A418" s="747" t="s">
        <v>590</v>
      </c>
      <c r="B418" s="748" t="s">
        <v>591</v>
      </c>
      <c r="C418" s="749" t="s">
        <v>607</v>
      </c>
      <c r="D418" s="750" t="s">
        <v>608</v>
      </c>
      <c r="E418" s="751">
        <v>50113014</v>
      </c>
      <c r="F418" s="750" t="s">
        <v>1366</v>
      </c>
      <c r="G418" s="749" t="s">
        <v>646</v>
      </c>
      <c r="H418" s="749">
        <v>186397</v>
      </c>
      <c r="I418" s="749">
        <v>86397</v>
      </c>
      <c r="J418" s="749" t="s">
        <v>1369</v>
      </c>
      <c r="K418" s="749" t="s">
        <v>1370</v>
      </c>
      <c r="L418" s="752">
        <v>93.319999999999979</v>
      </c>
      <c r="M418" s="752">
        <v>1</v>
      </c>
      <c r="N418" s="753">
        <v>93.319999999999979</v>
      </c>
    </row>
    <row r="419" spans="1:14" ht="14.4" customHeight="1" x14ac:dyDescent="0.3">
      <c r="A419" s="747" t="s">
        <v>590</v>
      </c>
      <c r="B419" s="748" t="s">
        <v>591</v>
      </c>
      <c r="C419" s="749" t="s">
        <v>607</v>
      </c>
      <c r="D419" s="750" t="s">
        <v>608</v>
      </c>
      <c r="E419" s="751">
        <v>50113014</v>
      </c>
      <c r="F419" s="750" t="s">
        <v>1366</v>
      </c>
      <c r="G419" s="749" t="s">
        <v>662</v>
      </c>
      <c r="H419" s="749">
        <v>64942</v>
      </c>
      <c r="I419" s="749">
        <v>64942</v>
      </c>
      <c r="J419" s="749" t="s">
        <v>1371</v>
      </c>
      <c r="K419" s="749" t="s">
        <v>1372</v>
      </c>
      <c r="L419" s="752">
        <v>2113.8100000000004</v>
      </c>
      <c r="M419" s="752">
        <v>21</v>
      </c>
      <c r="N419" s="753">
        <v>44390.010000000009</v>
      </c>
    </row>
    <row r="420" spans="1:14" ht="14.4" customHeight="1" x14ac:dyDescent="0.3">
      <c r="A420" s="747" t="s">
        <v>590</v>
      </c>
      <c r="B420" s="748" t="s">
        <v>591</v>
      </c>
      <c r="C420" s="749" t="s">
        <v>607</v>
      </c>
      <c r="D420" s="750" t="s">
        <v>608</v>
      </c>
      <c r="E420" s="751">
        <v>50113014</v>
      </c>
      <c r="F420" s="750" t="s">
        <v>1366</v>
      </c>
      <c r="G420" s="749" t="s">
        <v>646</v>
      </c>
      <c r="H420" s="749">
        <v>850734</v>
      </c>
      <c r="I420" s="749">
        <v>149384</v>
      </c>
      <c r="J420" s="749" t="s">
        <v>1373</v>
      </c>
      <c r="K420" s="749" t="s">
        <v>1374</v>
      </c>
      <c r="L420" s="752">
        <v>1891.5642857142857</v>
      </c>
      <c r="M420" s="752">
        <v>70</v>
      </c>
      <c r="N420" s="753">
        <v>132409.5</v>
      </c>
    </row>
    <row r="421" spans="1:14" ht="14.4" customHeight="1" x14ac:dyDescent="0.3">
      <c r="A421" s="747" t="s">
        <v>590</v>
      </c>
      <c r="B421" s="748" t="s">
        <v>591</v>
      </c>
      <c r="C421" s="749" t="s">
        <v>607</v>
      </c>
      <c r="D421" s="750" t="s">
        <v>608</v>
      </c>
      <c r="E421" s="751">
        <v>50113014</v>
      </c>
      <c r="F421" s="750" t="s">
        <v>1366</v>
      </c>
      <c r="G421" s="749" t="s">
        <v>646</v>
      </c>
      <c r="H421" s="749">
        <v>172927</v>
      </c>
      <c r="I421" s="749">
        <v>72927</v>
      </c>
      <c r="J421" s="749" t="s">
        <v>1375</v>
      </c>
      <c r="K421" s="749" t="s">
        <v>1376</v>
      </c>
      <c r="L421" s="752">
        <v>88.58</v>
      </c>
      <c r="M421" s="752">
        <v>1</v>
      </c>
      <c r="N421" s="753">
        <v>88.58</v>
      </c>
    </row>
    <row r="422" spans="1:14" ht="14.4" customHeight="1" x14ac:dyDescent="0.3">
      <c r="A422" s="747" t="s">
        <v>590</v>
      </c>
      <c r="B422" s="748" t="s">
        <v>591</v>
      </c>
      <c r="C422" s="749" t="s">
        <v>607</v>
      </c>
      <c r="D422" s="750" t="s">
        <v>608</v>
      </c>
      <c r="E422" s="751">
        <v>50113014</v>
      </c>
      <c r="F422" s="750" t="s">
        <v>1366</v>
      </c>
      <c r="G422" s="749" t="s">
        <v>662</v>
      </c>
      <c r="H422" s="749">
        <v>164401</v>
      </c>
      <c r="I422" s="749">
        <v>164401</v>
      </c>
      <c r="J422" s="749" t="s">
        <v>1377</v>
      </c>
      <c r="K422" s="749" t="s">
        <v>1378</v>
      </c>
      <c r="L422" s="752">
        <v>148.5</v>
      </c>
      <c r="M422" s="752">
        <v>3.5</v>
      </c>
      <c r="N422" s="753">
        <v>519.75</v>
      </c>
    </row>
    <row r="423" spans="1:14" ht="14.4" customHeight="1" x14ac:dyDescent="0.3">
      <c r="A423" s="747" t="s">
        <v>590</v>
      </c>
      <c r="B423" s="748" t="s">
        <v>591</v>
      </c>
      <c r="C423" s="749" t="s">
        <v>607</v>
      </c>
      <c r="D423" s="750" t="s">
        <v>608</v>
      </c>
      <c r="E423" s="751">
        <v>50113014</v>
      </c>
      <c r="F423" s="750" t="s">
        <v>1366</v>
      </c>
      <c r="G423" s="749" t="s">
        <v>646</v>
      </c>
      <c r="H423" s="749">
        <v>116895</v>
      </c>
      <c r="I423" s="749">
        <v>16895</v>
      </c>
      <c r="J423" s="749" t="s">
        <v>1379</v>
      </c>
      <c r="K423" s="749" t="s">
        <v>1380</v>
      </c>
      <c r="L423" s="752">
        <v>107.94999999999999</v>
      </c>
      <c r="M423" s="752">
        <v>6</v>
      </c>
      <c r="N423" s="753">
        <v>647.69999999999993</v>
      </c>
    </row>
    <row r="424" spans="1:14" ht="14.4" customHeight="1" x14ac:dyDescent="0.3">
      <c r="A424" s="747" t="s">
        <v>590</v>
      </c>
      <c r="B424" s="748" t="s">
        <v>591</v>
      </c>
      <c r="C424" s="749" t="s">
        <v>607</v>
      </c>
      <c r="D424" s="750" t="s">
        <v>608</v>
      </c>
      <c r="E424" s="751">
        <v>50113014</v>
      </c>
      <c r="F424" s="750" t="s">
        <v>1366</v>
      </c>
      <c r="G424" s="749" t="s">
        <v>646</v>
      </c>
      <c r="H424" s="749">
        <v>116896</v>
      </c>
      <c r="I424" s="749">
        <v>16896</v>
      </c>
      <c r="J424" s="749" t="s">
        <v>1381</v>
      </c>
      <c r="K424" s="749" t="s">
        <v>1382</v>
      </c>
      <c r="L424" s="752">
        <v>107.99000000000002</v>
      </c>
      <c r="M424" s="752">
        <v>2</v>
      </c>
      <c r="N424" s="753">
        <v>215.98000000000005</v>
      </c>
    </row>
    <row r="425" spans="1:14" ht="14.4" customHeight="1" x14ac:dyDescent="0.3">
      <c r="A425" s="747" t="s">
        <v>590</v>
      </c>
      <c r="B425" s="748" t="s">
        <v>591</v>
      </c>
      <c r="C425" s="749" t="s">
        <v>607</v>
      </c>
      <c r="D425" s="750" t="s">
        <v>608</v>
      </c>
      <c r="E425" s="751">
        <v>50113014</v>
      </c>
      <c r="F425" s="750" t="s">
        <v>1366</v>
      </c>
      <c r="G425" s="749" t="s">
        <v>662</v>
      </c>
      <c r="H425" s="749">
        <v>210001</v>
      </c>
      <c r="I425" s="749">
        <v>210001</v>
      </c>
      <c r="J425" s="749" t="s">
        <v>1383</v>
      </c>
      <c r="K425" s="749" t="s">
        <v>1384</v>
      </c>
      <c r="L425" s="752">
        <v>10560.43</v>
      </c>
      <c r="M425" s="752">
        <v>6</v>
      </c>
      <c r="N425" s="753">
        <v>63362.58</v>
      </c>
    </row>
    <row r="426" spans="1:14" ht="14.4" customHeight="1" x14ac:dyDescent="0.3">
      <c r="A426" s="747" t="s">
        <v>590</v>
      </c>
      <c r="B426" s="748" t="s">
        <v>591</v>
      </c>
      <c r="C426" s="749" t="s">
        <v>607</v>
      </c>
      <c r="D426" s="750" t="s">
        <v>608</v>
      </c>
      <c r="E426" s="751">
        <v>50113014</v>
      </c>
      <c r="F426" s="750" t="s">
        <v>1366</v>
      </c>
      <c r="G426" s="749" t="s">
        <v>646</v>
      </c>
      <c r="H426" s="749">
        <v>150352</v>
      </c>
      <c r="I426" s="749">
        <v>50352</v>
      </c>
      <c r="J426" s="749" t="s">
        <v>1385</v>
      </c>
      <c r="K426" s="749" t="s">
        <v>1386</v>
      </c>
      <c r="L426" s="752">
        <v>520.20833333333326</v>
      </c>
      <c r="M426" s="752">
        <v>6</v>
      </c>
      <c r="N426" s="753">
        <v>3121.2499999999995</v>
      </c>
    </row>
    <row r="427" spans="1:14" ht="14.4" customHeight="1" x14ac:dyDescent="0.3">
      <c r="A427" s="747" t="s">
        <v>590</v>
      </c>
      <c r="B427" s="748" t="s">
        <v>591</v>
      </c>
      <c r="C427" s="749" t="s">
        <v>607</v>
      </c>
      <c r="D427" s="750" t="s">
        <v>608</v>
      </c>
      <c r="E427" s="751">
        <v>50113014</v>
      </c>
      <c r="F427" s="750" t="s">
        <v>1366</v>
      </c>
      <c r="G427" s="749" t="s">
        <v>662</v>
      </c>
      <c r="H427" s="749">
        <v>207309</v>
      </c>
      <c r="I427" s="749">
        <v>207309</v>
      </c>
      <c r="J427" s="749" t="s">
        <v>1387</v>
      </c>
      <c r="K427" s="749" t="s">
        <v>1388</v>
      </c>
      <c r="L427" s="752">
        <v>117.81</v>
      </c>
      <c r="M427" s="752">
        <v>33</v>
      </c>
      <c r="N427" s="753">
        <v>3887.73</v>
      </c>
    </row>
    <row r="428" spans="1:14" ht="14.4" customHeight="1" x14ac:dyDescent="0.3">
      <c r="A428" s="747" t="s">
        <v>590</v>
      </c>
      <c r="B428" s="748" t="s">
        <v>591</v>
      </c>
      <c r="C428" s="749" t="s">
        <v>607</v>
      </c>
      <c r="D428" s="750" t="s">
        <v>608</v>
      </c>
      <c r="E428" s="751">
        <v>50113014</v>
      </c>
      <c r="F428" s="750" t="s">
        <v>1366</v>
      </c>
      <c r="G428" s="749" t="s">
        <v>592</v>
      </c>
      <c r="H428" s="749">
        <v>189643</v>
      </c>
      <c r="I428" s="749">
        <v>189643</v>
      </c>
      <c r="J428" s="749" t="s">
        <v>1389</v>
      </c>
      <c r="K428" s="749" t="s">
        <v>1390</v>
      </c>
      <c r="L428" s="752">
        <v>508.22</v>
      </c>
      <c r="M428" s="752">
        <v>1</v>
      </c>
      <c r="N428" s="753">
        <v>508.22</v>
      </c>
    </row>
    <row r="429" spans="1:14" ht="14.4" customHeight="1" x14ac:dyDescent="0.3">
      <c r="A429" s="747" t="s">
        <v>590</v>
      </c>
      <c r="B429" s="748" t="s">
        <v>591</v>
      </c>
      <c r="C429" s="749" t="s">
        <v>607</v>
      </c>
      <c r="D429" s="750" t="s">
        <v>608</v>
      </c>
      <c r="E429" s="751">
        <v>50113014</v>
      </c>
      <c r="F429" s="750" t="s">
        <v>1366</v>
      </c>
      <c r="G429" s="749" t="s">
        <v>592</v>
      </c>
      <c r="H429" s="749">
        <v>205772</v>
      </c>
      <c r="I429" s="749">
        <v>205772</v>
      </c>
      <c r="J429" s="749" t="s">
        <v>1389</v>
      </c>
      <c r="K429" s="749" t="s">
        <v>1391</v>
      </c>
      <c r="L429" s="752">
        <v>371.27</v>
      </c>
      <c r="M429" s="752">
        <v>10</v>
      </c>
      <c r="N429" s="753">
        <v>3712.7</v>
      </c>
    </row>
    <row r="430" spans="1:14" ht="14.4" customHeight="1" x14ac:dyDescent="0.3">
      <c r="A430" s="747" t="s">
        <v>590</v>
      </c>
      <c r="B430" s="748" t="s">
        <v>591</v>
      </c>
      <c r="C430" s="749" t="s">
        <v>607</v>
      </c>
      <c r="D430" s="750" t="s">
        <v>608</v>
      </c>
      <c r="E430" s="751">
        <v>50113014</v>
      </c>
      <c r="F430" s="750" t="s">
        <v>1366</v>
      </c>
      <c r="G430" s="749" t="s">
        <v>662</v>
      </c>
      <c r="H430" s="749">
        <v>189220</v>
      </c>
      <c r="I430" s="749">
        <v>189220</v>
      </c>
      <c r="J430" s="749" t="s">
        <v>1392</v>
      </c>
      <c r="K430" s="749" t="s">
        <v>1393</v>
      </c>
      <c r="L430" s="752">
        <v>6765</v>
      </c>
      <c r="M430" s="752">
        <v>30</v>
      </c>
      <c r="N430" s="753">
        <v>202950</v>
      </c>
    </row>
    <row r="431" spans="1:14" ht="14.4" customHeight="1" x14ac:dyDescent="0.3">
      <c r="A431" s="747" t="s">
        <v>590</v>
      </c>
      <c r="B431" s="748" t="s">
        <v>591</v>
      </c>
      <c r="C431" s="749" t="s">
        <v>607</v>
      </c>
      <c r="D431" s="750" t="s">
        <v>608</v>
      </c>
      <c r="E431" s="751">
        <v>50113016</v>
      </c>
      <c r="F431" s="750" t="s">
        <v>1394</v>
      </c>
      <c r="G431" s="749" t="s">
        <v>646</v>
      </c>
      <c r="H431" s="749">
        <v>185814</v>
      </c>
      <c r="I431" s="749">
        <v>209035</v>
      </c>
      <c r="J431" s="749" t="s">
        <v>1395</v>
      </c>
      <c r="K431" s="749" t="s">
        <v>1396</v>
      </c>
      <c r="L431" s="752">
        <v>29776.285204236527</v>
      </c>
      <c r="M431" s="752">
        <v>9.9890000000000008</v>
      </c>
      <c r="N431" s="753">
        <v>297435.31290511868</v>
      </c>
    </row>
    <row r="432" spans="1:14" ht="14.4" customHeight="1" x14ac:dyDescent="0.3">
      <c r="A432" s="747" t="s">
        <v>590</v>
      </c>
      <c r="B432" s="748" t="s">
        <v>591</v>
      </c>
      <c r="C432" s="749" t="s">
        <v>607</v>
      </c>
      <c r="D432" s="750" t="s">
        <v>608</v>
      </c>
      <c r="E432" s="751">
        <v>50113016</v>
      </c>
      <c r="F432" s="750" t="s">
        <v>1394</v>
      </c>
      <c r="G432" s="749" t="s">
        <v>646</v>
      </c>
      <c r="H432" s="749">
        <v>209457</v>
      </c>
      <c r="I432" s="749">
        <v>209457</v>
      </c>
      <c r="J432" s="749" t="s">
        <v>1395</v>
      </c>
      <c r="K432" s="749" t="s">
        <v>1397</v>
      </c>
      <c r="L432" s="752">
        <v>5159.6379890072994</v>
      </c>
      <c r="M432" s="752">
        <v>7.0950000000000006</v>
      </c>
      <c r="N432" s="753">
        <v>36607.631532006795</v>
      </c>
    </row>
    <row r="433" spans="1:14" ht="14.4" customHeight="1" x14ac:dyDescent="0.3">
      <c r="A433" s="747" t="s">
        <v>590</v>
      </c>
      <c r="B433" s="748" t="s">
        <v>591</v>
      </c>
      <c r="C433" s="749" t="s">
        <v>607</v>
      </c>
      <c r="D433" s="750" t="s">
        <v>608</v>
      </c>
      <c r="E433" s="751">
        <v>50113016</v>
      </c>
      <c r="F433" s="750" t="s">
        <v>1394</v>
      </c>
      <c r="G433" s="749" t="s">
        <v>646</v>
      </c>
      <c r="H433" s="749">
        <v>209458</v>
      </c>
      <c r="I433" s="749">
        <v>209458</v>
      </c>
      <c r="J433" s="749" t="s">
        <v>1395</v>
      </c>
      <c r="K433" s="749" t="s">
        <v>1398</v>
      </c>
      <c r="L433" s="752">
        <v>15478.980009320227</v>
      </c>
      <c r="M433" s="752">
        <v>3.1739999999999999</v>
      </c>
      <c r="N433" s="753">
        <v>49130.2825495824</v>
      </c>
    </row>
    <row r="434" spans="1:14" ht="14.4" customHeight="1" x14ac:dyDescent="0.3">
      <c r="A434" s="747" t="s">
        <v>590</v>
      </c>
      <c r="B434" s="748" t="s">
        <v>591</v>
      </c>
      <c r="C434" s="749" t="s">
        <v>607</v>
      </c>
      <c r="D434" s="750" t="s">
        <v>608</v>
      </c>
      <c r="E434" s="751">
        <v>50113017</v>
      </c>
      <c r="F434" s="750" t="s">
        <v>1399</v>
      </c>
      <c r="G434" s="749" t="s">
        <v>646</v>
      </c>
      <c r="H434" s="749">
        <v>501603</v>
      </c>
      <c r="I434" s="749">
        <v>209329</v>
      </c>
      <c r="J434" s="749" t="s">
        <v>1400</v>
      </c>
      <c r="K434" s="749" t="s">
        <v>592</v>
      </c>
      <c r="L434" s="752">
        <v>14278.296888888872</v>
      </c>
      <c r="M434" s="752">
        <v>1</v>
      </c>
      <c r="N434" s="753">
        <v>14278.296888888872</v>
      </c>
    </row>
    <row r="435" spans="1:14" ht="14.4" customHeight="1" x14ac:dyDescent="0.3">
      <c r="A435" s="747" t="s">
        <v>590</v>
      </c>
      <c r="B435" s="748" t="s">
        <v>591</v>
      </c>
      <c r="C435" s="749" t="s">
        <v>607</v>
      </c>
      <c r="D435" s="750" t="s">
        <v>608</v>
      </c>
      <c r="E435" s="751">
        <v>50113017</v>
      </c>
      <c r="F435" s="750" t="s">
        <v>1399</v>
      </c>
      <c r="G435" s="749" t="s">
        <v>646</v>
      </c>
      <c r="H435" s="749">
        <v>501581</v>
      </c>
      <c r="I435" s="749">
        <v>209330</v>
      </c>
      <c r="J435" s="749" t="s">
        <v>1401</v>
      </c>
      <c r="K435" s="749" t="s">
        <v>592</v>
      </c>
      <c r="L435" s="752">
        <v>57113.176555555568</v>
      </c>
      <c r="M435" s="752">
        <v>2</v>
      </c>
      <c r="N435" s="753">
        <v>114226.35311111114</v>
      </c>
    </row>
    <row r="436" spans="1:14" ht="14.4" customHeight="1" x14ac:dyDescent="0.3">
      <c r="A436" s="747" t="s">
        <v>590</v>
      </c>
      <c r="B436" s="748" t="s">
        <v>591</v>
      </c>
      <c r="C436" s="749" t="s">
        <v>612</v>
      </c>
      <c r="D436" s="750" t="s">
        <v>613</v>
      </c>
      <c r="E436" s="751">
        <v>50113001</v>
      </c>
      <c r="F436" s="750" t="s">
        <v>645</v>
      </c>
      <c r="G436" s="749" t="s">
        <v>646</v>
      </c>
      <c r="H436" s="749">
        <v>196885</v>
      </c>
      <c r="I436" s="749">
        <v>96885</v>
      </c>
      <c r="J436" s="749" t="s">
        <v>647</v>
      </c>
      <c r="K436" s="749" t="s">
        <v>648</v>
      </c>
      <c r="L436" s="752">
        <v>19.249995648982644</v>
      </c>
      <c r="M436" s="752">
        <v>10</v>
      </c>
      <c r="N436" s="753">
        <v>192.49995648982645</v>
      </c>
    </row>
    <row r="437" spans="1:14" ht="14.4" customHeight="1" x14ac:dyDescent="0.3">
      <c r="A437" s="747" t="s">
        <v>590</v>
      </c>
      <c r="B437" s="748" t="s">
        <v>591</v>
      </c>
      <c r="C437" s="749" t="s">
        <v>612</v>
      </c>
      <c r="D437" s="750" t="s">
        <v>613</v>
      </c>
      <c r="E437" s="751">
        <v>50113001</v>
      </c>
      <c r="F437" s="750" t="s">
        <v>645</v>
      </c>
      <c r="G437" s="749" t="s">
        <v>646</v>
      </c>
      <c r="H437" s="749">
        <v>196884</v>
      </c>
      <c r="I437" s="749">
        <v>96884</v>
      </c>
      <c r="J437" s="749" t="s">
        <v>649</v>
      </c>
      <c r="K437" s="749" t="s">
        <v>650</v>
      </c>
      <c r="L437" s="752">
        <v>10.507286575429923</v>
      </c>
      <c r="M437" s="752">
        <v>173</v>
      </c>
      <c r="N437" s="753">
        <v>1817.7605775493766</v>
      </c>
    </row>
    <row r="438" spans="1:14" ht="14.4" customHeight="1" x14ac:dyDescent="0.3">
      <c r="A438" s="747" t="s">
        <v>590</v>
      </c>
      <c r="B438" s="748" t="s">
        <v>591</v>
      </c>
      <c r="C438" s="749" t="s">
        <v>612</v>
      </c>
      <c r="D438" s="750" t="s">
        <v>613</v>
      </c>
      <c r="E438" s="751">
        <v>50113001</v>
      </c>
      <c r="F438" s="750" t="s">
        <v>645</v>
      </c>
      <c r="G438" s="749" t="s">
        <v>646</v>
      </c>
      <c r="H438" s="749">
        <v>100362</v>
      </c>
      <c r="I438" s="749">
        <v>362</v>
      </c>
      <c r="J438" s="749" t="s">
        <v>1402</v>
      </c>
      <c r="K438" s="749" t="s">
        <v>1104</v>
      </c>
      <c r="L438" s="752">
        <v>86.43</v>
      </c>
      <c r="M438" s="752">
        <v>1</v>
      </c>
      <c r="N438" s="753">
        <v>86.43</v>
      </c>
    </row>
    <row r="439" spans="1:14" ht="14.4" customHeight="1" x14ac:dyDescent="0.3">
      <c r="A439" s="747" t="s">
        <v>590</v>
      </c>
      <c r="B439" s="748" t="s">
        <v>591</v>
      </c>
      <c r="C439" s="749" t="s">
        <v>612</v>
      </c>
      <c r="D439" s="750" t="s">
        <v>613</v>
      </c>
      <c r="E439" s="751">
        <v>50113001</v>
      </c>
      <c r="F439" s="750" t="s">
        <v>645</v>
      </c>
      <c r="G439" s="749" t="s">
        <v>646</v>
      </c>
      <c r="H439" s="749">
        <v>192841</v>
      </c>
      <c r="I439" s="749">
        <v>192841</v>
      </c>
      <c r="J439" s="749" t="s">
        <v>674</v>
      </c>
      <c r="K439" s="749" t="s">
        <v>675</v>
      </c>
      <c r="L439" s="752">
        <v>4309.8</v>
      </c>
      <c r="M439" s="752">
        <v>9</v>
      </c>
      <c r="N439" s="753">
        <v>38788.200000000004</v>
      </c>
    </row>
    <row r="440" spans="1:14" ht="14.4" customHeight="1" x14ac:dyDescent="0.3">
      <c r="A440" s="747" t="s">
        <v>590</v>
      </c>
      <c r="B440" s="748" t="s">
        <v>591</v>
      </c>
      <c r="C440" s="749" t="s">
        <v>612</v>
      </c>
      <c r="D440" s="750" t="s">
        <v>613</v>
      </c>
      <c r="E440" s="751">
        <v>50113001</v>
      </c>
      <c r="F440" s="750" t="s">
        <v>645</v>
      </c>
      <c r="G440" s="749" t="s">
        <v>646</v>
      </c>
      <c r="H440" s="749">
        <v>847713</v>
      </c>
      <c r="I440" s="749">
        <v>125526</v>
      </c>
      <c r="J440" s="749" t="s">
        <v>1403</v>
      </c>
      <c r="K440" s="749" t="s">
        <v>1404</v>
      </c>
      <c r="L440" s="752">
        <v>84.29</v>
      </c>
      <c r="M440" s="752">
        <v>2</v>
      </c>
      <c r="N440" s="753">
        <v>168.58</v>
      </c>
    </row>
    <row r="441" spans="1:14" ht="14.4" customHeight="1" x14ac:dyDescent="0.3">
      <c r="A441" s="747" t="s">
        <v>590</v>
      </c>
      <c r="B441" s="748" t="s">
        <v>591</v>
      </c>
      <c r="C441" s="749" t="s">
        <v>612</v>
      </c>
      <c r="D441" s="750" t="s">
        <v>613</v>
      </c>
      <c r="E441" s="751">
        <v>50113001</v>
      </c>
      <c r="F441" s="750" t="s">
        <v>645</v>
      </c>
      <c r="G441" s="749" t="s">
        <v>646</v>
      </c>
      <c r="H441" s="749">
        <v>847974</v>
      </c>
      <c r="I441" s="749">
        <v>125525</v>
      </c>
      <c r="J441" s="749" t="s">
        <v>1403</v>
      </c>
      <c r="K441" s="749" t="s">
        <v>1405</v>
      </c>
      <c r="L441" s="752">
        <v>44.900000000000013</v>
      </c>
      <c r="M441" s="752">
        <v>4</v>
      </c>
      <c r="N441" s="753">
        <v>179.60000000000005</v>
      </c>
    </row>
    <row r="442" spans="1:14" ht="14.4" customHeight="1" x14ac:dyDescent="0.3">
      <c r="A442" s="747" t="s">
        <v>590</v>
      </c>
      <c r="B442" s="748" t="s">
        <v>591</v>
      </c>
      <c r="C442" s="749" t="s">
        <v>612</v>
      </c>
      <c r="D442" s="750" t="s">
        <v>613</v>
      </c>
      <c r="E442" s="751">
        <v>50113001</v>
      </c>
      <c r="F442" s="750" t="s">
        <v>645</v>
      </c>
      <c r="G442" s="749" t="s">
        <v>646</v>
      </c>
      <c r="H442" s="749">
        <v>156926</v>
      </c>
      <c r="I442" s="749">
        <v>56926</v>
      </c>
      <c r="J442" s="749" t="s">
        <v>700</v>
      </c>
      <c r="K442" s="749" t="s">
        <v>1406</v>
      </c>
      <c r="L442" s="752">
        <v>48.400000000000013</v>
      </c>
      <c r="M442" s="752">
        <v>3</v>
      </c>
      <c r="N442" s="753">
        <v>145.20000000000005</v>
      </c>
    </row>
    <row r="443" spans="1:14" ht="14.4" customHeight="1" x14ac:dyDescent="0.3">
      <c r="A443" s="747" t="s">
        <v>590</v>
      </c>
      <c r="B443" s="748" t="s">
        <v>591</v>
      </c>
      <c r="C443" s="749" t="s">
        <v>612</v>
      </c>
      <c r="D443" s="750" t="s">
        <v>613</v>
      </c>
      <c r="E443" s="751">
        <v>50113001</v>
      </c>
      <c r="F443" s="750" t="s">
        <v>645</v>
      </c>
      <c r="G443" s="749" t="s">
        <v>646</v>
      </c>
      <c r="H443" s="749">
        <v>168008</v>
      </c>
      <c r="I443" s="749">
        <v>168008</v>
      </c>
      <c r="J443" s="749" t="s">
        <v>723</v>
      </c>
      <c r="K443" s="749" t="s">
        <v>724</v>
      </c>
      <c r="L443" s="752">
        <v>802.86599999999987</v>
      </c>
      <c r="M443" s="752">
        <v>190</v>
      </c>
      <c r="N443" s="753">
        <v>152544.53999999998</v>
      </c>
    </row>
    <row r="444" spans="1:14" ht="14.4" customHeight="1" x14ac:dyDescent="0.3">
      <c r="A444" s="747" t="s">
        <v>590</v>
      </c>
      <c r="B444" s="748" t="s">
        <v>591</v>
      </c>
      <c r="C444" s="749" t="s">
        <v>612</v>
      </c>
      <c r="D444" s="750" t="s">
        <v>613</v>
      </c>
      <c r="E444" s="751">
        <v>50113001</v>
      </c>
      <c r="F444" s="750" t="s">
        <v>645</v>
      </c>
      <c r="G444" s="749" t="s">
        <v>646</v>
      </c>
      <c r="H444" s="749">
        <v>168010</v>
      </c>
      <c r="I444" s="749">
        <v>168010</v>
      </c>
      <c r="J444" s="749" t="s">
        <v>1407</v>
      </c>
      <c r="K444" s="749" t="s">
        <v>1408</v>
      </c>
      <c r="L444" s="752">
        <v>668.42894736842095</v>
      </c>
      <c r="M444" s="752">
        <v>190</v>
      </c>
      <c r="N444" s="753">
        <v>127001.49999999999</v>
      </c>
    </row>
    <row r="445" spans="1:14" ht="14.4" customHeight="1" x14ac:dyDescent="0.3">
      <c r="A445" s="747" t="s">
        <v>590</v>
      </c>
      <c r="B445" s="748" t="s">
        <v>591</v>
      </c>
      <c r="C445" s="749" t="s">
        <v>612</v>
      </c>
      <c r="D445" s="750" t="s">
        <v>613</v>
      </c>
      <c r="E445" s="751">
        <v>50113001</v>
      </c>
      <c r="F445" s="750" t="s">
        <v>645</v>
      </c>
      <c r="G445" s="749" t="s">
        <v>646</v>
      </c>
      <c r="H445" s="749">
        <v>215611</v>
      </c>
      <c r="I445" s="749">
        <v>215611</v>
      </c>
      <c r="J445" s="749" t="s">
        <v>733</v>
      </c>
      <c r="K445" s="749" t="s">
        <v>734</v>
      </c>
      <c r="L445" s="752">
        <v>1242.6800000000003</v>
      </c>
      <c r="M445" s="752">
        <v>4.8674805999999995</v>
      </c>
      <c r="N445" s="753">
        <v>6048.7207920080009</v>
      </c>
    </row>
    <row r="446" spans="1:14" ht="14.4" customHeight="1" x14ac:dyDescent="0.3">
      <c r="A446" s="747" t="s">
        <v>590</v>
      </c>
      <c r="B446" s="748" t="s">
        <v>591</v>
      </c>
      <c r="C446" s="749" t="s">
        <v>612</v>
      </c>
      <c r="D446" s="750" t="s">
        <v>613</v>
      </c>
      <c r="E446" s="751">
        <v>50113001</v>
      </c>
      <c r="F446" s="750" t="s">
        <v>645</v>
      </c>
      <c r="G446" s="749" t="s">
        <v>646</v>
      </c>
      <c r="H446" s="749">
        <v>191565</v>
      </c>
      <c r="I446" s="749">
        <v>191565</v>
      </c>
      <c r="J446" s="749" t="s">
        <v>735</v>
      </c>
      <c r="K446" s="749" t="s">
        <v>736</v>
      </c>
      <c r="L446" s="752">
        <v>621.35008032555561</v>
      </c>
      <c r="M446" s="752">
        <v>20.178642100000001</v>
      </c>
      <c r="N446" s="753">
        <v>12538.000889695639</v>
      </c>
    </row>
    <row r="447" spans="1:14" ht="14.4" customHeight="1" x14ac:dyDescent="0.3">
      <c r="A447" s="747" t="s">
        <v>590</v>
      </c>
      <c r="B447" s="748" t="s">
        <v>591</v>
      </c>
      <c r="C447" s="749" t="s">
        <v>612</v>
      </c>
      <c r="D447" s="750" t="s">
        <v>613</v>
      </c>
      <c r="E447" s="751">
        <v>50113001</v>
      </c>
      <c r="F447" s="750" t="s">
        <v>645</v>
      </c>
      <c r="G447" s="749" t="s">
        <v>646</v>
      </c>
      <c r="H447" s="749">
        <v>26244</v>
      </c>
      <c r="I447" s="749">
        <v>26244</v>
      </c>
      <c r="J447" s="749" t="s">
        <v>1409</v>
      </c>
      <c r="K447" s="749" t="s">
        <v>1410</v>
      </c>
      <c r="L447" s="752">
        <v>1185.5</v>
      </c>
      <c r="M447" s="752">
        <v>11</v>
      </c>
      <c r="N447" s="753">
        <v>13040.5</v>
      </c>
    </row>
    <row r="448" spans="1:14" ht="14.4" customHeight="1" x14ac:dyDescent="0.3">
      <c r="A448" s="747" t="s">
        <v>590</v>
      </c>
      <c r="B448" s="748" t="s">
        <v>591</v>
      </c>
      <c r="C448" s="749" t="s">
        <v>612</v>
      </c>
      <c r="D448" s="750" t="s">
        <v>613</v>
      </c>
      <c r="E448" s="751">
        <v>50113001</v>
      </c>
      <c r="F448" s="750" t="s">
        <v>645</v>
      </c>
      <c r="G448" s="749" t="s">
        <v>646</v>
      </c>
      <c r="H448" s="749">
        <v>100409</v>
      </c>
      <c r="I448" s="749">
        <v>409</v>
      </c>
      <c r="J448" s="749" t="s">
        <v>749</v>
      </c>
      <c r="K448" s="749" t="s">
        <v>750</v>
      </c>
      <c r="L448" s="752">
        <v>71.129999999999981</v>
      </c>
      <c r="M448" s="752">
        <v>1</v>
      </c>
      <c r="N448" s="753">
        <v>71.129999999999981</v>
      </c>
    </row>
    <row r="449" spans="1:14" ht="14.4" customHeight="1" x14ac:dyDescent="0.3">
      <c r="A449" s="747" t="s">
        <v>590</v>
      </c>
      <c r="B449" s="748" t="s">
        <v>591</v>
      </c>
      <c r="C449" s="749" t="s">
        <v>612</v>
      </c>
      <c r="D449" s="750" t="s">
        <v>613</v>
      </c>
      <c r="E449" s="751">
        <v>50113001</v>
      </c>
      <c r="F449" s="750" t="s">
        <v>645</v>
      </c>
      <c r="G449" s="749" t="s">
        <v>646</v>
      </c>
      <c r="H449" s="749">
        <v>500936</v>
      </c>
      <c r="I449" s="749">
        <v>185321</v>
      </c>
      <c r="J449" s="749" t="s">
        <v>757</v>
      </c>
      <c r="K449" s="749" t="s">
        <v>758</v>
      </c>
      <c r="L449" s="752">
        <v>1.1000000000000001</v>
      </c>
      <c r="M449" s="752">
        <v>0.99999989999999994</v>
      </c>
      <c r="N449" s="753">
        <v>1.0999998900000001</v>
      </c>
    </row>
    <row r="450" spans="1:14" ht="14.4" customHeight="1" x14ac:dyDescent="0.3">
      <c r="A450" s="747" t="s">
        <v>590</v>
      </c>
      <c r="B450" s="748" t="s">
        <v>591</v>
      </c>
      <c r="C450" s="749" t="s">
        <v>612</v>
      </c>
      <c r="D450" s="750" t="s">
        <v>613</v>
      </c>
      <c r="E450" s="751">
        <v>50113001</v>
      </c>
      <c r="F450" s="750" t="s">
        <v>645</v>
      </c>
      <c r="G450" s="749" t="s">
        <v>646</v>
      </c>
      <c r="H450" s="749">
        <v>841498</v>
      </c>
      <c r="I450" s="749">
        <v>0</v>
      </c>
      <c r="J450" s="749" t="s">
        <v>1411</v>
      </c>
      <c r="K450" s="749" t="s">
        <v>592</v>
      </c>
      <c r="L450" s="752">
        <v>50.71</v>
      </c>
      <c r="M450" s="752">
        <v>3</v>
      </c>
      <c r="N450" s="753">
        <v>152.13</v>
      </c>
    </row>
    <row r="451" spans="1:14" ht="14.4" customHeight="1" x14ac:dyDescent="0.3">
      <c r="A451" s="747" t="s">
        <v>590</v>
      </c>
      <c r="B451" s="748" t="s">
        <v>591</v>
      </c>
      <c r="C451" s="749" t="s">
        <v>612</v>
      </c>
      <c r="D451" s="750" t="s">
        <v>613</v>
      </c>
      <c r="E451" s="751">
        <v>50113001</v>
      </c>
      <c r="F451" s="750" t="s">
        <v>645</v>
      </c>
      <c r="G451" s="749" t="s">
        <v>646</v>
      </c>
      <c r="H451" s="749">
        <v>189992</v>
      </c>
      <c r="I451" s="749">
        <v>189992</v>
      </c>
      <c r="J451" s="749" t="s">
        <v>773</v>
      </c>
      <c r="K451" s="749" t="s">
        <v>774</v>
      </c>
      <c r="L451" s="752">
        <v>413.14014580251722</v>
      </c>
      <c r="M451" s="752">
        <v>2</v>
      </c>
      <c r="N451" s="753">
        <v>826.28029160503445</v>
      </c>
    </row>
    <row r="452" spans="1:14" ht="14.4" customHeight="1" x14ac:dyDescent="0.3">
      <c r="A452" s="747" t="s">
        <v>590</v>
      </c>
      <c r="B452" s="748" t="s">
        <v>591</v>
      </c>
      <c r="C452" s="749" t="s">
        <v>612</v>
      </c>
      <c r="D452" s="750" t="s">
        <v>613</v>
      </c>
      <c r="E452" s="751">
        <v>50113001</v>
      </c>
      <c r="F452" s="750" t="s">
        <v>645</v>
      </c>
      <c r="G452" s="749" t="s">
        <v>646</v>
      </c>
      <c r="H452" s="749">
        <v>195769</v>
      </c>
      <c r="I452" s="749">
        <v>195769</v>
      </c>
      <c r="J452" s="749" t="s">
        <v>801</v>
      </c>
      <c r="K452" s="749" t="s">
        <v>802</v>
      </c>
      <c r="L452" s="752">
        <v>179.52007981042937</v>
      </c>
      <c r="M452" s="752">
        <v>4</v>
      </c>
      <c r="N452" s="753">
        <v>718.08031924171746</v>
      </c>
    </row>
    <row r="453" spans="1:14" ht="14.4" customHeight="1" x14ac:dyDescent="0.3">
      <c r="A453" s="747" t="s">
        <v>590</v>
      </c>
      <c r="B453" s="748" t="s">
        <v>591</v>
      </c>
      <c r="C453" s="749" t="s">
        <v>612</v>
      </c>
      <c r="D453" s="750" t="s">
        <v>613</v>
      </c>
      <c r="E453" s="751">
        <v>50113001</v>
      </c>
      <c r="F453" s="750" t="s">
        <v>645</v>
      </c>
      <c r="G453" s="749" t="s">
        <v>646</v>
      </c>
      <c r="H453" s="749">
        <v>195770</v>
      </c>
      <c r="I453" s="749">
        <v>195770</v>
      </c>
      <c r="J453" s="749" t="s">
        <v>801</v>
      </c>
      <c r="K453" s="749" t="s">
        <v>803</v>
      </c>
      <c r="L453" s="752">
        <v>302.93999999999988</v>
      </c>
      <c r="M453" s="752">
        <v>2.159589</v>
      </c>
      <c r="N453" s="753">
        <v>654.22589165999977</v>
      </c>
    </row>
    <row r="454" spans="1:14" ht="14.4" customHeight="1" x14ac:dyDescent="0.3">
      <c r="A454" s="747" t="s">
        <v>590</v>
      </c>
      <c r="B454" s="748" t="s">
        <v>591</v>
      </c>
      <c r="C454" s="749" t="s">
        <v>612</v>
      </c>
      <c r="D454" s="750" t="s">
        <v>613</v>
      </c>
      <c r="E454" s="751">
        <v>50113001</v>
      </c>
      <c r="F454" s="750" t="s">
        <v>645</v>
      </c>
      <c r="G454" s="749" t="s">
        <v>646</v>
      </c>
      <c r="H454" s="749">
        <v>846761</v>
      </c>
      <c r="I454" s="749">
        <v>9999999</v>
      </c>
      <c r="J454" s="749" t="s">
        <v>804</v>
      </c>
      <c r="K454" s="749" t="s">
        <v>592</v>
      </c>
      <c r="L454" s="752">
        <v>12.748897095279002</v>
      </c>
      <c r="M454" s="752">
        <v>121</v>
      </c>
      <c r="N454" s="753">
        <v>1542.6165485287593</v>
      </c>
    </row>
    <row r="455" spans="1:14" ht="14.4" customHeight="1" x14ac:dyDescent="0.3">
      <c r="A455" s="747" t="s">
        <v>590</v>
      </c>
      <c r="B455" s="748" t="s">
        <v>591</v>
      </c>
      <c r="C455" s="749" t="s">
        <v>612</v>
      </c>
      <c r="D455" s="750" t="s">
        <v>613</v>
      </c>
      <c r="E455" s="751">
        <v>50113001</v>
      </c>
      <c r="F455" s="750" t="s">
        <v>645</v>
      </c>
      <c r="G455" s="749" t="s">
        <v>646</v>
      </c>
      <c r="H455" s="749">
        <v>902077</v>
      </c>
      <c r="I455" s="749">
        <v>9999999</v>
      </c>
      <c r="J455" s="749" t="s">
        <v>805</v>
      </c>
      <c r="K455" s="749" t="s">
        <v>592</v>
      </c>
      <c r="L455" s="752">
        <v>2.4202983308507511</v>
      </c>
      <c r="M455" s="752">
        <v>145</v>
      </c>
      <c r="N455" s="753">
        <v>350.94325797335893</v>
      </c>
    </row>
    <row r="456" spans="1:14" ht="14.4" customHeight="1" x14ac:dyDescent="0.3">
      <c r="A456" s="747" t="s">
        <v>590</v>
      </c>
      <c r="B456" s="748" t="s">
        <v>591</v>
      </c>
      <c r="C456" s="749" t="s">
        <v>612</v>
      </c>
      <c r="D456" s="750" t="s">
        <v>613</v>
      </c>
      <c r="E456" s="751">
        <v>50113001</v>
      </c>
      <c r="F456" s="750" t="s">
        <v>645</v>
      </c>
      <c r="G456" s="749" t="s">
        <v>646</v>
      </c>
      <c r="H456" s="749">
        <v>849053</v>
      </c>
      <c r="I456" s="749">
        <v>9999999</v>
      </c>
      <c r="J456" s="749" t="s">
        <v>806</v>
      </c>
      <c r="K456" s="749" t="s">
        <v>592</v>
      </c>
      <c r="L456" s="752">
        <v>2.507992319225798</v>
      </c>
      <c r="M456" s="752">
        <v>70</v>
      </c>
      <c r="N456" s="753">
        <v>175.55946234580585</v>
      </c>
    </row>
    <row r="457" spans="1:14" ht="14.4" customHeight="1" x14ac:dyDescent="0.3">
      <c r="A457" s="747" t="s">
        <v>590</v>
      </c>
      <c r="B457" s="748" t="s">
        <v>591</v>
      </c>
      <c r="C457" s="749" t="s">
        <v>612</v>
      </c>
      <c r="D457" s="750" t="s">
        <v>613</v>
      </c>
      <c r="E457" s="751">
        <v>50113001</v>
      </c>
      <c r="F457" s="750" t="s">
        <v>645</v>
      </c>
      <c r="G457" s="749" t="s">
        <v>646</v>
      </c>
      <c r="H457" s="749">
        <v>394906</v>
      </c>
      <c r="I457" s="749">
        <v>9999999</v>
      </c>
      <c r="J457" s="749" t="s">
        <v>807</v>
      </c>
      <c r="K457" s="749" t="s">
        <v>808</v>
      </c>
      <c r="L457" s="752">
        <v>3129.220710874753</v>
      </c>
      <c r="M457" s="752">
        <v>6.2923847999999998</v>
      </c>
      <c r="N457" s="753">
        <v>19690.26083695349</v>
      </c>
    </row>
    <row r="458" spans="1:14" ht="14.4" customHeight="1" x14ac:dyDescent="0.3">
      <c r="A458" s="747" t="s">
        <v>590</v>
      </c>
      <c r="B458" s="748" t="s">
        <v>591</v>
      </c>
      <c r="C458" s="749" t="s">
        <v>612</v>
      </c>
      <c r="D458" s="750" t="s">
        <v>613</v>
      </c>
      <c r="E458" s="751">
        <v>50113001</v>
      </c>
      <c r="F458" s="750" t="s">
        <v>645</v>
      </c>
      <c r="G458" s="749" t="s">
        <v>646</v>
      </c>
      <c r="H458" s="749">
        <v>207500</v>
      </c>
      <c r="I458" s="749">
        <v>207500</v>
      </c>
      <c r="J458" s="749" t="s">
        <v>809</v>
      </c>
      <c r="K458" s="749" t="s">
        <v>810</v>
      </c>
      <c r="L458" s="752">
        <v>1547.3700806680017</v>
      </c>
      <c r="M458" s="752">
        <v>1.4055738</v>
      </c>
      <c r="N458" s="753">
        <v>2174.9428442908297</v>
      </c>
    </row>
    <row r="459" spans="1:14" ht="14.4" customHeight="1" x14ac:dyDescent="0.3">
      <c r="A459" s="747" t="s">
        <v>590</v>
      </c>
      <c r="B459" s="748" t="s">
        <v>591</v>
      </c>
      <c r="C459" s="749" t="s">
        <v>612</v>
      </c>
      <c r="D459" s="750" t="s">
        <v>613</v>
      </c>
      <c r="E459" s="751">
        <v>50113001</v>
      </c>
      <c r="F459" s="750" t="s">
        <v>645</v>
      </c>
      <c r="G459" s="749" t="s">
        <v>646</v>
      </c>
      <c r="H459" s="749">
        <v>116470</v>
      </c>
      <c r="I459" s="749">
        <v>16470</v>
      </c>
      <c r="J459" s="749" t="s">
        <v>818</v>
      </c>
      <c r="K459" s="749" t="s">
        <v>819</v>
      </c>
      <c r="L459" s="752">
        <v>700.15999999999985</v>
      </c>
      <c r="M459" s="752">
        <v>21</v>
      </c>
      <c r="N459" s="753">
        <v>14703.359999999997</v>
      </c>
    </row>
    <row r="460" spans="1:14" ht="14.4" customHeight="1" x14ac:dyDescent="0.3">
      <c r="A460" s="747" t="s">
        <v>590</v>
      </c>
      <c r="B460" s="748" t="s">
        <v>591</v>
      </c>
      <c r="C460" s="749" t="s">
        <v>612</v>
      </c>
      <c r="D460" s="750" t="s">
        <v>613</v>
      </c>
      <c r="E460" s="751">
        <v>50113001</v>
      </c>
      <c r="F460" s="750" t="s">
        <v>645</v>
      </c>
      <c r="G460" s="749" t="s">
        <v>646</v>
      </c>
      <c r="H460" s="749">
        <v>184090</v>
      </c>
      <c r="I460" s="749">
        <v>84090</v>
      </c>
      <c r="J460" s="749" t="s">
        <v>823</v>
      </c>
      <c r="K460" s="749" t="s">
        <v>824</v>
      </c>
      <c r="L460" s="752">
        <v>60.267272727272719</v>
      </c>
      <c r="M460" s="752">
        <v>33</v>
      </c>
      <c r="N460" s="753">
        <v>1988.8199999999997</v>
      </c>
    </row>
    <row r="461" spans="1:14" ht="14.4" customHeight="1" x14ac:dyDescent="0.3">
      <c r="A461" s="747" t="s">
        <v>590</v>
      </c>
      <c r="B461" s="748" t="s">
        <v>591</v>
      </c>
      <c r="C461" s="749" t="s">
        <v>612</v>
      </c>
      <c r="D461" s="750" t="s">
        <v>613</v>
      </c>
      <c r="E461" s="751">
        <v>50113001</v>
      </c>
      <c r="F461" s="750" t="s">
        <v>645</v>
      </c>
      <c r="G461" s="749" t="s">
        <v>646</v>
      </c>
      <c r="H461" s="749">
        <v>117011</v>
      </c>
      <c r="I461" s="749">
        <v>17011</v>
      </c>
      <c r="J461" s="749" t="s">
        <v>833</v>
      </c>
      <c r="K461" s="749" t="s">
        <v>834</v>
      </c>
      <c r="L461" s="752">
        <v>145.49</v>
      </c>
      <c r="M461" s="752">
        <v>2</v>
      </c>
      <c r="N461" s="753">
        <v>290.98</v>
      </c>
    </row>
    <row r="462" spans="1:14" ht="14.4" customHeight="1" x14ac:dyDescent="0.3">
      <c r="A462" s="747" t="s">
        <v>590</v>
      </c>
      <c r="B462" s="748" t="s">
        <v>591</v>
      </c>
      <c r="C462" s="749" t="s">
        <v>612</v>
      </c>
      <c r="D462" s="750" t="s">
        <v>613</v>
      </c>
      <c r="E462" s="751">
        <v>50113001</v>
      </c>
      <c r="F462" s="750" t="s">
        <v>645</v>
      </c>
      <c r="G462" s="749" t="s">
        <v>646</v>
      </c>
      <c r="H462" s="749">
        <v>204622</v>
      </c>
      <c r="I462" s="749">
        <v>204622</v>
      </c>
      <c r="J462" s="749" t="s">
        <v>839</v>
      </c>
      <c r="K462" s="749" t="s">
        <v>840</v>
      </c>
      <c r="L462" s="752">
        <v>72.930004751917579</v>
      </c>
      <c r="M462" s="752">
        <v>88.576843100000005</v>
      </c>
      <c r="N462" s="753">
        <v>6459.9095881928588</v>
      </c>
    </row>
    <row r="463" spans="1:14" ht="14.4" customHeight="1" x14ac:dyDescent="0.3">
      <c r="A463" s="747" t="s">
        <v>590</v>
      </c>
      <c r="B463" s="748" t="s">
        <v>591</v>
      </c>
      <c r="C463" s="749" t="s">
        <v>612</v>
      </c>
      <c r="D463" s="750" t="s">
        <v>613</v>
      </c>
      <c r="E463" s="751">
        <v>50113001</v>
      </c>
      <c r="F463" s="750" t="s">
        <v>645</v>
      </c>
      <c r="G463" s="749" t="s">
        <v>646</v>
      </c>
      <c r="H463" s="749">
        <v>204626</v>
      </c>
      <c r="I463" s="749">
        <v>204626</v>
      </c>
      <c r="J463" s="749" t="s">
        <v>839</v>
      </c>
      <c r="K463" s="749" t="s">
        <v>841</v>
      </c>
      <c r="L463" s="752">
        <v>213.18008342813081</v>
      </c>
      <c r="M463" s="752">
        <v>45.437649900000004</v>
      </c>
      <c r="N463" s="753">
        <v>9686.4019964602012</v>
      </c>
    </row>
    <row r="464" spans="1:14" ht="14.4" customHeight="1" x14ac:dyDescent="0.3">
      <c r="A464" s="747" t="s">
        <v>590</v>
      </c>
      <c r="B464" s="748" t="s">
        <v>591</v>
      </c>
      <c r="C464" s="749" t="s">
        <v>612</v>
      </c>
      <c r="D464" s="750" t="s">
        <v>613</v>
      </c>
      <c r="E464" s="751">
        <v>50113001</v>
      </c>
      <c r="F464" s="750" t="s">
        <v>645</v>
      </c>
      <c r="G464" s="749" t="s">
        <v>646</v>
      </c>
      <c r="H464" s="749">
        <v>920235</v>
      </c>
      <c r="I464" s="749">
        <v>15880</v>
      </c>
      <c r="J464" s="749" t="s">
        <v>1412</v>
      </c>
      <c r="K464" s="749" t="s">
        <v>592</v>
      </c>
      <c r="L464" s="752">
        <v>163.57</v>
      </c>
      <c r="M464" s="752">
        <v>3</v>
      </c>
      <c r="N464" s="753">
        <v>490.71</v>
      </c>
    </row>
    <row r="465" spans="1:14" ht="14.4" customHeight="1" x14ac:dyDescent="0.3">
      <c r="A465" s="747" t="s">
        <v>590</v>
      </c>
      <c r="B465" s="748" t="s">
        <v>591</v>
      </c>
      <c r="C465" s="749" t="s">
        <v>612</v>
      </c>
      <c r="D465" s="750" t="s">
        <v>613</v>
      </c>
      <c r="E465" s="751">
        <v>50113001</v>
      </c>
      <c r="F465" s="750" t="s">
        <v>645</v>
      </c>
      <c r="G465" s="749" t="s">
        <v>646</v>
      </c>
      <c r="H465" s="749">
        <v>900240</v>
      </c>
      <c r="I465" s="749">
        <v>0</v>
      </c>
      <c r="J465" s="749" t="s">
        <v>1413</v>
      </c>
      <c r="K465" s="749" t="s">
        <v>592</v>
      </c>
      <c r="L465" s="752">
        <v>73.586149837031314</v>
      </c>
      <c r="M465" s="752">
        <v>10</v>
      </c>
      <c r="N465" s="753">
        <v>735.86149837031314</v>
      </c>
    </row>
    <row r="466" spans="1:14" ht="14.4" customHeight="1" x14ac:dyDescent="0.3">
      <c r="A466" s="747" t="s">
        <v>590</v>
      </c>
      <c r="B466" s="748" t="s">
        <v>591</v>
      </c>
      <c r="C466" s="749" t="s">
        <v>612</v>
      </c>
      <c r="D466" s="750" t="s">
        <v>613</v>
      </c>
      <c r="E466" s="751">
        <v>50113001</v>
      </c>
      <c r="F466" s="750" t="s">
        <v>645</v>
      </c>
      <c r="G466" s="749" t="s">
        <v>646</v>
      </c>
      <c r="H466" s="749">
        <v>185374</v>
      </c>
      <c r="I466" s="749">
        <v>185374</v>
      </c>
      <c r="J466" s="749" t="s">
        <v>1414</v>
      </c>
      <c r="K466" s="749" t="s">
        <v>1415</v>
      </c>
      <c r="L466" s="752">
        <v>585.99</v>
      </c>
      <c r="M466" s="752">
        <v>8</v>
      </c>
      <c r="N466" s="753">
        <v>4687.92</v>
      </c>
    </row>
    <row r="467" spans="1:14" ht="14.4" customHeight="1" x14ac:dyDescent="0.3">
      <c r="A467" s="747" t="s">
        <v>590</v>
      </c>
      <c r="B467" s="748" t="s">
        <v>591</v>
      </c>
      <c r="C467" s="749" t="s">
        <v>612</v>
      </c>
      <c r="D467" s="750" t="s">
        <v>613</v>
      </c>
      <c r="E467" s="751">
        <v>50113001</v>
      </c>
      <c r="F467" s="750" t="s">
        <v>645</v>
      </c>
      <c r="G467" s="749" t="s">
        <v>646</v>
      </c>
      <c r="H467" s="749">
        <v>184231</v>
      </c>
      <c r="I467" s="749">
        <v>84231</v>
      </c>
      <c r="J467" s="749" t="s">
        <v>858</v>
      </c>
      <c r="K467" s="749" t="s">
        <v>859</v>
      </c>
      <c r="L467" s="752">
        <v>373.29676986885306</v>
      </c>
      <c r="M467" s="752">
        <v>31.907815599999999</v>
      </c>
      <c r="N467" s="753">
        <v>11911.084497050999</v>
      </c>
    </row>
    <row r="468" spans="1:14" ht="14.4" customHeight="1" x14ac:dyDescent="0.3">
      <c r="A468" s="747" t="s">
        <v>590</v>
      </c>
      <c r="B468" s="748" t="s">
        <v>591</v>
      </c>
      <c r="C468" s="749" t="s">
        <v>612</v>
      </c>
      <c r="D468" s="750" t="s">
        <v>613</v>
      </c>
      <c r="E468" s="751">
        <v>50113001</v>
      </c>
      <c r="F468" s="750" t="s">
        <v>645</v>
      </c>
      <c r="G468" s="749" t="s">
        <v>646</v>
      </c>
      <c r="H468" s="749">
        <v>184229</v>
      </c>
      <c r="I468" s="749">
        <v>84229</v>
      </c>
      <c r="J468" s="749" t="s">
        <v>860</v>
      </c>
      <c r="K468" s="749" t="s">
        <v>861</v>
      </c>
      <c r="L468" s="752">
        <v>887.26914639784411</v>
      </c>
      <c r="M468" s="752">
        <v>10.946836099999999</v>
      </c>
      <c r="N468" s="753">
        <v>9712.7899222041033</v>
      </c>
    </row>
    <row r="469" spans="1:14" ht="14.4" customHeight="1" x14ac:dyDescent="0.3">
      <c r="A469" s="747" t="s">
        <v>590</v>
      </c>
      <c r="B469" s="748" t="s">
        <v>591</v>
      </c>
      <c r="C469" s="749" t="s">
        <v>612</v>
      </c>
      <c r="D469" s="750" t="s">
        <v>613</v>
      </c>
      <c r="E469" s="751">
        <v>50113001</v>
      </c>
      <c r="F469" s="750" t="s">
        <v>645</v>
      </c>
      <c r="G469" s="749" t="s">
        <v>646</v>
      </c>
      <c r="H469" s="749">
        <v>184230</v>
      </c>
      <c r="I469" s="749">
        <v>84230</v>
      </c>
      <c r="J469" s="749" t="s">
        <v>862</v>
      </c>
      <c r="K469" s="749" t="s">
        <v>863</v>
      </c>
      <c r="L469" s="752">
        <v>196.06399009600648</v>
      </c>
      <c r="M469" s="752">
        <v>15</v>
      </c>
      <c r="N469" s="753">
        <v>2940.9598514400973</v>
      </c>
    </row>
    <row r="470" spans="1:14" ht="14.4" customHeight="1" x14ac:dyDescent="0.3">
      <c r="A470" s="747" t="s">
        <v>590</v>
      </c>
      <c r="B470" s="748" t="s">
        <v>591</v>
      </c>
      <c r="C470" s="749" t="s">
        <v>612</v>
      </c>
      <c r="D470" s="750" t="s">
        <v>613</v>
      </c>
      <c r="E470" s="751">
        <v>50113001</v>
      </c>
      <c r="F470" s="750" t="s">
        <v>645</v>
      </c>
      <c r="G470" s="749" t="s">
        <v>662</v>
      </c>
      <c r="H470" s="749">
        <v>12670</v>
      </c>
      <c r="I470" s="749">
        <v>12670</v>
      </c>
      <c r="J470" s="749" t="s">
        <v>877</v>
      </c>
      <c r="K470" s="749" t="s">
        <v>878</v>
      </c>
      <c r="L470" s="752">
        <v>239.62533659257605</v>
      </c>
      <c r="M470" s="752">
        <v>5.3840000000000003</v>
      </c>
      <c r="N470" s="753">
        <v>1290.1428122144296</v>
      </c>
    </row>
    <row r="471" spans="1:14" ht="14.4" customHeight="1" x14ac:dyDescent="0.3">
      <c r="A471" s="747" t="s">
        <v>590</v>
      </c>
      <c r="B471" s="748" t="s">
        <v>591</v>
      </c>
      <c r="C471" s="749" t="s">
        <v>612</v>
      </c>
      <c r="D471" s="750" t="s">
        <v>613</v>
      </c>
      <c r="E471" s="751">
        <v>50113001</v>
      </c>
      <c r="F471" s="750" t="s">
        <v>645</v>
      </c>
      <c r="G471" s="749" t="s">
        <v>662</v>
      </c>
      <c r="H471" s="749">
        <v>112669</v>
      </c>
      <c r="I471" s="749">
        <v>12669</v>
      </c>
      <c r="J471" s="749" t="s">
        <v>877</v>
      </c>
      <c r="K471" s="749" t="s">
        <v>879</v>
      </c>
      <c r="L471" s="752">
        <v>104.50018084973487</v>
      </c>
      <c r="M471" s="752">
        <v>4.7393651000000006</v>
      </c>
      <c r="N471" s="753">
        <v>495.26451006292189</v>
      </c>
    </row>
    <row r="472" spans="1:14" ht="14.4" customHeight="1" x14ac:dyDescent="0.3">
      <c r="A472" s="747" t="s">
        <v>590</v>
      </c>
      <c r="B472" s="748" t="s">
        <v>591</v>
      </c>
      <c r="C472" s="749" t="s">
        <v>612</v>
      </c>
      <c r="D472" s="750" t="s">
        <v>613</v>
      </c>
      <c r="E472" s="751">
        <v>50113001</v>
      </c>
      <c r="F472" s="750" t="s">
        <v>645</v>
      </c>
      <c r="G472" s="749" t="s">
        <v>662</v>
      </c>
      <c r="H472" s="749">
        <v>112671</v>
      </c>
      <c r="I472" s="749">
        <v>12671</v>
      </c>
      <c r="J472" s="749" t="s">
        <v>877</v>
      </c>
      <c r="K472" s="749" t="s">
        <v>880</v>
      </c>
      <c r="L472" s="752">
        <v>324.5008194811237</v>
      </c>
      <c r="M472" s="752">
        <v>1.4239999999999999</v>
      </c>
      <c r="N472" s="753">
        <v>462.08916694112014</v>
      </c>
    </row>
    <row r="473" spans="1:14" ht="14.4" customHeight="1" x14ac:dyDescent="0.3">
      <c r="A473" s="747" t="s">
        <v>590</v>
      </c>
      <c r="B473" s="748" t="s">
        <v>591</v>
      </c>
      <c r="C473" s="749" t="s">
        <v>612</v>
      </c>
      <c r="D473" s="750" t="s">
        <v>613</v>
      </c>
      <c r="E473" s="751">
        <v>50113001</v>
      </c>
      <c r="F473" s="750" t="s">
        <v>645</v>
      </c>
      <c r="G473" s="749" t="s">
        <v>646</v>
      </c>
      <c r="H473" s="749">
        <v>155379</v>
      </c>
      <c r="I473" s="749">
        <v>155379</v>
      </c>
      <c r="J473" s="749" t="s">
        <v>1416</v>
      </c>
      <c r="K473" s="749" t="s">
        <v>1115</v>
      </c>
      <c r="L473" s="752">
        <v>2548</v>
      </c>
      <c r="M473" s="752">
        <v>72</v>
      </c>
      <c r="N473" s="753">
        <v>183456</v>
      </c>
    </row>
    <row r="474" spans="1:14" ht="14.4" customHeight="1" x14ac:dyDescent="0.3">
      <c r="A474" s="747" t="s">
        <v>590</v>
      </c>
      <c r="B474" s="748" t="s">
        <v>591</v>
      </c>
      <c r="C474" s="749" t="s">
        <v>612</v>
      </c>
      <c r="D474" s="750" t="s">
        <v>613</v>
      </c>
      <c r="E474" s="751">
        <v>50113001</v>
      </c>
      <c r="F474" s="750" t="s">
        <v>645</v>
      </c>
      <c r="G474" s="749" t="s">
        <v>662</v>
      </c>
      <c r="H474" s="749">
        <v>214036</v>
      </c>
      <c r="I474" s="749">
        <v>214036</v>
      </c>
      <c r="J474" s="749" t="s">
        <v>910</v>
      </c>
      <c r="K474" s="749" t="s">
        <v>911</v>
      </c>
      <c r="L474" s="752">
        <v>40.390000000000008</v>
      </c>
      <c r="M474" s="752">
        <v>2</v>
      </c>
      <c r="N474" s="753">
        <v>80.780000000000015</v>
      </c>
    </row>
    <row r="475" spans="1:14" ht="14.4" customHeight="1" x14ac:dyDescent="0.3">
      <c r="A475" s="747" t="s">
        <v>590</v>
      </c>
      <c r="B475" s="748" t="s">
        <v>591</v>
      </c>
      <c r="C475" s="749" t="s">
        <v>612</v>
      </c>
      <c r="D475" s="750" t="s">
        <v>613</v>
      </c>
      <c r="E475" s="751">
        <v>50113001</v>
      </c>
      <c r="F475" s="750" t="s">
        <v>645</v>
      </c>
      <c r="G475" s="749" t="s">
        <v>646</v>
      </c>
      <c r="H475" s="749">
        <v>198864</v>
      </c>
      <c r="I475" s="749">
        <v>98864</v>
      </c>
      <c r="J475" s="749" t="s">
        <v>1417</v>
      </c>
      <c r="K475" s="749" t="s">
        <v>1418</v>
      </c>
      <c r="L475" s="752">
        <v>537.86800000000005</v>
      </c>
      <c r="M475" s="752">
        <v>3</v>
      </c>
      <c r="N475" s="753">
        <v>1613.6040000000003</v>
      </c>
    </row>
    <row r="476" spans="1:14" ht="14.4" customHeight="1" x14ac:dyDescent="0.3">
      <c r="A476" s="747" t="s">
        <v>590</v>
      </c>
      <c r="B476" s="748" t="s">
        <v>591</v>
      </c>
      <c r="C476" s="749" t="s">
        <v>612</v>
      </c>
      <c r="D476" s="750" t="s">
        <v>613</v>
      </c>
      <c r="E476" s="751">
        <v>50113001</v>
      </c>
      <c r="F476" s="750" t="s">
        <v>645</v>
      </c>
      <c r="G476" s="749" t="s">
        <v>646</v>
      </c>
      <c r="H476" s="749">
        <v>198872</v>
      </c>
      <c r="I476" s="749">
        <v>98872</v>
      </c>
      <c r="J476" s="749" t="s">
        <v>1417</v>
      </c>
      <c r="K476" s="749" t="s">
        <v>1419</v>
      </c>
      <c r="L476" s="752">
        <v>312.84000000000003</v>
      </c>
      <c r="M476" s="752">
        <v>7</v>
      </c>
      <c r="N476" s="753">
        <v>2189.88</v>
      </c>
    </row>
    <row r="477" spans="1:14" ht="14.4" customHeight="1" x14ac:dyDescent="0.3">
      <c r="A477" s="747" t="s">
        <v>590</v>
      </c>
      <c r="B477" s="748" t="s">
        <v>591</v>
      </c>
      <c r="C477" s="749" t="s">
        <v>612</v>
      </c>
      <c r="D477" s="750" t="s">
        <v>613</v>
      </c>
      <c r="E477" s="751">
        <v>50113001</v>
      </c>
      <c r="F477" s="750" t="s">
        <v>645</v>
      </c>
      <c r="G477" s="749" t="s">
        <v>646</v>
      </c>
      <c r="H477" s="749">
        <v>198876</v>
      </c>
      <c r="I477" s="749">
        <v>98876</v>
      </c>
      <c r="J477" s="749" t="s">
        <v>1417</v>
      </c>
      <c r="K477" s="749" t="s">
        <v>1420</v>
      </c>
      <c r="L477" s="752">
        <v>255.2</v>
      </c>
      <c r="M477" s="752">
        <v>1</v>
      </c>
      <c r="N477" s="753">
        <v>255.2</v>
      </c>
    </row>
    <row r="478" spans="1:14" ht="14.4" customHeight="1" x14ac:dyDescent="0.3">
      <c r="A478" s="747" t="s">
        <v>590</v>
      </c>
      <c r="B478" s="748" t="s">
        <v>591</v>
      </c>
      <c r="C478" s="749" t="s">
        <v>612</v>
      </c>
      <c r="D478" s="750" t="s">
        <v>613</v>
      </c>
      <c r="E478" s="751">
        <v>50113001</v>
      </c>
      <c r="F478" s="750" t="s">
        <v>645</v>
      </c>
      <c r="G478" s="749" t="s">
        <v>646</v>
      </c>
      <c r="H478" s="749">
        <v>172159</v>
      </c>
      <c r="I478" s="749">
        <v>172173</v>
      </c>
      <c r="J478" s="749" t="s">
        <v>914</v>
      </c>
      <c r="K478" s="749" t="s">
        <v>916</v>
      </c>
      <c r="L478" s="752">
        <v>476.52999999999986</v>
      </c>
      <c r="M478" s="752">
        <v>5.0999999999999997E-2</v>
      </c>
      <c r="N478" s="753">
        <v>24.303029999999993</v>
      </c>
    </row>
    <row r="479" spans="1:14" ht="14.4" customHeight="1" x14ac:dyDescent="0.3">
      <c r="A479" s="747" t="s">
        <v>590</v>
      </c>
      <c r="B479" s="748" t="s">
        <v>591</v>
      </c>
      <c r="C479" s="749" t="s">
        <v>612</v>
      </c>
      <c r="D479" s="750" t="s">
        <v>613</v>
      </c>
      <c r="E479" s="751">
        <v>50113001</v>
      </c>
      <c r="F479" s="750" t="s">
        <v>645</v>
      </c>
      <c r="G479" s="749" t="s">
        <v>646</v>
      </c>
      <c r="H479" s="749">
        <v>394970</v>
      </c>
      <c r="I479" s="749">
        <v>172174</v>
      </c>
      <c r="J479" s="749" t="s">
        <v>914</v>
      </c>
      <c r="K479" s="749" t="s">
        <v>917</v>
      </c>
      <c r="L479" s="752">
        <v>224.65054068559846</v>
      </c>
      <c r="M479" s="752">
        <v>1</v>
      </c>
      <c r="N479" s="753">
        <v>224.65054068559846</v>
      </c>
    </row>
    <row r="480" spans="1:14" ht="14.4" customHeight="1" x14ac:dyDescent="0.3">
      <c r="A480" s="747" t="s">
        <v>590</v>
      </c>
      <c r="B480" s="748" t="s">
        <v>591</v>
      </c>
      <c r="C480" s="749" t="s">
        <v>612</v>
      </c>
      <c r="D480" s="750" t="s">
        <v>613</v>
      </c>
      <c r="E480" s="751">
        <v>50113001</v>
      </c>
      <c r="F480" s="750" t="s">
        <v>645</v>
      </c>
      <c r="G480" s="749" t="s">
        <v>646</v>
      </c>
      <c r="H480" s="749">
        <v>196873</v>
      </c>
      <c r="I480" s="749">
        <v>96873</v>
      </c>
      <c r="J480" s="749" t="s">
        <v>919</v>
      </c>
      <c r="K480" s="749" t="s">
        <v>920</v>
      </c>
      <c r="L480" s="752">
        <v>14.299846703991735</v>
      </c>
      <c r="M480" s="752">
        <v>3</v>
      </c>
      <c r="N480" s="753">
        <v>42.899540111975206</v>
      </c>
    </row>
    <row r="481" spans="1:14" ht="14.4" customHeight="1" x14ac:dyDescent="0.3">
      <c r="A481" s="747" t="s">
        <v>590</v>
      </c>
      <c r="B481" s="748" t="s">
        <v>591</v>
      </c>
      <c r="C481" s="749" t="s">
        <v>612</v>
      </c>
      <c r="D481" s="750" t="s">
        <v>613</v>
      </c>
      <c r="E481" s="751">
        <v>50113001</v>
      </c>
      <c r="F481" s="750" t="s">
        <v>645</v>
      </c>
      <c r="G481" s="749" t="s">
        <v>646</v>
      </c>
      <c r="H481" s="749">
        <v>47244</v>
      </c>
      <c r="I481" s="749">
        <v>47244</v>
      </c>
      <c r="J481" s="749" t="s">
        <v>923</v>
      </c>
      <c r="K481" s="749" t="s">
        <v>922</v>
      </c>
      <c r="L481" s="752">
        <v>143</v>
      </c>
      <c r="M481" s="752">
        <v>1</v>
      </c>
      <c r="N481" s="753">
        <v>143</v>
      </c>
    </row>
    <row r="482" spans="1:14" ht="14.4" customHeight="1" x14ac:dyDescent="0.3">
      <c r="A482" s="747" t="s">
        <v>590</v>
      </c>
      <c r="B482" s="748" t="s">
        <v>591</v>
      </c>
      <c r="C482" s="749" t="s">
        <v>612</v>
      </c>
      <c r="D482" s="750" t="s">
        <v>613</v>
      </c>
      <c r="E482" s="751">
        <v>50113001</v>
      </c>
      <c r="F482" s="750" t="s">
        <v>645</v>
      </c>
      <c r="G482" s="749" t="s">
        <v>646</v>
      </c>
      <c r="H482" s="749">
        <v>147252</v>
      </c>
      <c r="I482" s="749">
        <v>47252</v>
      </c>
      <c r="J482" s="749" t="s">
        <v>928</v>
      </c>
      <c r="K482" s="749" t="s">
        <v>929</v>
      </c>
      <c r="L482" s="752">
        <v>11.109864342113111</v>
      </c>
      <c r="M482" s="752">
        <v>166</v>
      </c>
      <c r="N482" s="753">
        <v>1844.2374807907765</v>
      </c>
    </row>
    <row r="483" spans="1:14" ht="14.4" customHeight="1" x14ac:dyDescent="0.3">
      <c r="A483" s="747" t="s">
        <v>590</v>
      </c>
      <c r="B483" s="748" t="s">
        <v>591</v>
      </c>
      <c r="C483" s="749" t="s">
        <v>612</v>
      </c>
      <c r="D483" s="750" t="s">
        <v>613</v>
      </c>
      <c r="E483" s="751">
        <v>50113001</v>
      </c>
      <c r="F483" s="750" t="s">
        <v>645</v>
      </c>
      <c r="G483" s="749" t="s">
        <v>646</v>
      </c>
      <c r="H483" s="749">
        <v>158249</v>
      </c>
      <c r="I483" s="749">
        <v>58249</v>
      </c>
      <c r="J483" s="749" t="s">
        <v>1421</v>
      </c>
      <c r="K483" s="749" t="s">
        <v>592</v>
      </c>
      <c r="L483" s="752">
        <v>202.44000000000005</v>
      </c>
      <c r="M483" s="752">
        <v>2</v>
      </c>
      <c r="N483" s="753">
        <v>404.88000000000011</v>
      </c>
    </row>
    <row r="484" spans="1:14" ht="14.4" customHeight="1" x14ac:dyDescent="0.3">
      <c r="A484" s="747" t="s">
        <v>590</v>
      </c>
      <c r="B484" s="748" t="s">
        <v>591</v>
      </c>
      <c r="C484" s="749" t="s">
        <v>612</v>
      </c>
      <c r="D484" s="750" t="s">
        <v>613</v>
      </c>
      <c r="E484" s="751">
        <v>50113001</v>
      </c>
      <c r="F484" s="750" t="s">
        <v>645</v>
      </c>
      <c r="G484" s="749" t="s">
        <v>646</v>
      </c>
      <c r="H484" s="749">
        <v>214355</v>
      </c>
      <c r="I484" s="749">
        <v>214355</v>
      </c>
      <c r="J484" s="749" t="s">
        <v>952</v>
      </c>
      <c r="K484" s="749" t="s">
        <v>953</v>
      </c>
      <c r="L484" s="752">
        <v>247.95500000000001</v>
      </c>
      <c r="M484" s="752">
        <v>2</v>
      </c>
      <c r="N484" s="753">
        <v>495.91</v>
      </c>
    </row>
    <row r="485" spans="1:14" ht="14.4" customHeight="1" x14ac:dyDescent="0.3">
      <c r="A485" s="747" t="s">
        <v>590</v>
      </c>
      <c r="B485" s="748" t="s">
        <v>591</v>
      </c>
      <c r="C485" s="749" t="s">
        <v>612</v>
      </c>
      <c r="D485" s="750" t="s">
        <v>613</v>
      </c>
      <c r="E485" s="751">
        <v>50113001</v>
      </c>
      <c r="F485" s="750" t="s">
        <v>645</v>
      </c>
      <c r="G485" s="749" t="s">
        <v>646</v>
      </c>
      <c r="H485" s="749">
        <v>216572</v>
      </c>
      <c r="I485" s="749">
        <v>216572</v>
      </c>
      <c r="J485" s="749" t="s">
        <v>955</v>
      </c>
      <c r="K485" s="749" t="s">
        <v>956</v>
      </c>
      <c r="L485" s="752">
        <v>36.288181818181819</v>
      </c>
      <c r="M485" s="752">
        <v>55</v>
      </c>
      <c r="N485" s="753">
        <v>1995.8500000000001</v>
      </c>
    </row>
    <row r="486" spans="1:14" ht="14.4" customHeight="1" x14ac:dyDescent="0.3">
      <c r="A486" s="747" t="s">
        <v>590</v>
      </c>
      <c r="B486" s="748" t="s">
        <v>591</v>
      </c>
      <c r="C486" s="749" t="s">
        <v>612</v>
      </c>
      <c r="D486" s="750" t="s">
        <v>613</v>
      </c>
      <c r="E486" s="751">
        <v>50113001</v>
      </c>
      <c r="F486" s="750" t="s">
        <v>645</v>
      </c>
      <c r="G486" s="749" t="s">
        <v>646</v>
      </c>
      <c r="H486" s="749">
        <v>51383</v>
      </c>
      <c r="I486" s="749">
        <v>51383</v>
      </c>
      <c r="J486" s="749" t="s">
        <v>959</v>
      </c>
      <c r="K486" s="749" t="s">
        <v>962</v>
      </c>
      <c r="L486" s="752">
        <v>93.5</v>
      </c>
      <c r="M486" s="752">
        <v>8</v>
      </c>
      <c r="N486" s="753">
        <v>748</v>
      </c>
    </row>
    <row r="487" spans="1:14" ht="14.4" customHeight="1" x14ac:dyDescent="0.3">
      <c r="A487" s="747" t="s">
        <v>590</v>
      </c>
      <c r="B487" s="748" t="s">
        <v>591</v>
      </c>
      <c r="C487" s="749" t="s">
        <v>612</v>
      </c>
      <c r="D487" s="750" t="s">
        <v>613</v>
      </c>
      <c r="E487" s="751">
        <v>50113001</v>
      </c>
      <c r="F487" s="750" t="s">
        <v>645</v>
      </c>
      <c r="G487" s="749" t="s">
        <v>646</v>
      </c>
      <c r="H487" s="749">
        <v>151365</v>
      </c>
      <c r="I487" s="749">
        <v>51365</v>
      </c>
      <c r="J487" s="749" t="s">
        <v>964</v>
      </c>
      <c r="K487" s="749" t="s">
        <v>965</v>
      </c>
      <c r="L487" s="752">
        <v>8.5800068911746639</v>
      </c>
      <c r="M487" s="752">
        <v>135</v>
      </c>
      <c r="N487" s="753">
        <v>1158.3009303085796</v>
      </c>
    </row>
    <row r="488" spans="1:14" ht="14.4" customHeight="1" x14ac:dyDescent="0.3">
      <c r="A488" s="747" t="s">
        <v>590</v>
      </c>
      <c r="B488" s="748" t="s">
        <v>591</v>
      </c>
      <c r="C488" s="749" t="s">
        <v>612</v>
      </c>
      <c r="D488" s="750" t="s">
        <v>613</v>
      </c>
      <c r="E488" s="751">
        <v>50113001</v>
      </c>
      <c r="F488" s="750" t="s">
        <v>645</v>
      </c>
      <c r="G488" s="749" t="s">
        <v>646</v>
      </c>
      <c r="H488" s="749">
        <v>197682</v>
      </c>
      <c r="I488" s="749">
        <v>97682</v>
      </c>
      <c r="J488" s="749" t="s">
        <v>966</v>
      </c>
      <c r="K488" s="749" t="s">
        <v>967</v>
      </c>
      <c r="L488" s="752">
        <v>9.2949806870795548</v>
      </c>
      <c r="M488" s="752">
        <v>63</v>
      </c>
      <c r="N488" s="753">
        <v>585.58378328601191</v>
      </c>
    </row>
    <row r="489" spans="1:14" ht="14.4" customHeight="1" x14ac:dyDescent="0.3">
      <c r="A489" s="747" t="s">
        <v>590</v>
      </c>
      <c r="B489" s="748" t="s">
        <v>591</v>
      </c>
      <c r="C489" s="749" t="s">
        <v>612</v>
      </c>
      <c r="D489" s="750" t="s">
        <v>613</v>
      </c>
      <c r="E489" s="751">
        <v>50113001</v>
      </c>
      <c r="F489" s="750" t="s">
        <v>645</v>
      </c>
      <c r="G489" s="749" t="s">
        <v>646</v>
      </c>
      <c r="H489" s="749">
        <v>208466</v>
      </c>
      <c r="I489" s="749">
        <v>208466</v>
      </c>
      <c r="J489" s="749" t="s">
        <v>982</v>
      </c>
      <c r="K489" s="749" t="s">
        <v>983</v>
      </c>
      <c r="L489" s="752">
        <v>792.77</v>
      </c>
      <c r="M489" s="752">
        <v>1.1000000000000001</v>
      </c>
      <c r="N489" s="753">
        <v>872.04700000000003</v>
      </c>
    </row>
    <row r="490" spans="1:14" ht="14.4" customHeight="1" x14ac:dyDescent="0.3">
      <c r="A490" s="747" t="s">
        <v>590</v>
      </c>
      <c r="B490" s="748" t="s">
        <v>591</v>
      </c>
      <c r="C490" s="749" t="s">
        <v>612</v>
      </c>
      <c r="D490" s="750" t="s">
        <v>613</v>
      </c>
      <c r="E490" s="751">
        <v>50113001</v>
      </c>
      <c r="F490" s="750" t="s">
        <v>645</v>
      </c>
      <c r="G490" s="749" t="s">
        <v>646</v>
      </c>
      <c r="H490" s="749">
        <v>102486</v>
      </c>
      <c r="I490" s="749">
        <v>2486</v>
      </c>
      <c r="J490" s="749" t="s">
        <v>996</v>
      </c>
      <c r="K490" s="749" t="s">
        <v>997</v>
      </c>
      <c r="L490" s="752">
        <v>123.10500000000003</v>
      </c>
      <c r="M490" s="752">
        <v>6</v>
      </c>
      <c r="N490" s="753">
        <v>738.63000000000022</v>
      </c>
    </row>
    <row r="491" spans="1:14" ht="14.4" customHeight="1" x14ac:dyDescent="0.3">
      <c r="A491" s="747" t="s">
        <v>590</v>
      </c>
      <c r="B491" s="748" t="s">
        <v>591</v>
      </c>
      <c r="C491" s="749" t="s">
        <v>612</v>
      </c>
      <c r="D491" s="750" t="s">
        <v>613</v>
      </c>
      <c r="E491" s="751">
        <v>50113001</v>
      </c>
      <c r="F491" s="750" t="s">
        <v>645</v>
      </c>
      <c r="G491" s="749" t="s">
        <v>646</v>
      </c>
      <c r="H491" s="749">
        <v>194696</v>
      </c>
      <c r="I491" s="749">
        <v>194696</v>
      </c>
      <c r="J491" s="749" t="s">
        <v>1422</v>
      </c>
      <c r="K491" s="749" t="s">
        <v>1423</v>
      </c>
      <c r="L491" s="752">
        <v>26203.100000000006</v>
      </c>
      <c r="M491" s="752">
        <v>3</v>
      </c>
      <c r="N491" s="753">
        <v>78609.300000000017</v>
      </c>
    </row>
    <row r="492" spans="1:14" ht="14.4" customHeight="1" x14ac:dyDescent="0.3">
      <c r="A492" s="747" t="s">
        <v>590</v>
      </c>
      <c r="B492" s="748" t="s">
        <v>591</v>
      </c>
      <c r="C492" s="749" t="s">
        <v>612</v>
      </c>
      <c r="D492" s="750" t="s">
        <v>613</v>
      </c>
      <c r="E492" s="751">
        <v>50113001</v>
      </c>
      <c r="F492" s="750" t="s">
        <v>645</v>
      </c>
      <c r="G492" s="749" t="s">
        <v>646</v>
      </c>
      <c r="H492" s="749">
        <v>911953</v>
      </c>
      <c r="I492" s="749">
        <v>0</v>
      </c>
      <c r="J492" s="749" t="s">
        <v>1424</v>
      </c>
      <c r="K492" s="749" t="s">
        <v>592</v>
      </c>
      <c r="L492" s="752">
        <v>1004.2418608240644</v>
      </c>
      <c r="M492" s="752">
        <v>4</v>
      </c>
      <c r="N492" s="753">
        <v>4016.9674432962574</v>
      </c>
    </row>
    <row r="493" spans="1:14" ht="14.4" customHeight="1" x14ac:dyDescent="0.3">
      <c r="A493" s="747" t="s">
        <v>590</v>
      </c>
      <c r="B493" s="748" t="s">
        <v>591</v>
      </c>
      <c r="C493" s="749" t="s">
        <v>612</v>
      </c>
      <c r="D493" s="750" t="s">
        <v>613</v>
      </c>
      <c r="E493" s="751">
        <v>50113001</v>
      </c>
      <c r="F493" s="750" t="s">
        <v>645</v>
      </c>
      <c r="G493" s="749" t="s">
        <v>646</v>
      </c>
      <c r="H493" s="749">
        <v>501386</v>
      </c>
      <c r="I493" s="749">
        <v>0</v>
      </c>
      <c r="J493" s="749" t="s">
        <v>1009</v>
      </c>
      <c r="K493" s="749" t="s">
        <v>592</v>
      </c>
      <c r="L493" s="752">
        <v>437.8362567991241</v>
      </c>
      <c r="M493" s="752">
        <v>2</v>
      </c>
      <c r="N493" s="753">
        <v>875.6725135982482</v>
      </c>
    </row>
    <row r="494" spans="1:14" ht="14.4" customHeight="1" x14ac:dyDescent="0.3">
      <c r="A494" s="747" t="s">
        <v>590</v>
      </c>
      <c r="B494" s="748" t="s">
        <v>591</v>
      </c>
      <c r="C494" s="749" t="s">
        <v>612</v>
      </c>
      <c r="D494" s="750" t="s">
        <v>613</v>
      </c>
      <c r="E494" s="751">
        <v>50113001</v>
      </c>
      <c r="F494" s="750" t="s">
        <v>645</v>
      </c>
      <c r="G494" s="749" t="s">
        <v>646</v>
      </c>
      <c r="H494" s="749">
        <v>921348</v>
      </c>
      <c r="I494" s="749">
        <v>0</v>
      </c>
      <c r="J494" s="749" t="s">
        <v>1425</v>
      </c>
      <c r="K494" s="749" t="s">
        <v>592</v>
      </c>
      <c r="L494" s="752">
        <v>389.69866055829436</v>
      </c>
      <c r="M494" s="752">
        <v>1</v>
      </c>
      <c r="N494" s="753">
        <v>389.69866055829436</v>
      </c>
    </row>
    <row r="495" spans="1:14" ht="14.4" customHeight="1" x14ac:dyDescent="0.3">
      <c r="A495" s="747" t="s">
        <v>590</v>
      </c>
      <c r="B495" s="748" t="s">
        <v>591</v>
      </c>
      <c r="C495" s="749" t="s">
        <v>612</v>
      </c>
      <c r="D495" s="750" t="s">
        <v>613</v>
      </c>
      <c r="E495" s="751">
        <v>50113001</v>
      </c>
      <c r="F495" s="750" t="s">
        <v>645</v>
      </c>
      <c r="G495" s="749" t="s">
        <v>646</v>
      </c>
      <c r="H495" s="749">
        <v>394072</v>
      </c>
      <c r="I495" s="749">
        <v>1000</v>
      </c>
      <c r="J495" s="749" t="s">
        <v>1426</v>
      </c>
      <c r="K495" s="749" t="s">
        <v>592</v>
      </c>
      <c r="L495" s="752">
        <v>634.44208649015695</v>
      </c>
      <c r="M495" s="752">
        <v>1</v>
      </c>
      <c r="N495" s="753">
        <v>634.44208649015695</v>
      </c>
    </row>
    <row r="496" spans="1:14" ht="14.4" customHeight="1" x14ac:dyDescent="0.3">
      <c r="A496" s="747" t="s">
        <v>590</v>
      </c>
      <c r="B496" s="748" t="s">
        <v>591</v>
      </c>
      <c r="C496" s="749" t="s">
        <v>612</v>
      </c>
      <c r="D496" s="750" t="s">
        <v>613</v>
      </c>
      <c r="E496" s="751">
        <v>50113001</v>
      </c>
      <c r="F496" s="750" t="s">
        <v>645</v>
      </c>
      <c r="G496" s="749" t="s">
        <v>646</v>
      </c>
      <c r="H496" s="749">
        <v>188219</v>
      </c>
      <c r="I496" s="749">
        <v>88219</v>
      </c>
      <c r="J496" s="749" t="s">
        <v>1032</v>
      </c>
      <c r="K496" s="749" t="s">
        <v>1033</v>
      </c>
      <c r="L496" s="752">
        <v>141.6</v>
      </c>
      <c r="M496" s="752">
        <v>3</v>
      </c>
      <c r="N496" s="753">
        <v>424.79999999999995</v>
      </c>
    </row>
    <row r="497" spans="1:14" ht="14.4" customHeight="1" x14ac:dyDescent="0.3">
      <c r="A497" s="747" t="s">
        <v>590</v>
      </c>
      <c r="B497" s="748" t="s">
        <v>591</v>
      </c>
      <c r="C497" s="749" t="s">
        <v>612</v>
      </c>
      <c r="D497" s="750" t="s">
        <v>613</v>
      </c>
      <c r="E497" s="751">
        <v>50113001</v>
      </c>
      <c r="F497" s="750" t="s">
        <v>645</v>
      </c>
      <c r="G497" s="749" t="s">
        <v>662</v>
      </c>
      <c r="H497" s="749">
        <v>194294</v>
      </c>
      <c r="I497" s="749">
        <v>194294</v>
      </c>
      <c r="J497" s="749" t="s">
        <v>1427</v>
      </c>
      <c r="K497" s="749" t="s">
        <v>1428</v>
      </c>
      <c r="L497" s="752">
        <v>15123.85</v>
      </c>
      <c r="M497" s="752">
        <v>20</v>
      </c>
      <c r="N497" s="753">
        <v>302477</v>
      </c>
    </row>
    <row r="498" spans="1:14" ht="14.4" customHeight="1" x14ac:dyDescent="0.3">
      <c r="A498" s="747" t="s">
        <v>590</v>
      </c>
      <c r="B498" s="748" t="s">
        <v>591</v>
      </c>
      <c r="C498" s="749" t="s">
        <v>612</v>
      </c>
      <c r="D498" s="750" t="s">
        <v>613</v>
      </c>
      <c r="E498" s="751">
        <v>50113001</v>
      </c>
      <c r="F498" s="750" t="s">
        <v>645</v>
      </c>
      <c r="G498" s="749" t="s">
        <v>646</v>
      </c>
      <c r="H498" s="749">
        <v>100499</v>
      </c>
      <c r="I498" s="749">
        <v>499</v>
      </c>
      <c r="J498" s="749" t="s">
        <v>1061</v>
      </c>
      <c r="K498" s="749" t="s">
        <v>1062</v>
      </c>
      <c r="L498" s="752">
        <v>105.04875</v>
      </c>
      <c r="M498" s="752">
        <v>8</v>
      </c>
      <c r="N498" s="753">
        <v>840.39</v>
      </c>
    </row>
    <row r="499" spans="1:14" ht="14.4" customHeight="1" x14ac:dyDescent="0.3">
      <c r="A499" s="747" t="s">
        <v>590</v>
      </c>
      <c r="B499" s="748" t="s">
        <v>591</v>
      </c>
      <c r="C499" s="749" t="s">
        <v>612</v>
      </c>
      <c r="D499" s="750" t="s">
        <v>613</v>
      </c>
      <c r="E499" s="751">
        <v>50113001</v>
      </c>
      <c r="F499" s="750" t="s">
        <v>645</v>
      </c>
      <c r="G499" s="749" t="s">
        <v>646</v>
      </c>
      <c r="H499" s="749">
        <v>100502</v>
      </c>
      <c r="I499" s="749">
        <v>502</v>
      </c>
      <c r="J499" s="749" t="s">
        <v>1072</v>
      </c>
      <c r="K499" s="749" t="s">
        <v>1073</v>
      </c>
      <c r="L499" s="752">
        <v>238.65999999999994</v>
      </c>
      <c r="M499" s="752">
        <v>10</v>
      </c>
      <c r="N499" s="753">
        <v>2386.5999999999995</v>
      </c>
    </row>
    <row r="500" spans="1:14" ht="14.4" customHeight="1" x14ac:dyDescent="0.3">
      <c r="A500" s="747" t="s">
        <v>590</v>
      </c>
      <c r="B500" s="748" t="s">
        <v>591</v>
      </c>
      <c r="C500" s="749" t="s">
        <v>612</v>
      </c>
      <c r="D500" s="750" t="s">
        <v>613</v>
      </c>
      <c r="E500" s="751">
        <v>50113001</v>
      </c>
      <c r="F500" s="750" t="s">
        <v>645</v>
      </c>
      <c r="G500" s="749" t="s">
        <v>646</v>
      </c>
      <c r="H500" s="749">
        <v>99968</v>
      </c>
      <c r="I500" s="749">
        <v>0</v>
      </c>
      <c r="J500" s="749" t="s">
        <v>1077</v>
      </c>
      <c r="K500" s="749" t="s">
        <v>1078</v>
      </c>
      <c r="L500" s="752">
        <v>187.00000000000006</v>
      </c>
      <c r="M500" s="752">
        <v>1</v>
      </c>
      <c r="N500" s="753">
        <v>187.00000000000006</v>
      </c>
    </row>
    <row r="501" spans="1:14" ht="14.4" customHeight="1" x14ac:dyDescent="0.3">
      <c r="A501" s="747" t="s">
        <v>590</v>
      </c>
      <c r="B501" s="748" t="s">
        <v>591</v>
      </c>
      <c r="C501" s="749" t="s">
        <v>612</v>
      </c>
      <c r="D501" s="750" t="s">
        <v>613</v>
      </c>
      <c r="E501" s="751">
        <v>50113001</v>
      </c>
      <c r="F501" s="750" t="s">
        <v>645</v>
      </c>
      <c r="G501" s="749" t="s">
        <v>646</v>
      </c>
      <c r="H501" s="749">
        <v>396193</v>
      </c>
      <c r="I501" s="749">
        <v>9999999</v>
      </c>
      <c r="J501" s="749" t="s">
        <v>1083</v>
      </c>
      <c r="K501" s="749" t="s">
        <v>1082</v>
      </c>
      <c r="L501" s="752">
        <v>4279</v>
      </c>
      <c r="M501" s="752">
        <v>1</v>
      </c>
      <c r="N501" s="753">
        <v>4279</v>
      </c>
    </row>
    <row r="502" spans="1:14" ht="14.4" customHeight="1" x14ac:dyDescent="0.3">
      <c r="A502" s="747" t="s">
        <v>590</v>
      </c>
      <c r="B502" s="748" t="s">
        <v>591</v>
      </c>
      <c r="C502" s="749" t="s">
        <v>612</v>
      </c>
      <c r="D502" s="750" t="s">
        <v>613</v>
      </c>
      <c r="E502" s="751">
        <v>50113001</v>
      </c>
      <c r="F502" s="750" t="s">
        <v>645</v>
      </c>
      <c r="G502" s="749" t="s">
        <v>592</v>
      </c>
      <c r="H502" s="749">
        <v>149770</v>
      </c>
      <c r="I502" s="749">
        <v>149770</v>
      </c>
      <c r="J502" s="749" t="s">
        <v>1429</v>
      </c>
      <c r="K502" s="749" t="s">
        <v>1430</v>
      </c>
      <c r="L502" s="752">
        <v>19078.608888888888</v>
      </c>
      <c r="M502" s="752">
        <v>9</v>
      </c>
      <c r="N502" s="753">
        <v>171707.47999999998</v>
      </c>
    </row>
    <row r="503" spans="1:14" ht="14.4" customHeight="1" x14ac:dyDescent="0.3">
      <c r="A503" s="747" t="s">
        <v>590</v>
      </c>
      <c r="B503" s="748" t="s">
        <v>591</v>
      </c>
      <c r="C503" s="749" t="s">
        <v>612</v>
      </c>
      <c r="D503" s="750" t="s">
        <v>613</v>
      </c>
      <c r="E503" s="751">
        <v>50113001</v>
      </c>
      <c r="F503" s="750" t="s">
        <v>645</v>
      </c>
      <c r="G503" s="749" t="s">
        <v>592</v>
      </c>
      <c r="H503" s="749">
        <v>178906</v>
      </c>
      <c r="I503" s="749">
        <v>78906</v>
      </c>
      <c r="J503" s="749" t="s">
        <v>1431</v>
      </c>
      <c r="K503" s="749" t="s">
        <v>1432</v>
      </c>
      <c r="L503" s="752">
        <v>4428.6760000000004</v>
      </c>
      <c r="M503" s="752">
        <v>5</v>
      </c>
      <c r="N503" s="753">
        <v>22143.38</v>
      </c>
    </row>
    <row r="504" spans="1:14" ht="14.4" customHeight="1" x14ac:dyDescent="0.3">
      <c r="A504" s="747" t="s">
        <v>590</v>
      </c>
      <c r="B504" s="748" t="s">
        <v>591</v>
      </c>
      <c r="C504" s="749" t="s">
        <v>612</v>
      </c>
      <c r="D504" s="750" t="s">
        <v>613</v>
      </c>
      <c r="E504" s="751">
        <v>50113001</v>
      </c>
      <c r="F504" s="750" t="s">
        <v>645</v>
      </c>
      <c r="G504" s="749" t="s">
        <v>646</v>
      </c>
      <c r="H504" s="749">
        <v>219151</v>
      </c>
      <c r="I504" s="749">
        <v>219151</v>
      </c>
      <c r="J504" s="749" t="s">
        <v>1433</v>
      </c>
      <c r="K504" s="749" t="s">
        <v>1434</v>
      </c>
      <c r="L504" s="752">
        <v>1.0999999999999999</v>
      </c>
      <c r="M504" s="752">
        <v>3</v>
      </c>
      <c r="N504" s="753">
        <v>3.3</v>
      </c>
    </row>
    <row r="505" spans="1:14" ht="14.4" customHeight="1" x14ac:dyDescent="0.3">
      <c r="A505" s="747" t="s">
        <v>590</v>
      </c>
      <c r="B505" s="748" t="s">
        <v>591</v>
      </c>
      <c r="C505" s="749" t="s">
        <v>612</v>
      </c>
      <c r="D505" s="750" t="s">
        <v>613</v>
      </c>
      <c r="E505" s="751">
        <v>50113001</v>
      </c>
      <c r="F505" s="750" t="s">
        <v>645</v>
      </c>
      <c r="G505" s="749" t="s">
        <v>646</v>
      </c>
      <c r="H505" s="749">
        <v>219152</v>
      </c>
      <c r="I505" s="749">
        <v>219152</v>
      </c>
      <c r="J505" s="749" t="s">
        <v>1433</v>
      </c>
      <c r="K505" s="749" t="s">
        <v>1435</v>
      </c>
      <c r="L505" s="752">
        <v>1.0999999999999999</v>
      </c>
      <c r="M505" s="752">
        <v>6</v>
      </c>
      <c r="N505" s="753">
        <v>6.6</v>
      </c>
    </row>
    <row r="506" spans="1:14" ht="14.4" customHeight="1" x14ac:dyDescent="0.3">
      <c r="A506" s="747" t="s">
        <v>590</v>
      </c>
      <c r="B506" s="748" t="s">
        <v>591</v>
      </c>
      <c r="C506" s="749" t="s">
        <v>612</v>
      </c>
      <c r="D506" s="750" t="s">
        <v>613</v>
      </c>
      <c r="E506" s="751">
        <v>50113001</v>
      </c>
      <c r="F506" s="750" t="s">
        <v>645</v>
      </c>
      <c r="G506" s="749" t="s">
        <v>646</v>
      </c>
      <c r="H506" s="749">
        <v>219153</v>
      </c>
      <c r="I506" s="749">
        <v>219153</v>
      </c>
      <c r="J506" s="749" t="s">
        <v>1433</v>
      </c>
      <c r="K506" s="749" t="s">
        <v>1436</v>
      </c>
      <c r="L506" s="752">
        <v>1.0999999999999999</v>
      </c>
      <c r="M506" s="752">
        <v>38</v>
      </c>
      <c r="N506" s="753">
        <v>41.8</v>
      </c>
    </row>
    <row r="507" spans="1:14" ht="14.4" customHeight="1" x14ac:dyDescent="0.3">
      <c r="A507" s="747" t="s">
        <v>590</v>
      </c>
      <c r="B507" s="748" t="s">
        <v>591</v>
      </c>
      <c r="C507" s="749" t="s">
        <v>612</v>
      </c>
      <c r="D507" s="750" t="s">
        <v>613</v>
      </c>
      <c r="E507" s="751">
        <v>50113001</v>
      </c>
      <c r="F507" s="750" t="s">
        <v>645</v>
      </c>
      <c r="G507" s="749" t="s">
        <v>662</v>
      </c>
      <c r="H507" s="749">
        <v>107981</v>
      </c>
      <c r="I507" s="749">
        <v>7981</v>
      </c>
      <c r="J507" s="749" t="s">
        <v>1111</v>
      </c>
      <c r="K507" s="749" t="s">
        <v>1112</v>
      </c>
      <c r="L507" s="752">
        <v>50.640000000000015</v>
      </c>
      <c r="M507" s="752">
        <v>3</v>
      </c>
      <c r="N507" s="753">
        <v>151.92000000000004</v>
      </c>
    </row>
    <row r="508" spans="1:14" ht="14.4" customHeight="1" x14ac:dyDescent="0.3">
      <c r="A508" s="747" t="s">
        <v>590</v>
      </c>
      <c r="B508" s="748" t="s">
        <v>591</v>
      </c>
      <c r="C508" s="749" t="s">
        <v>612</v>
      </c>
      <c r="D508" s="750" t="s">
        <v>613</v>
      </c>
      <c r="E508" s="751">
        <v>50113001</v>
      </c>
      <c r="F508" s="750" t="s">
        <v>645</v>
      </c>
      <c r="G508" s="749" t="s">
        <v>662</v>
      </c>
      <c r="H508" s="749">
        <v>155823</v>
      </c>
      <c r="I508" s="749">
        <v>55823</v>
      </c>
      <c r="J508" s="749" t="s">
        <v>1111</v>
      </c>
      <c r="K508" s="749" t="s">
        <v>1113</v>
      </c>
      <c r="L508" s="752">
        <v>33.470000000000006</v>
      </c>
      <c r="M508" s="752">
        <v>2</v>
      </c>
      <c r="N508" s="753">
        <v>66.940000000000012</v>
      </c>
    </row>
    <row r="509" spans="1:14" ht="14.4" customHeight="1" x14ac:dyDescent="0.3">
      <c r="A509" s="747" t="s">
        <v>590</v>
      </c>
      <c r="B509" s="748" t="s">
        <v>591</v>
      </c>
      <c r="C509" s="749" t="s">
        <v>612</v>
      </c>
      <c r="D509" s="750" t="s">
        <v>613</v>
      </c>
      <c r="E509" s="751">
        <v>50113001</v>
      </c>
      <c r="F509" s="750" t="s">
        <v>645</v>
      </c>
      <c r="G509" s="749" t="s">
        <v>662</v>
      </c>
      <c r="H509" s="749">
        <v>187607</v>
      </c>
      <c r="I509" s="749">
        <v>187607</v>
      </c>
      <c r="J509" s="749" t="s">
        <v>1121</v>
      </c>
      <c r="K509" s="749" t="s">
        <v>1122</v>
      </c>
      <c r="L509" s="752">
        <v>273.89999999999998</v>
      </c>
      <c r="M509" s="752">
        <v>10</v>
      </c>
      <c r="N509" s="753">
        <v>2739</v>
      </c>
    </row>
    <row r="510" spans="1:14" ht="14.4" customHeight="1" x14ac:dyDescent="0.3">
      <c r="A510" s="747" t="s">
        <v>590</v>
      </c>
      <c r="B510" s="748" t="s">
        <v>591</v>
      </c>
      <c r="C510" s="749" t="s">
        <v>612</v>
      </c>
      <c r="D510" s="750" t="s">
        <v>613</v>
      </c>
      <c r="E510" s="751">
        <v>50113001</v>
      </c>
      <c r="F510" s="750" t="s">
        <v>645</v>
      </c>
      <c r="G510" s="749" t="s">
        <v>662</v>
      </c>
      <c r="H510" s="749">
        <v>150699</v>
      </c>
      <c r="I510" s="749">
        <v>50699</v>
      </c>
      <c r="J510" s="749" t="s">
        <v>1437</v>
      </c>
      <c r="K510" s="749" t="s">
        <v>671</v>
      </c>
      <c r="L510" s="752">
        <v>858.41</v>
      </c>
      <c r="M510" s="752">
        <v>90</v>
      </c>
      <c r="N510" s="753">
        <v>77256.899999999994</v>
      </c>
    </row>
    <row r="511" spans="1:14" ht="14.4" customHeight="1" x14ac:dyDescent="0.3">
      <c r="A511" s="747" t="s">
        <v>590</v>
      </c>
      <c r="B511" s="748" t="s">
        <v>591</v>
      </c>
      <c r="C511" s="749" t="s">
        <v>612</v>
      </c>
      <c r="D511" s="750" t="s">
        <v>613</v>
      </c>
      <c r="E511" s="751">
        <v>50113001</v>
      </c>
      <c r="F511" s="750" t="s">
        <v>645</v>
      </c>
      <c r="G511" s="749" t="s">
        <v>646</v>
      </c>
      <c r="H511" s="749">
        <v>849941</v>
      </c>
      <c r="I511" s="749">
        <v>162142</v>
      </c>
      <c r="J511" s="749" t="s">
        <v>1131</v>
      </c>
      <c r="K511" s="749" t="s">
        <v>1132</v>
      </c>
      <c r="L511" s="752">
        <v>29.725000000000005</v>
      </c>
      <c r="M511" s="752">
        <v>20</v>
      </c>
      <c r="N511" s="753">
        <v>594.50000000000011</v>
      </c>
    </row>
    <row r="512" spans="1:14" ht="14.4" customHeight="1" x14ac:dyDescent="0.3">
      <c r="A512" s="747" t="s">
        <v>590</v>
      </c>
      <c r="B512" s="748" t="s">
        <v>591</v>
      </c>
      <c r="C512" s="749" t="s">
        <v>612</v>
      </c>
      <c r="D512" s="750" t="s">
        <v>613</v>
      </c>
      <c r="E512" s="751">
        <v>50113001</v>
      </c>
      <c r="F512" s="750" t="s">
        <v>645</v>
      </c>
      <c r="G512" s="749" t="s">
        <v>662</v>
      </c>
      <c r="H512" s="749">
        <v>109709</v>
      </c>
      <c r="I512" s="749">
        <v>9709</v>
      </c>
      <c r="J512" s="749" t="s">
        <v>1157</v>
      </c>
      <c r="K512" s="749" t="s">
        <v>1158</v>
      </c>
      <c r="L512" s="752">
        <v>85.892499999999998</v>
      </c>
      <c r="M512" s="752">
        <v>80</v>
      </c>
      <c r="N512" s="753">
        <v>6871.4</v>
      </c>
    </row>
    <row r="513" spans="1:14" ht="14.4" customHeight="1" x14ac:dyDescent="0.3">
      <c r="A513" s="747" t="s">
        <v>590</v>
      </c>
      <c r="B513" s="748" t="s">
        <v>591</v>
      </c>
      <c r="C513" s="749" t="s">
        <v>612</v>
      </c>
      <c r="D513" s="750" t="s">
        <v>613</v>
      </c>
      <c r="E513" s="751">
        <v>50113001</v>
      </c>
      <c r="F513" s="750" t="s">
        <v>645</v>
      </c>
      <c r="G513" s="749" t="s">
        <v>662</v>
      </c>
      <c r="H513" s="749">
        <v>180081</v>
      </c>
      <c r="I513" s="749">
        <v>180081</v>
      </c>
      <c r="J513" s="749" t="s">
        <v>1438</v>
      </c>
      <c r="K513" s="749" t="s">
        <v>1439</v>
      </c>
      <c r="L513" s="752">
        <v>686</v>
      </c>
      <c r="M513" s="752">
        <v>1</v>
      </c>
      <c r="N513" s="753">
        <v>686</v>
      </c>
    </row>
    <row r="514" spans="1:14" ht="14.4" customHeight="1" x14ac:dyDescent="0.3">
      <c r="A514" s="747" t="s">
        <v>590</v>
      </c>
      <c r="B514" s="748" t="s">
        <v>591</v>
      </c>
      <c r="C514" s="749" t="s">
        <v>612</v>
      </c>
      <c r="D514" s="750" t="s">
        <v>613</v>
      </c>
      <c r="E514" s="751">
        <v>50113001</v>
      </c>
      <c r="F514" s="750" t="s">
        <v>645</v>
      </c>
      <c r="G514" s="749" t="s">
        <v>646</v>
      </c>
      <c r="H514" s="749">
        <v>109844</v>
      </c>
      <c r="I514" s="749">
        <v>9844</v>
      </c>
      <c r="J514" s="749" t="s">
        <v>1440</v>
      </c>
      <c r="K514" s="749" t="s">
        <v>1441</v>
      </c>
      <c r="L514" s="752">
        <v>73.11</v>
      </c>
      <c r="M514" s="752">
        <v>1</v>
      </c>
      <c r="N514" s="753">
        <v>73.11</v>
      </c>
    </row>
    <row r="515" spans="1:14" ht="14.4" customHeight="1" x14ac:dyDescent="0.3">
      <c r="A515" s="747" t="s">
        <v>590</v>
      </c>
      <c r="B515" s="748" t="s">
        <v>591</v>
      </c>
      <c r="C515" s="749" t="s">
        <v>612</v>
      </c>
      <c r="D515" s="750" t="s">
        <v>613</v>
      </c>
      <c r="E515" s="751">
        <v>50113001</v>
      </c>
      <c r="F515" s="750" t="s">
        <v>645</v>
      </c>
      <c r="G515" s="749" t="s">
        <v>646</v>
      </c>
      <c r="H515" s="749">
        <v>191836</v>
      </c>
      <c r="I515" s="749">
        <v>91836</v>
      </c>
      <c r="J515" s="749" t="s">
        <v>1440</v>
      </c>
      <c r="K515" s="749" t="s">
        <v>1442</v>
      </c>
      <c r="L515" s="752">
        <v>44.669999999999995</v>
      </c>
      <c r="M515" s="752">
        <v>2</v>
      </c>
      <c r="N515" s="753">
        <v>89.339999999999989</v>
      </c>
    </row>
    <row r="516" spans="1:14" ht="14.4" customHeight="1" x14ac:dyDescent="0.3">
      <c r="A516" s="747" t="s">
        <v>590</v>
      </c>
      <c r="B516" s="748" t="s">
        <v>591</v>
      </c>
      <c r="C516" s="749" t="s">
        <v>612</v>
      </c>
      <c r="D516" s="750" t="s">
        <v>613</v>
      </c>
      <c r="E516" s="751">
        <v>50113001</v>
      </c>
      <c r="F516" s="750" t="s">
        <v>645</v>
      </c>
      <c r="G516" s="749" t="s">
        <v>646</v>
      </c>
      <c r="H516" s="749">
        <v>105954</v>
      </c>
      <c r="I516" s="749">
        <v>5954</v>
      </c>
      <c r="J516" s="749" t="s">
        <v>1211</v>
      </c>
      <c r="K516" s="749" t="s">
        <v>1212</v>
      </c>
      <c r="L516" s="752">
        <v>2906.26</v>
      </c>
      <c r="M516" s="752">
        <v>1</v>
      </c>
      <c r="N516" s="753">
        <v>2906.26</v>
      </c>
    </row>
    <row r="517" spans="1:14" ht="14.4" customHeight="1" x14ac:dyDescent="0.3">
      <c r="A517" s="747" t="s">
        <v>590</v>
      </c>
      <c r="B517" s="748" t="s">
        <v>591</v>
      </c>
      <c r="C517" s="749" t="s">
        <v>612</v>
      </c>
      <c r="D517" s="750" t="s">
        <v>613</v>
      </c>
      <c r="E517" s="751">
        <v>50113001</v>
      </c>
      <c r="F517" s="750" t="s">
        <v>645</v>
      </c>
      <c r="G517" s="749" t="s">
        <v>662</v>
      </c>
      <c r="H517" s="749">
        <v>131934</v>
      </c>
      <c r="I517" s="749">
        <v>31934</v>
      </c>
      <c r="J517" s="749" t="s">
        <v>1443</v>
      </c>
      <c r="K517" s="749" t="s">
        <v>1444</v>
      </c>
      <c r="L517" s="752">
        <v>49.819999999999965</v>
      </c>
      <c r="M517" s="752">
        <v>1</v>
      </c>
      <c r="N517" s="753">
        <v>49.819999999999965</v>
      </c>
    </row>
    <row r="518" spans="1:14" ht="14.4" customHeight="1" x14ac:dyDescent="0.3">
      <c r="A518" s="747" t="s">
        <v>590</v>
      </c>
      <c r="B518" s="748" t="s">
        <v>591</v>
      </c>
      <c r="C518" s="749" t="s">
        <v>612</v>
      </c>
      <c r="D518" s="750" t="s">
        <v>613</v>
      </c>
      <c r="E518" s="751">
        <v>50113001</v>
      </c>
      <c r="F518" s="750" t="s">
        <v>645</v>
      </c>
      <c r="G518" s="749" t="s">
        <v>646</v>
      </c>
      <c r="H518" s="749">
        <v>991022</v>
      </c>
      <c r="I518" s="749">
        <v>0</v>
      </c>
      <c r="J518" s="749" t="s">
        <v>1445</v>
      </c>
      <c r="K518" s="749" t="s">
        <v>592</v>
      </c>
      <c r="L518" s="752">
        <v>9837.366</v>
      </c>
      <c r="M518" s="752">
        <v>10</v>
      </c>
      <c r="N518" s="753">
        <v>98373.66</v>
      </c>
    </row>
    <row r="519" spans="1:14" ht="14.4" customHeight="1" x14ac:dyDescent="0.3">
      <c r="A519" s="747" t="s">
        <v>590</v>
      </c>
      <c r="B519" s="748" t="s">
        <v>591</v>
      </c>
      <c r="C519" s="749" t="s">
        <v>612</v>
      </c>
      <c r="D519" s="750" t="s">
        <v>613</v>
      </c>
      <c r="E519" s="751">
        <v>50113001</v>
      </c>
      <c r="F519" s="750" t="s">
        <v>645</v>
      </c>
      <c r="G519" s="749" t="s">
        <v>646</v>
      </c>
      <c r="H519" s="749">
        <v>848977</v>
      </c>
      <c r="I519" s="749">
        <v>129597</v>
      </c>
      <c r="J519" s="749" t="s">
        <v>1226</v>
      </c>
      <c r="K519" s="749" t="s">
        <v>1227</v>
      </c>
      <c r="L519" s="752">
        <v>623.57316486891284</v>
      </c>
      <c r="M519" s="752">
        <v>27.586999999999996</v>
      </c>
      <c r="N519" s="753">
        <v>17202.512899238696</v>
      </c>
    </row>
    <row r="520" spans="1:14" ht="14.4" customHeight="1" x14ac:dyDescent="0.3">
      <c r="A520" s="747" t="s">
        <v>590</v>
      </c>
      <c r="B520" s="748" t="s">
        <v>591</v>
      </c>
      <c r="C520" s="749" t="s">
        <v>612</v>
      </c>
      <c r="D520" s="750" t="s">
        <v>613</v>
      </c>
      <c r="E520" s="751">
        <v>50113001</v>
      </c>
      <c r="F520" s="750" t="s">
        <v>645</v>
      </c>
      <c r="G520" s="749" t="s">
        <v>646</v>
      </c>
      <c r="H520" s="749">
        <v>111420</v>
      </c>
      <c r="I520" s="749">
        <v>11420</v>
      </c>
      <c r="J520" s="749" t="s">
        <v>1228</v>
      </c>
      <c r="K520" s="749" t="s">
        <v>1229</v>
      </c>
      <c r="L520" s="752">
        <v>178.45664752657467</v>
      </c>
      <c r="M520" s="752">
        <v>6</v>
      </c>
      <c r="N520" s="753">
        <v>1070.739885159448</v>
      </c>
    </row>
    <row r="521" spans="1:14" ht="14.4" customHeight="1" x14ac:dyDescent="0.3">
      <c r="A521" s="747" t="s">
        <v>590</v>
      </c>
      <c r="B521" s="748" t="s">
        <v>591</v>
      </c>
      <c r="C521" s="749" t="s">
        <v>612</v>
      </c>
      <c r="D521" s="750" t="s">
        <v>613</v>
      </c>
      <c r="E521" s="751">
        <v>50113001</v>
      </c>
      <c r="F521" s="750" t="s">
        <v>645</v>
      </c>
      <c r="G521" s="749" t="s">
        <v>646</v>
      </c>
      <c r="H521" s="749">
        <v>111421</v>
      </c>
      <c r="I521" s="749">
        <v>11421</v>
      </c>
      <c r="J521" s="749" t="s">
        <v>1228</v>
      </c>
      <c r="K521" s="749" t="s">
        <v>1230</v>
      </c>
      <c r="L521" s="752">
        <v>360.83136434494605</v>
      </c>
      <c r="M521" s="752">
        <v>31.454000000000001</v>
      </c>
      <c r="N521" s="753">
        <v>11349.589734105934</v>
      </c>
    </row>
    <row r="522" spans="1:14" ht="14.4" customHeight="1" x14ac:dyDescent="0.3">
      <c r="A522" s="747" t="s">
        <v>590</v>
      </c>
      <c r="B522" s="748" t="s">
        <v>591</v>
      </c>
      <c r="C522" s="749" t="s">
        <v>612</v>
      </c>
      <c r="D522" s="750" t="s">
        <v>613</v>
      </c>
      <c r="E522" s="751">
        <v>50113001</v>
      </c>
      <c r="F522" s="750" t="s">
        <v>645</v>
      </c>
      <c r="G522" s="749" t="s">
        <v>646</v>
      </c>
      <c r="H522" s="749">
        <v>100643</v>
      </c>
      <c r="I522" s="749">
        <v>643</v>
      </c>
      <c r="J522" s="749" t="s">
        <v>1231</v>
      </c>
      <c r="K522" s="749" t="s">
        <v>1232</v>
      </c>
      <c r="L522" s="752">
        <v>63.640000000000008</v>
      </c>
      <c r="M522" s="752">
        <v>11</v>
      </c>
      <c r="N522" s="753">
        <v>700.04000000000008</v>
      </c>
    </row>
    <row r="523" spans="1:14" ht="14.4" customHeight="1" x14ac:dyDescent="0.3">
      <c r="A523" s="747" t="s">
        <v>590</v>
      </c>
      <c r="B523" s="748" t="s">
        <v>591</v>
      </c>
      <c r="C523" s="749" t="s">
        <v>612</v>
      </c>
      <c r="D523" s="750" t="s">
        <v>613</v>
      </c>
      <c r="E523" s="751">
        <v>50113001</v>
      </c>
      <c r="F523" s="750" t="s">
        <v>645</v>
      </c>
      <c r="G523" s="749" t="s">
        <v>646</v>
      </c>
      <c r="H523" s="749">
        <v>100641</v>
      </c>
      <c r="I523" s="749">
        <v>641</v>
      </c>
      <c r="J523" s="749" t="s">
        <v>1446</v>
      </c>
      <c r="K523" s="749" t="s">
        <v>1447</v>
      </c>
      <c r="L523" s="752">
        <v>31.244999999999997</v>
      </c>
      <c r="M523" s="752">
        <v>2</v>
      </c>
      <c r="N523" s="753">
        <v>62.489999999999995</v>
      </c>
    </row>
    <row r="524" spans="1:14" ht="14.4" customHeight="1" x14ac:dyDescent="0.3">
      <c r="A524" s="747" t="s">
        <v>590</v>
      </c>
      <c r="B524" s="748" t="s">
        <v>591</v>
      </c>
      <c r="C524" s="749" t="s">
        <v>612</v>
      </c>
      <c r="D524" s="750" t="s">
        <v>613</v>
      </c>
      <c r="E524" s="751">
        <v>50113001</v>
      </c>
      <c r="F524" s="750" t="s">
        <v>645</v>
      </c>
      <c r="G524" s="749" t="s">
        <v>662</v>
      </c>
      <c r="H524" s="749">
        <v>500566</v>
      </c>
      <c r="I524" s="749">
        <v>500566</v>
      </c>
      <c r="J524" s="749" t="s">
        <v>1242</v>
      </c>
      <c r="K524" s="749" t="s">
        <v>1243</v>
      </c>
      <c r="L524" s="752">
        <v>662.67333333333329</v>
      </c>
      <c r="M524" s="752">
        <v>30</v>
      </c>
      <c r="N524" s="753">
        <v>19880.199999999997</v>
      </c>
    </row>
    <row r="525" spans="1:14" ht="14.4" customHeight="1" x14ac:dyDescent="0.3">
      <c r="A525" s="747" t="s">
        <v>590</v>
      </c>
      <c r="B525" s="748" t="s">
        <v>591</v>
      </c>
      <c r="C525" s="749" t="s">
        <v>612</v>
      </c>
      <c r="D525" s="750" t="s">
        <v>613</v>
      </c>
      <c r="E525" s="751">
        <v>50113001</v>
      </c>
      <c r="F525" s="750" t="s">
        <v>645</v>
      </c>
      <c r="G525" s="749" t="s">
        <v>662</v>
      </c>
      <c r="H525" s="749">
        <v>500570</v>
      </c>
      <c r="I525" s="749">
        <v>500570</v>
      </c>
      <c r="J525" s="749" t="s">
        <v>1244</v>
      </c>
      <c r="K525" s="749" t="s">
        <v>1243</v>
      </c>
      <c r="L525" s="752">
        <v>663.02482758620704</v>
      </c>
      <c r="M525" s="752">
        <v>145</v>
      </c>
      <c r="N525" s="753">
        <v>96138.60000000002</v>
      </c>
    </row>
    <row r="526" spans="1:14" ht="14.4" customHeight="1" x14ac:dyDescent="0.3">
      <c r="A526" s="747" t="s">
        <v>590</v>
      </c>
      <c r="B526" s="748" t="s">
        <v>591</v>
      </c>
      <c r="C526" s="749" t="s">
        <v>612</v>
      </c>
      <c r="D526" s="750" t="s">
        <v>613</v>
      </c>
      <c r="E526" s="751">
        <v>50113001</v>
      </c>
      <c r="F526" s="750" t="s">
        <v>645</v>
      </c>
      <c r="G526" s="749" t="s">
        <v>662</v>
      </c>
      <c r="H526" s="749">
        <v>101182</v>
      </c>
      <c r="I526" s="749">
        <v>1182</v>
      </c>
      <c r="J526" s="749" t="s">
        <v>1448</v>
      </c>
      <c r="K526" s="749" t="s">
        <v>1449</v>
      </c>
      <c r="L526" s="752">
        <v>1590.5329968728618</v>
      </c>
      <c r="M526" s="752">
        <v>4</v>
      </c>
      <c r="N526" s="753">
        <v>6362.131987491447</v>
      </c>
    </row>
    <row r="527" spans="1:14" ht="14.4" customHeight="1" x14ac:dyDescent="0.3">
      <c r="A527" s="747" t="s">
        <v>590</v>
      </c>
      <c r="B527" s="748" t="s">
        <v>591</v>
      </c>
      <c r="C527" s="749" t="s">
        <v>612</v>
      </c>
      <c r="D527" s="750" t="s">
        <v>613</v>
      </c>
      <c r="E527" s="751">
        <v>50113001</v>
      </c>
      <c r="F527" s="750" t="s">
        <v>645</v>
      </c>
      <c r="G527" s="749" t="s">
        <v>662</v>
      </c>
      <c r="H527" s="749">
        <v>166030</v>
      </c>
      <c r="I527" s="749">
        <v>66030</v>
      </c>
      <c r="J527" s="749" t="s">
        <v>1245</v>
      </c>
      <c r="K527" s="749" t="s">
        <v>1247</v>
      </c>
      <c r="L527" s="752">
        <v>29.870000000000005</v>
      </c>
      <c r="M527" s="752">
        <v>5</v>
      </c>
      <c r="N527" s="753">
        <v>149.35000000000002</v>
      </c>
    </row>
    <row r="528" spans="1:14" ht="14.4" customHeight="1" x14ac:dyDescent="0.3">
      <c r="A528" s="747" t="s">
        <v>590</v>
      </c>
      <c r="B528" s="748" t="s">
        <v>591</v>
      </c>
      <c r="C528" s="749" t="s">
        <v>612</v>
      </c>
      <c r="D528" s="750" t="s">
        <v>613</v>
      </c>
      <c r="E528" s="751">
        <v>50113008</v>
      </c>
      <c r="F528" s="750" t="s">
        <v>1292</v>
      </c>
      <c r="G528" s="749"/>
      <c r="H528" s="749"/>
      <c r="I528" s="749">
        <v>138455</v>
      </c>
      <c r="J528" s="749" t="s">
        <v>1293</v>
      </c>
      <c r="K528" s="749" t="s">
        <v>1294</v>
      </c>
      <c r="L528" s="752">
        <v>1287.0239908854167</v>
      </c>
      <c r="M528" s="752">
        <v>15</v>
      </c>
      <c r="N528" s="753">
        <v>19305.35986328125</v>
      </c>
    </row>
    <row r="529" spans="1:14" ht="14.4" customHeight="1" x14ac:dyDescent="0.3">
      <c r="A529" s="747" t="s">
        <v>590</v>
      </c>
      <c r="B529" s="748" t="s">
        <v>591</v>
      </c>
      <c r="C529" s="749" t="s">
        <v>612</v>
      </c>
      <c r="D529" s="750" t="s">
        <v>613</v>
      </c>
      <c r="E529" s="751">
        <v>50113008</v>
      </c>
      <c r="F529" s="750" t="s">
        <v>1292</v>
      </c>
      <c r="G529" s="749"/>
      <c r="H529" s="749"/>
      <c r="I529" s="749">
        <v>29979</v>
      </c>
      <c r="J529" s="749" t="s">
        <v>1298</v>
      </c>
      <c r="K529" s="749" t="s">
        <v>1299</v>
      </c>
      <c r="L529" s="752">
        <v>5251.7142857142853</v>
      </c>
      <c r="M529" s="752">
        <v>35</v>
      </c>
      <c r="N529" s="753">
        <v>183810</v>
      </c>
    </row>
    <row r="530" spans="1:14" ht="14.4" customHeight="1" x14ac:dyDescent="0.3">
      <c r="A530" s="747" t="s">
        <v>590</v>
      </c>
      <c r="B530" s="748" t="s">
        <v>591</v>
      </c>
      <c r="C530" s="749" t="s">
        <v>612</v>
      </c>
      <c r="D530" s="750" t="s">
        <v>613</v>
      </c>
      <c r="E530" s="751">
        <v>50113008</v>
      </c>
      <c r="F530" s="750" t="s">
        <v>1292</v>
      </c>
      <c r="G530" s="749"/>
      <c r="H530" s="749"/>
      <c r="I530" s="749">
        <v>29980</v>
      </c>
      <c r="J530" s="749" t="s">
        <v>1298</v>
      </c>
      <c r="K530" s="749" t="s">
        <v>1300</v>
      </c>
      <c r="L530" s="752">
        <v>9954.1902043269238</v>
      </c>
      <c r="M530" s="752">
        <v>65</v>
      </c>
      <c r="N530" s="753">
        <v>647022.36328125</v>
      </c>
    </row>
    <row r="531" spans="1:14" ht="14.4" customHeight="1" x14ac:dyDescent="0.3">
      <c r="A531" s="747" t="s">
        <v>590</v>
      </c>
      <c r="B531" s="748" t="s">
        <v>591</v>
      </c>
      <c r="C531" s="749" t="s">
        <v>612</v>
      </c>
      <c r="D531" s="750" t="s">
        <v>613</v>
      </c>
      <c r="E531" s="751">
        <v>50113008</v>
      </c>
      <c r="F531" s="750" t="s">
        <v>1292</v>
      </c>
      <c r="G531" s="749"/>
      <c r="H531" s="749"/>
      <c r="I531" s="749">
        <v>26042</v>
      </c>
      <c r="J531" s="749" t="s">
        <v>1450</v>
      </c>
      <c r="K531" s="749" t="s">
        <v>1451</v>
      </c>
      <c r="L531" s="752">
        <v>9559</v>
      </c>
      <c r="M531" s="752">
        <v>2</v>
      </c>
      <c r="N531" s="753">
        <v>19118</v>
      </c>
    </row>
    <row r="532" spans="1:14" ht="14.4" customHeight="1" x14ac:dyDescent="0.3">
      <c r="A532" s="747" t="s">
        <v>590</v>
      </c>
      <c r="B532" s="748" t="s">
        <v>591</v>
      </c>
      <c r="C532" s="749" t="s">
        <v>612</v>
      </c>
      <c r="D532" s="750" t="s">
        <v>613</v>
      </c>
      <c r="E532" s="751">
        <v>50113011</v>
      </c>
      <c r="F532" s="750" t="s">
        <v>1452</v>
      </c>
      <c r="G532" s="749"/>
      <c r="H532" s="749"/>
      <c r="I532" s="749">
        <v>49128</v>
      </c>
      <c r="J532" s="749" t="s">
        <v>1453</v>
      </c>
      <c r="K532" s="749" t="s">
        <v>1454</v>
      </c>
      <c r="L532" s="752">
        <v>12540</v>
      </c>
      <c r="M532" s="752">
        <v>30</v>
      </c>
      <c r="N532" s="753">
        <v>376200</v>
      </c>
    </row>
    <row r="533" spans="1:14" ht="14.4" customHeight="1" x14ac:dyDescent="0.3">
      <c r="A533" s="747" t="s">
        <v>590</v>
      </c>
      <c r="B533" s="748" t="s">
        <v>591</v>
      </c>
      <c r="C533" s="749" t="s">
        <v>612</v>
      </c>
      <c r="D533" s="750" t="s">
        <v>613</v>
      </c>
      <c r="E533" s="751">
        <v>50113011</v>
      </c>
      <c r="F533" s="750" t="s">
        <v>1452</v>
      </c>
      <c r="G533" s="749"/>
      <c r="H533" s="749"/>
      <c r="I533" s="749">
        <v>87239</v>
      </c>
      <c r="J533" s="749" t="s">
        <v>1453</v>
      </c>
      <c r="K533" s="749" t="s">
        <v>1455</v>
      </c>
      <c r="L533" s="752">
        <v>4252.6899142795137</v>
      </c>
      <c r="M533" s="752">
        <v>54</v>
      </c>
      <c r="N533" s="753">
        <v>229645.25537109375</v>
      </c>
    </row>
    <row r="534" spans="1:14" ht="14.4" customHeight="1" x14ac:dyDescent="0.3">
      <c r="A534" s="747" t="s">
        <v>590</v>
      </c>
      <c r="B534" s="748" t="s">
        <v>591</v>
      </c>
      <c r="C534" s="749" t="s">
        <v>612</v>
      </c>
      <c r="D534" s="750" t="s">
        <v>613</v>
      </c>
      <c r="E534" s="751">
        <v>50113011</v>
      </c>
      <c r="F534" s="750" t="s">
        <v>1452</v>
      </c>
      <c r="G534" s="749"/>
      <c r="H534" s="749"/>
      <c r="I534" s="749">
        <v>87240</v>
      </c>
      <c r="J534" s="749" t="s">
        <v>1453</v>
      </c>
      <c r="K534" s="749" t="s">
        <v>1456</v>
      </c>
      <c r="L534" s="752">
        <v>8505.3884214743593</v>
      </c>
      <c r="M534" s="752">
        <v>78</v>
      </c>
      <c r="N534" s="753">
        <v>663420.296875</v>
      </c>
    </row>
    <row r="535" spans="1:14" ht="14.4" customHeight="1" x14ac:dyDescent="0.3">
      <c r="A535" s="747" t="s">
        <v>590</v>
      </c>
      <c r="B535" s="748" t="s">
        <v>591</v>
      </c>
      <c r="C535" s="749" t="s">
        <v>612</v>
      </c>
      <c r="D535" s="750" t="s">
        <v>613</v>
      </c>
      <c r="E535" s="751">
        <v>50113011</v>
      </c>
      <c r="F535" s="750" t="s">
        <v>1452</v>
      </c>
      <c r="G535" s="749"/>
      <c r="H535" s="749"/>
      <c r="I535" s="749">
        <v>154709</v>
      </c>
      <c r="J535" s="749" t="s">
        <v>1457</v>
      </c>
      <c r="K535" s="749" t="s">
        <v>1458</v>
      </c>
      <c r="L535" s="752">
        <v>20462.240624999999</v>
      </c>
      <c r="M535" s="752">
        <v>20</v>
      </c>
      <c r="N535" s="753">
        <v>409244.8125</v>
      </c>
    </row>
    <row r="536" spans="1:14" ht="14.4" customHeight="1" x14ac:dyDescent="0.3">
      <c r="A536" s="747" t="s">
        <v>590</v>
      </c>
      <c r="B536" s="748" t="s">
        <v>591</v>
      </c>
      <c r="C536" s="749" t="s">
        <v>612</v>
      </c>
      <c r="D536" s="750" t="s">
        <v>613</v>
      </c>
      <c r="E536" s="751">
        <v>50113011</v>
      </c>
      <c r="F536" s="750" t="s">
        <v>1452</v>
      </c>
      <c r="G536" s="749"/>
      <c r="H536" s="749"/>
      <c r="I536" s="749">
        <v>173181</v>
      </c>
      <c r="J536" s="749" t="s">
        <v>1459</v>
      </c>
      <c r="K536" s="749" t="s">
        <v>1460</v>
      </c>
      <c r="L536" s="752">
        <v>8505.2000469738923</v>
      </c>
      <c r="M536" s="752">
        <v>79</v>
      </c>
      <c r="N536" s="753">
        <v>671910.8037109375</v>
      </c>
    </row>
    <row r="537" spans="1:14" ht="14.4" customHeight="1" x14ac:dyDescent="0.3">
      <c r="A537" s="747" t="s">
        <v>590</v>
      </c>
      <c r="B537" s="748" t="s">
        <v>591</v>
      </c>
      <c r="C537" s="749" t="s">
        <v>612</v>
      </c>
      <c r="D537" s="750" t="s">
        <v>613</v>
      </c>
      <c r="E537" s="751">
        <v>50113011</v>
      </c>
      <c r="F537" s="750" t="s">
        <v>1452</v>
      </c>
      <c r="G537" s="749"/>
      <c r="H537" s="749"/>
      <c r="I537" s="749">
        <v>173183</v>
      </c>
      <c r="J537" s="749" t="s">
        <v>1461</v>
      </c>
      <c r="K537" s="749" t="s">
        <v>1462</v>
      </c>
      <c r="L537" s="752">
        <v>4252.6000046502977</v>
      </c>
      <c r="M537" s="752">
        <v>21</v>
      </c>
      <c r="N537" s="753">
        <v>89304.60009765625</v>
      </c>
    </row>
    <row r="538" spans="1:14" ht="14.4" customHeight="1" x14ac:dyDescent="0.3">
      <c r="A538" s="747" t="s">
        <v>590</v>
      </c>
      <c r="B538" s="748" t="s">
        <v>591</v>
      </c>
      <c r="C538" s="749" t="s">
        <v>612</v>
      </c>
      <c r="D538" s="750" t="s">
        <v>613</v>
      </c>
      <c r="E538" s="751">
        <v>50113011</v>
      </c>
      <c r="F538" s="750" t="s">
        <v>1452</v>
      </c>
      <c r="G538" s="749"/>
      <c r="H538" s="749"/>
      <c r="I538" s="749">
        <v>154244</v>
      </c>
      <c r="J538" s="749" t="s">
        <v>1463</v>
      </c>
      <c r="K538" s="749" t="s">
        <v>1464</v>
      </c>
      <c r="L538" s="752">
        <v>9736.7999131944453</v>
      </c>
      <c r="M538" s="752">
        <v>9</v>
      </c>
      <c r="N538" s="753">
        <v>87631.19921875</v>
      </c>
    </row>
    <row r="539" spans="1:14" ht="14.4" customHeight="1" x14ac:dyDescent="0.3">
      <c r="A539" s="747" t="s">
        <v>590</v>
      </c>
      <c r="B539" s="748" t="s">
        <v>591</v>
      </c>
      <c r="C539" s="749" t="s">
        <v>612</v>
      </c>
      <c r="D539" s="750" t="s">
        <v>613</v>
      </c>
      <c r="E539" s="751">
        <v>50113011</v>
      </c>
      <c r="F539" s="750" t="s">
        <v>1452</v>
      </c>
      <c r="G539" s="749"/>
      <c r="H539" s="749"/>
      <c r="I539" s="749">
        <v>154245</v>
      </c>
      <c r="J539" s="749" t="s">
        <v>1463</v>
      </c>
      <c r="K539" s="749" t="s">
        <v>1465</v>
      </c>
      <c r="L539" s="752">
        <v>4868.39990234375</v>
      </c>
      <c r="M539" s="752">
        <v>6</v>
      </c>
      <c r="N539" s="753">
        <v>29210.3994140625</v>
      </c>
    </row>
    <row r="540" spans="1:14" ht="14.4" customHeight="1" x14ac:dyDescent="0.3">
      <c r="A540" s="747" t="s">
        <v>590</v>
      </c>
      <c r="B540" s="748" t="s">
        <v>591</v>
      </c>
      <c r="C540" s="749" t="s">
        <v>612</v>
      </c>
      <c r="D540" s="750" t="s">
        <v>613</v>
      </c>
      <c r="E540" s="751">
        <v>50113011</v>
      </c>
      <c r="F540" s="750" t="s">
        <v>1452</v>
      </c>
      <c r="G540" s="749"/>
      <c r="H540" s="749"/>
      <c r="I540" s="749">
        <v>57481</v>
      </c>
      <c r="J540" s="749" t="s">
        <v>1466</v>
      </c>
      <c r="K540" s="749" t="s">
        <v>1456</v>
      </c>
      <c r="L540" s="752">
        <v>8223.3098754882812</v>
      </c>
      <c r="M540" s="752">
        <v>32</v>
      </c>
      <c r="N540" s="753">
        <v>263145.916015625</v>
      </c>
    </row>
    <row r="541" spans="1:14" ht="14.4" customHeight="1" x14ac:dyDescent="0.3">
      <c r="A541" s="747" t="s">
        <v>590</v>
      </c>
      <c r="B541" s="748" t="s">
        <v>591</v>
      </c>
      <c r="C541" s="749" t="s">
        <v>612</v>
      </c>
      <c r="D541" s="750" t="s">
        <v>613</v>
      </c>
      <c r="E541" s="751">
        <v>50113011</v>
      </c>
      <c r="F541" s="750" t="s">
        <v>1452</v>
      </c>
      <c r="G541" s="749"/>
      <c r="H541" s="749"/>
      <c r="I541" s="749">
        <v>57477</v>
      </c>
      <c r="J541" s="749" t="s">
        <v>1467</v>
      </c>
      <c r="K541" s="749" t="s">
        <v>1468</v>
      </c>
      <c r="L541" s="752">
        <v>4112.7900085449219</v>
      </c>
      <c r="M541" s="752">
        <v>32</v>
      </c>
      <c r="N541" s="753">
        <v>131609.2802734375</v>
      </c>
    </row>
    <row r="542" spans="1:14" ht="14.4" customHeight="1" x14ac:dyDescent="0.3">
      <c r="A542" s="747" t="s">
        <v>590</v>
      </c>
      <c r="B542" s="748" t="s">
        <v>591</v>
      </c>
      <c r="C542" s="749" t="s">
        <v>612</v>
      </c>
      <c r="D542" s="750" t="s">
        <v>613</v>
      </c>
      <c r="E542" s="751">
        <v>50113016</v>
      </c>
      <c r="F542" s="750" t="s">
        <v>1394</v>
      </c>
      <c r="G542" s="749" t="s">
        <v>646</v>
      </c>
      <c r="H542" s="749">
        <v>185814</v>
      </c>
      <c r="I542" s="749">
        <v>209035</v>
      </c>
      <c r="J542" s="749" t="s">
        <v>1395</v>
      </c>
      <c r="K542" s="749" t="s">
        <v>1396</v>
      </c>
      <c r="L542" s="752">
        <v>29776.285140314802</v>
      </c>
      <c r="M542" s="752">
        <v>42.584999999999994</v>
      </c>
      <c r="N542" s="753">
        <v>1268023.1027003056</v>
      </c>
    </row>
    <row r="543" spans="1:14" ht="14.4" customHeight="1" x14ac:dyDescent="0.3">
      <c r="A543" s="747" t="s">
        <v>590</v>
      </c>
      <c r="B543" s="748" t="s">
        <v>591</v>
      </c>
      <c r="C543" s="749" t="s">
        <v>612</v>
      </c>
      <c r="D543" s="750" t="s">
        <v>613</v>
      </c>
      <c r="E543" s="751">
        <v>50113016</v>
      </c>
      <c r="F543" s="750" t="s">
        <v>1394</v>
      </c>
      <c r="G543" s="749" t="s">
        <v>646</v>
      </c>
      <c r="H543" s="749">
        <v>209457</v>
      </c>
      <c r="I543" s="749">
        <v>209457</v>
      </c>
      <c r="J543" s="749" t="s">
        <v>1395</v>
      </c>
      <c r="K543" s="749" t="s">
        <v>1397</v>
      </c>
      <c r="L543" s="752">
        <v>5159.6379795949397</v>
      </c>
      <c r="M543" s="752">
        <v>73.924999999999997</v>
      </c>
      <c r="N543" s="753">
        <v>381426.2376415559</v>
      </c>
    </row>
    <row r="544" spans="1:14" ht="14.4" customHeight="1" x14ac:dyDescent="0.3">
      <c r="A544" s="747" t="s">
        <v>590</v>
      </c>
      <c r="B544" s="748" t="s">
        <v>591</v>
      </c>
      <c r="C544" s="749" t="s">
        <v>612</v>
      </c>
      <c r="D544" s="750" t="s">
        <v>613</v>
      </c>
      <c r="E544" s="751">
        <v>50113016</v>
      </c>
      <c r="F544" s="750" t="s">
        <v>1394</v>
      </c>
      <c r="G544" s="749" t="s">
        <v>646</v>
      </c>
      <c r="H544" s="749">
        <v>209458</v>
      </c>
      <c r="I544" s="749">
        <v>209458</v>
      </c>
      <c r="J544" s="749" t="s">
        <v>1395</v>
      </c>
      <c r="K544" s="749" t="s">
        <v>1398</v>
      </c>
      <c r="L544" s="752">
        <v>15478.979933709716</v>
      </c>
      <c r="M544" s="752">
        <v>58.805999999999997</v>
      </c>
      <c r="N544" s="753">
        <v>910256.89398173348</v>
      </c>
    </row>
    <row r="545" spans="1:14" ht="14.4" customHeight="1" x14ac:dyDescent="0.3">
      <c r="A545" s="747" t="s">
        <v>590</v>
      </c>
      <c r="B545" s="748" t="s">
        <v>591</v>
      </c>
      <c r="C545" s="749" t="s">
        <v>612</v>
      </c>
      <c r="D545" s="750" t="s">
        <v>613</v>
      </c>
      <c r="E545" s="751">
        <v>50113016</v>
      </c>
      <c r="F545" s="750" t="s">
        <v>1394</v>
      </c>
      <c r="G545" s="749" t="s">
        <v>646</v>
      </c>
      <c r="H545" s="749">
        <v>167474</v>
      </c>
      <c r="I545" s="749">
        <v>167474</v>
      </c>
      <c r="J545" s="749" t="s">
        <v>1469</v>
      </c>
      <c r="K545" s="749" t="s">
        <v>1470</v>
      </c>
      <c r="L545" s="752">
        <v>49306.029999999984</v>
      </c>
      <c r="M545" s="752">
        <v>1</v>
      </c>
      <c r="N545" s="753">
        <v>49306.029999999984</v>
      </c>
    </row>
    <row r="546" spans="1:14" ht="14.4" customHeight="1" x14ac:dyDescent="0.3">
      <c r="A546" s="747" t="s">
        <v>590</v>
      </c>
      <c r="B546" s="748" t="s">
        <v>591</v>
      </c>
      <c r="C546" s="749" t="s">
        <v>612</v>
      </c>
      <c r="D546" s="750" t="s">
        <v>613</v>
      </c>
      <c r="E546" s="751">
        <v>50113016</v>
      </c>
      <c r="F546" s="750" t="s">
        <v>1394</v>
      </c>
      <c r="G546" s="749" t="s">
        <v>646</v>
      </c>
      <c r="H546" s="749">
        <v>500947</v>
      </c>
      <c r="I546" s="749">
        <v>500947</v>
      </c>
      <c r="J546" s="749" t="s">
        <v>1471</v>
      </c>
      <c r="K546" s="749" t="s">
        <v>1472</v>
      </c>
      <c r="L546" s="752">
        <v>9761.3894499999988</v>
      </c>
      <c r="M546" s="752">
        <v>20</v>
      </c>
      <c r="N546" s="753">
        <v>195227.78899999999</v>
      </c>
    </row>
    <row r="547" spans="1:14" ht="14.4" customHeight="1" x14ac:dyDescent="0.3">
      <c r="A547" s="747" t="s">
        <v>590</v>
      </c>
      <c r="B547" s="748" t="s">
        <v>591</v>
      </c>
      <c r="C547" s="749" t="s">
        <v>612</v>
      </c>
      <c r="D547" s="750" t="s">
        <v>613</v>
      </c>
      <c r="E547" s="751">
        <v>50113017</v>
      </c>
      <c r="F547" s="750" t="s">
        <v>1399</v>
      </c>
      <c r="G547" s="749" t="s">
        <v>646</v>
      </c>
      <c r="H547" s="749">
        <v>501603</v>
      </c>
      <c r="I547" s="749">
        <v>209329</v>
      </c>
      <c r="J547" s="749" t="s">
        <v>1400</v>
      </c>
      <c r="K547" s="749" t="s">
        <v>592</v>
      </c>
      <c r="L547" s="752">
        <v>14278.296888888868</v>
      </c>
      <c r="M547" s="752">
        <v>2</v>
      </c>
      <c r="N547" s="753">
        <v>28556.593777777736</v>
      </c>
    </row>
    <row r="548" spans="1:14" ht="14.4" customHeight="1" x14ac:dyDescent="0.3">
      <c r="A548" s="747" t="s">
        <v>590</v>
      </c>
      <c r="B548" s="748" t="s">
        <v>591</v>
      </c>
      <c r="C548" s="749" t="s">
        <v>612</v>
      </c>
      <c r="D548" s="750" t="s">
        <v>613</v>
      </c>
      <c r="E548" s="751">
        <v>50113017</v>
      </c>
      <c r="F548" s="750" t="s">
        <v>1399</v>
      </c>
      <c r="G548" s="749" t="s">
        <v>646</v>
      </c>
      <c r="H548" s="749">
        <v>501581</v>
      </c>
      <c r="I548" s="749">
        <v>209330</v>
      </c>
      <c r="J548" s="749" t="s">
        <v>1401</v>
      </c>
      <c r="K548" s="749" t="s">
        <v>592</v>
      </c>
      <c r="L548" s="752">
        <v>57113.176555555568</v>
      </c>
      <c r="M548" s="752">
        <v>4</v>
      </c>
      <c r="N548" s="753">
        <v>228452.70622222227</v>
      </c>
    </row>
    <row r="549" spans="1:14" ht="14.4" customHeight="1" x14ac:dyDescent="0.3">
      <c r="A549" s="747" t="s">
        <v>590</v>
      </c>
      <c r="B549" s="748" t="s">
        <v>591</v>
      </c>
      <c r="C549" s="749" t="s">
        <v>612</v>
      </c>
      <c r="D549" s="750" t="s">
        <v>613</v>
      </c>
      <c r="E549" s="751">
        <v>50113017</v>
      </c>
      <c r="F549" s="750" t="s">
        <v>1399</v>
      </c>
      <c r="G549" s="749" t="s">
        <v>646</v>
      </c>
      <c r="H549" s="749">
        <v>194249</v>
      </c>
      <c r="I549" s="749">
        <v>194249</v>
      </c>
      <c r="J549" s="749" t="s">
        <v>1473</v>
      </c>
      <c r="K549" s="749" t="s">
        <v>1474</v>
      </c>
      <c r="L549" s="752">
        <v>190916</v>
      </c>
      <c r="M549" s="752">
        <v>3</v>
      </c>
      <c r="N549" s="753">
        <v>572748</v>
      </c>
    </row>
    <row r="550" spans="1:14" ht="14.4" customHeight="1" x14ac:dyDescent="0.3">
      <c r="A550" s="747" t="s">
        <v>590</v>
      </c>
      <c r="B550" s="748" t="s">
        <v>591</v>
      </c>
      <c r="C550" s="749" t="s">
        <v>612</v>
      </c>
      <c r="D550" s="750" t="s">
        <v>613</v>
      </c>
      <c r="E550" s="751">
        <v>50113017</v>
      </c>
      <c r="F550" s="750" t="s">
        <v>1399</v>
      </c>
      <c r="G550" s="749" t="s">
        <v>662</v>
      </c>
      <c r="H550" s="749">
        <v>210187</v>
      </c>
      <c r="I550" s="749">
        <v>210187</v>
      </c>
      <c r="J550" s="749" t="s">
        <v>1475</v>
      </c>
      <c r="K550" s="749" t="s">
        <v>1476</v>
      </c>
      <c r="L550" s="752">
        <v>163350</v>
      </c>
      <c r="M550" s="752">
        <v>57</v>
      </c>
      <c r="N550" s="753">
        <v>9310950</v>
      </c>
    </row>
    <row r="551" spans="1:14" ht="14.4" customHeight="1" x14ac:dyDescent="0.3">
      <c r="A551" s="747" t="s">
        <v>590</v>
      </c>
      <c r="B551" s="748" t="s">
        <v>591</v>
      </c>
      <c r="C551" s="749" t="s">
        <v>612</v>
      </c>
      <c r="D551" s="750" t="s">
        <v>613</v>
      </c>
      <c r="E551" s="751">
        <v>50113017</v>
      </c>
      <c r="F551" s="750" t="s">
        <v>1399</v>
      </c>
      <c r="G551" s="749" t="s">
        <v>662</v>
      </c>
      <c r="H551" s="749">
        <v>194120</v>
      </c>
      <c r="I551" s="749">
        <v>194120</v>
      </c>
      <c r="J551" s="749" t="s">
        <v>1477</v>
      </c>
      <c r="K551" s="749" t="s">
        <v>1478</v>
      </c>
      <c r="L551" s="752">
        <v>85081.84</v>
      </c>
      <c r="M551" s="752">
        <v>5</v>
      </c>
      <c r="N551" s="753">
        <v>425409.2</v>
      </c>
    </row>
    <row r="552" spans="1:14" ht="14.4" customHeight="1" x14ac:dyDescent="0.3">
      <c r="A552" s="747" t="s">
        <v>590</v>
      </c>
      <c r="B552" s="748" t="s">
        <v>591</v>
      </c>
      <c r="C552" s="749" t="s">
        <v>612</v>
      </c>
      <c r="D552" s="750" t="s">
        <v>613</v>
      </c>
      <c r="E552" s="751">
        <v>50113017</v>
      </c>
      <c r="F552" s="750" t="s">
        <v>1399</v>
      </c>
      <c r="G552" s="749" t="s">
        <v>662</v>
      </c>
      <c r="H552" s="749">
        <v>194123</v>
      </c>
      <c r="I552" s="749">
        <v>194123</v>
      </c>
      <c r="J552" s="749" t="s">
        <v>1479</v>
      </c>
      <c r="K552" s="749" t="s">
        <v>1480</v>
      </c>
      <c r="L552" s="752">
        <v>88585.25</v>
      </c>
      <c r="M552" s="752">
        <v>12</v>
      </c>
      <c r="N552" s="753">
        <v>1063023</v>
      </c>
    </row>
    <row r="553" spans="1:14" ht="14.4" customHeight="1" x14ac:dyDescent="0.3">
      <c r="A553" s="747" t="s">
        <v>590</v>
      </c>
      <c r="B553" s="748" t="s">
        <v>591</v>
      </c>
      <c r="C553" s="749" t="s">
        <v>612</v>
      </c>
      <c r="D553" s="750" t="s">
        <v>613</v>
      </c>
      <c r="E553" s="751">
        <v>50113017</v>
      </c>
      <c r="F553" s="750" t="s">
        <v>1399</v>
      </c>
      <c r="G553" s="749" t="s">
        <v>662</v>
      </c>
      <c r="H553" s="749">
        <v>194117</v>
      </c>
      <c r="I553" s="749">
        <v>194117</v>
      </c>
      <c r="J553" s="749" t="s">
        <v>1481</v>
      </c>
      <c r="K553" s="749" t="s">
        <v>1482</v>
      </c>
      <c r="L553" s="752">
        <v>49989.317647058822</v>
      </c>
      <c r="M553" s="752">
        <v>17</v>
      </c>
      <c r="N553" s="753">
        <v>849818.4</v>
      </c>
    </row>
    <row r="554" spans="1:14" ht="14.4" customHeight="1" x14ac:dyDescent="0.3">
      <c r="A554" s="747" t="s">
        <v>590</v>
      </c>
      <c r="B554" s="748" t="s">
        <v>591</v>
      </c>
      <c r="C554" s="749" t="s">
        <v>612</v>
      </c>
      <c r="D554" s="750" t="s">
        <v>613</v>
      </c>
      <c r="E554" s="751">
        <v>50113017</v>
      </c>
      <c r="F554" s="750" t="s">
        <v>1399</v>
      </c>
      <c r="G554" s="749" t="s">
        <v>646</v>
      </c>
      <c r="H554" s="749">
        <v>28940</v>
      </c>
      <c r="I554" s="749">
        <v>28940</v>
      </c>
      <c r="J554" s="749" t="s">
        <v>1483</v>
      </c>
      <c r="K554" s="749" t="s">
        <v>1484</v>
      </c>
      <c r="L554" s="752">
        <v>115449.01666666666</v>
      </c>
      <c r="M554" s="752">
        <v>27</v>
      </c>
      <c r="N554" s="753">
        <v>3117123.4499999997</v>
      </c>
    </row>
    <row r="555" spans="1:14" ht="14.4" customHeight="1" x14ac:dyDescent="0.3">
      <c r="A555" s="747" t="s">
        <v>590</v>
      </c>
      <c r="B555" s="748" t="s">
        <v>591</v>
      </c>
      <c r="C555" s="749" t="s">
        <v>612</v>
      </c>
      <c r="D555" s="750" t="s">
        <v>613</v>
      </c>
      <c r="E555" s="751">
        <v>50113017</v>
      </c>
      <c r="F555" s="750" t="s">
        <v>1399</v>
      </c>
      <c r="G555" s="749" t="s">
        <v>646</v>
      </c>
      <c r="H555" s="749">
        <v>219165</v>
      </c>
      <c r="I555" s="749">
        <v>219165</v>
      </c>
      <c r="J555" s="749" t="s">
        <v>1485</v>
      </c>
      <c r="K555" s="749" t="s">
        <v>1486</v>
      </c>
      <c r="L555" s="752">
        <v>21858.1</v>
      </c>
      <c r="M555" s="752">
        <v>1</v>
      </c>
      <c r="N555" s="753">
        <v>21858.1</v>
      </c>
    </row>
    <row r="556" spans="1:14" ht="14.4" customHeight="1" x14ac:dyDescent="0.3">
      <c r="A556" s="747" t="s">
        <v>590</v>
      </c>
      <c r="B556" s="748" t="s">
        <v>591</v>
      </c>
      <c r="C556" s="749" t="s">
        <v>612</v>
      </c>
      <c r="D556" s="750" t="s">
        <v>613</v>
      </c>
      <c r="E556" s="751">
        <v>50113017</v>
      </c>
      <c r="F556" s="750" t="s">
        <v>1399</v>
      </c>
      <c r="G556" s="749" t="s">
        <v>646</v>
      </c>
      <c r="H556" s="749">
        <v>219166</v>
      </c>
      <c r="I556" s="749">
        <v>219166</v>
      </c>
      <c r="J556" s="749" t="s">
        <v>1485</v>
      </c>
      <c r="K556" s="749" t="s">
        <v>1487</v>
      </c>
      <c r="L556" s="752">
        <v>174861.5</v>
      </c>
      <c r="M556" s="752">
        <v>1</v>
      </c>
      <c r="N556" s="753">
        <v>174861.5</v>
      </c>
    </row>
    <row r="557" spans="1:14" ht="14.4" customHeight="1" x14ac:dyDescent="0.3">
      <c r="A557" s="747" t="s">
        <v>590</v>
      </c>
      <c r="B557" s="748" t="s">
        <v>591</v>
      </c>
      <c r="C557" s="749" t="s">
        <v>612</v>
      </c>
      <c r="D557" s="750" t="s">
        <v>613</v>
      </c>
      <c r="E557" s="751">
        <v>50113017</v>
      </c>
      <c r="F557" s="750" t="s">
        <v>1399</v>
      </c>
      <c r="G557" s="749" t="s">
        <v>646</v>
      </c>
      <c r="H557" s="749">
        <v>210144</v>
      </c>
      <c r="I557" s="749">
        <v>210144</v>
      </c>
      <c r="J557" s="749" t="s">
        <v>1488</v>
      </c>
      <c r="K557" s="749" t="s">
        <v>821</v>
      </c>
      <c r="L557" s="752">
        <v>117040</v>
      </c>
      <c r="M557" s="752">
        <v>18</v>
      </c>
      <c r="N557" s="753">
        <v>2106720</v>
      </c>
    </row>
    <row r="558" spans="1:14" ht="14.4" customHeight="1" x14ac:dyDescent="0.3">
      <c r="A558" s="747" t="s">
        <v>590</v>
      </c>
      <c r="B558" s="748" t="s">
        <v>591</v>
      </c>
      <c r="C558" s="749" t="s">
        <v>615</v>
      </c>
      <c r="D558" s="750" t="s">
        <v>616</v>
      </c>
      <c r="E558" s="751">
        <v>50113001</v>
      </c>
      <c r="F558" s="750" t="s">
        <v>645</v>
      </c>
      <c r="G558" s="749" t="s">
        <v>646</v>
      </c>
      <c r="H558" s="749">
        <v>196885</v>
      </c>
      <c r="I558" s="749">
        <v>96885</v>
      </c>
      <c r="J558" s="749" t="s">
        <v>647</v>
      </c>
      <c r="K558" s="749" t="s">
        <v>648</v>
      </c>
      <c r="L558" s="752">
        <v>19.249993675361296</v>
      </c>
      <c r="M558" s="752">
        <v>41</v>
      </c>
      <c r="N558" s="753">
        <v>789.24974068981317</v>
      </c>
    </row>
    <row r="559" spans="1:14" ht="14.4" customHeight="1" x14ac:dyDescent="0.3">
      <c r="A559" s="747" t="s">
        <v>590</v>
      </c>
      <c r="B559" s="748" t="s">
        <v>591</v>
      </c>
      <c r="C559" s="749" t="s">
        <v>615</v>
      </c>
      <c r="D559" s="750" t="s">
        <v>616</v>
      </c>
      <c r="E559" s="751">
        <v>50113001</v>
      </c>
      <c r="F559" s="750" t="s">
        <v>645</v>
      </c>
      <c r="G559" s="749" t="s">
        <v>646</v>
      </c>
      <c r="H559" s="749">
        <v>196884</v>
      </c>
      <c r="I559" s="749">
        <v>96884</v>
      </c>
      <c r="J559" s="749" t="s">
        <v>649</v>
      </c>
      <c r="K559" s="749" t="s">
        <v>650</v>
      </c>
      <c r="L559" s="752">
        <v>11.257968602721034</v>
      </c>
      <c r="M559" s="752">
        <v>197</v>
      </c>
      <c r="N559" s="753">
        <v>2217.8198147360436</v>
      </c>
    </row>
    <row r="560" spans="1:14" ht="14.4" customHeight="1" x14ac:dyDescent="0.3">
      <c r="A560" s="747" t="s">
        <v>590</v>
      </c>
      <c r="B560" s="748" t="s">
        <v>591</v>
      </c>
      <c r="C560" s="749" t="s">
        <v>615</v>
      </c>
      <c r="D560" s="750" t="s">
        <v>616</v>
      </c>
      <c r="E560" s="751">
        <v>50113001</v>
      </c>
      <c r="F560" s="750" t="s">
        <v>645</v>
      </c>
      <c r="G560" s="749" t="s">
        <v>646</v>
      </c>
      <c r="H560" s="749">
        <v>846758</v>
      </c>
      <c r="I560" s="749">
        <v>103387</v>
      </c>
      <c r="J560" s="749" t="s">
        <v>653</v>
      </c>
      <c r="K560" s="749" t="s">
        <v>654</v>
      </c>
      <c r="L560" s="752">
        <v>72.500000000000014</v>
      </c>
      <c r="M560" s="752">
        <v>14</v>
      </c>
      <c r="N560" s="753">
        <v>1015.0000000000002</v>
      </c>
    </row>
    <row r="561" spans="1:14" ht="14.4" customHeight="1" x14ac:dyDescent="0.3">
      <c r="A561" s="747" t="s">
        <v>590</v>
      </c>
      <c r="B561" s="748" t="s">
        <v>591</v>
      </c>
      <c r="C561" s="749" t="s">
        <v>615</v>
      </c>
      <c r="D561" s="750" t="s">
        <v>616</v>
      </c>
      <c r="E561" s="751">
        <v>50113001</v>
      </c>
      <c r="F561" s="750" t="s">
        <v>645</v>
      </c>
      <c r="G561" s="749" t="s">
        <v>646</v>
      </c>
      <c r="H561" s="749">
        <v>176064</v>
      </c>
      <c r="I561" s="749">
        <v>76064</v>
      </c>
      <c r="J561" s="749" t="s">
        <v>655</v>
      </c>
      <c r="K561" s="749" t="s">
        <v>656</v>
      </c>
      <c r="L561" s="752">
        <v>83.959999999999965</v>
      </c>
      <c r="M561" s="752">
        <v>1</v>
      </c>
      <c r="N561" s="753">
        <v>83.959999999999965</v>
      </c>
    </row>
    <row r="562" spans="1:14" ht="14.4" customHeight="1" x14ac:dyDescent="0.3">
      <c r="A562" s="747" t="s">
        <v>590</v>
      </c>
      <c r="B562" s="748" t="s">
        <v>591</v>
      </c>
      <c r="C562" s="749" t="s">
        <v>615</v>
      </c>
      <c r="D562" s="750" t="s">
        <v>616</v>
      </c>
      <c r="E562" s="751">
        <v>50113001</v>
      </c>
      <c r="F562" s="750" t="s">
        <v>645</v>
      </c>
      <c r="G562" s="749" t="s">
        <v>646</v>
      </c>
      <c r="H562" s="749">
        <v>100362</v>
      </c>
      <c r="I562" s="749">
        <v>362</v>
      </c>
      <c r="J562" s="749" t="s">
        <v>1402</v>
      </c>
      <c r="K562" s="749" t="s">
        <v>1104</v>
      </c>
      <c r="L562" s="752">
        <v>86.430000000000021</v>
      </c>
      <c r="M562" s="752">
        <v>2</v>
      </c>
      <c r="N562" s="753">
        <v>172.86000000000004</v>
      </c>
    </row>
    <row r="563" spans="1:14" ht="14.4" customHeight="1" x14ac:dyDescent="0.3">
      <c r="A563" s="747" t="s">
        <v>590</v>
      </c>
      <c r="B563" s="748" t="s">
        <v>591</v>
      </c>
      <c r="C563" s="749" t="s">
        <v>615</v>
      </c>
      <c r="D563" s="750" t="s">
        <v>616</v>
      </c>
      <c r="E563" s="751">
        <v>50113001</v>
      </c>
      <c r="F563" s="750" t="s">
        <v>645</v>
      </c>
      <c r="G563" s="749" t="s">
        <v>646</v>
      </c>
      <c r="H563" s="749">
        <v>128837</v>
      </c>
      <c r="I563" s="749">
        <v>28837</v>
      </c>
      <c r="J563" s="749" t="s">
        <v>1489</v>
      </c>
      <c r="K563" s="749" t="s">
        <v>1490</v>
      </c>
      <c r="L563" s="752">
        <v>79.400000000000006</v>
      </c>
      <c r="M563" s="752">
        <v>1</v>
      </c>
      <c r="N563" s="753">
        <v>79.400000000000006</v>
      </c>
    </row>
    <row r="564" spans="1:14" ht="14.4" customHeight="1" x14ac:dyDescent="0.3">
      <c r="A564" s="747" t="s">
        <v>590</v>
      </c>
      <c r="B564" s="748" t="s">
        <v>591</v>
      </c>
      <c r="C564" s="749" t="s">
        <v>615</v>
      </c>
      <c r="D564" s="750" t="s">
        <v>616</v>
      </c>
      <c r="E564" s="751">
        <v>50113001</v>
      </c>
      <c r="F564" s="750" t="s">
        <v>645</v>
      </c>
      <c r="G564" s="749" t="s">
        <v>646</v>
      </c>
      <c r="H564" s="749">
        <v>128831</v>
      </c>
      <c r="I564" s="749">
        <v>28831</v>
      </c>
      <c r="J564" s="749" t="s">
        <v>1491</v>
      </c>
      <c r="K564" s="749" t="s">
        <v>1492</v>
      </c>
      <c r="L564" s="752">
        <v>162.99</v>
      </c>
      <c r="M564" s="752">
        <v>2</v>
      </c>
      <c r="N564" s="753">
        <v>325.98</v>
      </c>
    </row>
    <row r="565" spans="1:14" ht="14.4" customHeight="1" x14ac:dyDescent="0.3">
      <c r="A565" s="747" t="s">
        <v>590</v>
      </c>
      <c r="B565" s="748" t="s">
        <v>591</v>
      </c>
      <c r="C565" s="749" t="s">
        <v>615</v>
      </c>
      <c r="D565" s="750" t="s">
        <v>616</v>
      </c>
      <c r="E565" s="751">
        <v>50113001</v>
      </c>
      <c r="F565" s="750" t="s">
        <v>645</v>
      </c>
      <c r="G565" s="749" t="s">
        <v>646</v>
      </c>
      <c r="H565" s="749">
        <v>845008</v>
      </c>
      <c r="I565" s="749">
        <v>107806</v>
      </c>
      <c r="J565" s="749" t="s">
        <v>660</v>
      </c>
      <c r="K565" s="749" t="s">
        <v>661</v>
      </c>
      <c r="L565" s="752">
        <v>66.989999999999981</v>
      </c>
      <c r="M565" s="752">
        <v>3</v>
      </c>
      <c r="N565" s="753">
        <v>200.96999999999994</v>
      </c>
    </row>
    <row r="566" spans="1:14" ht="14.4" customHeight="1" x14ac:dyDescent="0.3">
      <c r="A566" s="747" t="s">
        <v>590</v>
      </c>
      <c r="B566" s="748" t="s">
        <v>591</v>
      </c>
      <c r="C566" s="749" t="s">
        <v>615</v>
      </c>
      <c r="D566" s="750" t="s">
        <v>616</v>
      </c>
      <c r="E566" s="751">
        <v>50113001</v>
      </c>
      <c r="F566" s="750" t="s">
        <v>645</v>
      </c>
      <c r="G566" s="749" t="s">
        <v>662</v>
      </c>
      <c r="H566" s="749">
        <v>102945</v>
      </c>
      <c r="I566" s="749">
        <v>2945</v>
      </c>
      <c r="J566" s="749" t="s">
        <v>663</v>
      </c>
      <c r="K566" s="749" t="s">
        <v>664</v>
      </c>
      <c r="L566" s="752">
        <v>8.75</v>
      </c>
      <c r="M566" s="752">
        <v>3</v>
      </c>
      <c r="N566" s="753">
        <v>26.25</v>
      </c>
    </row>
    <row r="567" spans="1:14" ht="14.4" customHeight="1" x14ac:dyDescent="0.3">
      <c r="A567" s="747" t="s">
        <v>590</v>
      </c>
      <c r="B567" s="748" t="s">
        <v>591</v>
      </c>
      <c r="C567" s="749" t="s">
        <v>615</v>
      </c>
      <c r="D567" s="750" t="s">
        <v>616</v>
      </c>
      <c r="E567" s="751">
        <v>50113001</v>
      </c>
      <c r="F567" s="750" t="s">
        <v>645</v>
      </c>
      <c r="G567" s="749" t="s">
        <v>646</v>
      </c>
      <c r="H567" s="749">
        <v>201384</v>
      </c>
      <c r="I567" s="749">
        <v>201384</v>
      </c>
      <c r="J567" s="749" t="s">
        <v>668</v>
      </c>
      <c r="K567" s="749" t="s">
        <v>669</v>
      </c>
      <c r="L567" s="752">
        <v>1097.712</v>
      </c>
      <c r="M567" s="752">
        <v>5</v>
      </c>
      <c r="N567" s="753">
        <v>5488.5599999999995</v>
      </c>
    </row>
    <row r="568" spans="1:14" ht="14.4" customHeight="1" x14ac:dyDescent="0.3">
      <c r="A568" s="747" t="s">
        <v>590</v>
      </c>
      <c r="B568" s="748" t="s">
        <v>591</v>
      </c>
      <c r="C568" s="749" t="s">
        <v>615</v>
      </c>
      <c r="D568" s="750" t="s">
        <v>616</v>
      </c>
      <c r="E568" s="751">
        <v>50113001</v>
      </c>
      <c r="F568" s="750" t="s">
        <v>645</v>
      </c>
      <c r="G568" s="749" t="s">
        <v>646</v>
      </c>
      <c r="H568" s="749">
        <v>113873</v>
      </c>
      <c r="I568" s="749">
        <v>13873</v>
      </c>
      <c r="J568" s="749" t="s">
        <v>670</v>
      </c>
      <c r="K568" s="749" t="s">
        <v>671</v>
      </c>
      <c r="L568" s="752">
        <v>251.30000803521503</v>
      </c>
      <c r="M568" s="752">
        <v>5.5969059999999997</v>
      </c>
      <c r="N568" s="753">
        <v>1406.5025227723431</v>
      </c>
    </row>
    <row r="569" spans="1:14" ht="14.4" customHeight="1" x14ac:dyDescent="0.3">
      <c r="A569" s="747" t="s">
        <v>590</v>
      </c>
      <c r="B569" s="748" t="s">
        <v>591</v>
      </c>
      <c r="C569" s="749" t="s">
        <v>615</v>
      </c>
      <c r="D569" s="750" t="s">
        <v>616</v>
      </c>
      <c r="E569" s="751">
        <v>50113001</v>
      </c>
      <c r="F569" s="750" t="s">
        <v>645</v>
      </c>
      <c r="G569" s="749" t="s">
        <v>646</v>
      </c>
      <c r="H569" s="749">
        <v>188708</v>
      </c>
      <c r="I569" s="749">
        <v>88708</v>
      </c>
      <c r="J569" s="749" t="s">
        <v>1493</v>
      </c>
      <c r="K569" s="749" t="s">
        <v>1494</v>
      </c>
      <c r="L569" s="752">
        <v>79.94</v>
      </c>
      <c r="M569" s="752">
        <v>3</v>
      </c>
      <c r="N569" s="753">
        <v>239.82</v>
      </c>
    </row>
    <row r="570" spans="1:14" ht="14.4" customHeight="1" x14ac:dyDescent="0.3">
      <c r="A570" s="747" t="s">
        <v>590</v>
      </c>
      <c r="B570" s="748" t="s">
        <v>591</v>
      </c>
      <c r="C570" s="749" t="s">
        <v>615</v>
      </c>
      <c r="D570" s="750" t="s">
        <v>616</v>
      </c>
      <c r="E570" s="751">
        <v>50113001</v>
      </c>
      <c r="F570" s="750" t="s">
        <v>645</v>
      </c>
      <c r="G570" s="749" t="s">
        <v>646</v>
      </c>
      <c r="H570" s="749">
        <v>176954</v>
      </c>
      <c r="I570" s="749">
        <v>176954</v>
      </c>
      <c r="J570" s="749" t="s">
        <v>672</v>
      </c>
      <c r="K570" s="749" t="s">
        <v>673</v>
      </c>
      <c r="L570" s="752">
        <v>95.456666666666663</v>
      </c>
      <c r="M570" s="752">
        <v>3</v>
      </c>
      <c r="N570" s="753">
        <v>286.37</v>
      </c>
    </row>
    <row r="571" spans="1:14" ht="14.4" customHeight="1" x14ac:dyDescent="0.3">
      <c r="A571" s="747" t="s">
        <v>590</v>
      </c>
      <c r="B571" s="748" t="s">
        <v>591</v>
      </c>
      <c r="C571" s="749" t="s">
        <v>615</v>
      </c>
      <c r="D571" s="750" t="s">
        <v>616</v>
      </c>
      <c r="E571" s="751">
        <v>50113001</v>
      </c>
      <c r="F571" s="750" t="s">
        <v>645</v>
      </c>
      <c r="G571" s="749" t="s">
        <v>646</v>
      </c>
      <c r="H571" s="749">
        <v>192841</v>
      </c>
      <c r="I571" s="749">
        <v>192841</v>
      </c>
      <c r="J571" s="749" t="s">
        <v>674</v>
      </c>
      <c r="K571" s="749" t="s">
        <v>675</v>
      </c>
      <c r="L571" s="752">
        <v>4309.8000000000011</v>
      </c>
      <c r="M571" s="752">
        <v>26</v>
      </c>
      <c r="N571" s="753">
        <v>112054.80000000002</v>
      </c>
    </row>
    <row r="572" spans="1:14" ht="14.4" customHeight="1" x14ac:dyDescent="0.3">
      <c r="A572" s="747" t="s">
        <v>590</v>
      </c>
      <c r="B572" s="748" t="s">
        <v>591</v>
      </c>
      <c r="C572" s="749" t="s">
        <v>615</v>
      </c>
      <c r="D572" s="750" t="s">
        <v>616</v>
      </c>
      <c r="E572" s="751">
        <v>50113001</v>
      </c>
      <c r="F572" s="750" t="s">
        <v>645</v>
      </c>
      <c r="G572" s="749" t="s">
        <v>662</v>
      </c>
      <c r="H572" s="749">
        <v>127263</v>
      </c>
      <c r="I572" s="749">
        <v>127263</v>
      </c>
      <c r="J572" s="749" t="s">
        <v>678</v>
      </c>
      <c r="K572" s="749" t="s">
        <v>679</v>
      </c>
      <c r="L572" s="752">
        <v>53.656666666666688</v>
      </c>
      <c r="M572" s="752">
        <v>3</v>
      </c>
      <c r="N572" s="753">
        <v>160.97000000000006</v>
      </c>
    </row>
    <row r="573" spans="1:14" ht="14.4" customHeight="1" x14ac:dyDescent="0.3">
      <c r="A573" s="747" t="s">
        <v>590</v>
      </c>
      <c r="B573" s="748" t="s">
        <v>591</v>
      </c>
      <c r="C573" s="749" t="s">
        <v>615</v>
      </c>
      <c r="D573" s="750" t="s">
        <v>616</v>
      </c>
      <c r="E573" s="751">
        <v>50113001</v>
      </c>
      <c r="F573" s="750" t="s">
        <v>645</v>
      </c>
      <c r="G573" s="749" t="s">
        <v>662</v>
      </c>
      <c r="H573" s="749">
        <v>127272</v>
      </c>
      <c r="I573" s="749">
        <v>127272</v>
      </c>
      <c r="J573" s="749" t="s">
        <v>678</v>
      </c>
      <c r="K573" s="749" t="s">
        <v>680</v>
      </c>
      <c r="L573" s="752">
        <v>30.085000000000004</v>
      </c>
      <c r="M573" s="752">
        <v>12</v>
      </c>
      <c r="N573" s="753">
        <v>361.02000000000004</v>
      </c>
    </row>
    <row r="574" spans="1:14" ht="14.4" customHeight="1" x14ac:dyDescent="0.3">
      <c r="A574" s="747" t="s">
        <v>590</v>
      </c>
      <c r="B574" s="748" t="s">
        <v>591</v>
      </c>
      <c r="C574" s="749" t="s">
        <v>615</v>
      </c>
      <c r="D574" s="750" t="s">
        <v>616</v>
      </c>
      <c r="E574" s="751">
        <v>50113001</v>
      </c>
      <c r="F574" s="750" t="s">
        <v>645</v>
      </c>
      <c r="G574" s="749" t="s">
        <v>646</v>
      </c>
      <c r="H574" s="749">
        <v>194916</v>
      </c>
      <c r="I574" s="749">
        <v>94916</v>
      </c>
      <c r="J574" s="749" t="s">
        <v>683</v>
      </c>
      <c r="K574" s="749" t="s">
        <v>684</v>
      </c>
      <c r="L574" s="752">
        <v>85.15</v>
      </c>
      <c r="M574" s="752">
        <v>6</v>
      </c>
      <c r="N574" s="753">
        <v>510.90000000000003</v>
      </c>
    </row>
    <row r="575" spans="1:14" ht="14.4" customHeight="1" x14ac:dyDescent="0.3">
      <c r="A575" s="747" t="s">
        <v>590</v>
      </c>
      <c r="B575" s="748" t="s">
        <v>591</v>
      </c>
      <c r="C575" s="749" t="s">
        <v>615</v>
      </c>
      <c r="D575" s="750" t="s">
        <v>616</v>
      </c>
      <c r="E575" s="751">
        <v>50113001</v>
      </c>
      <c r="F575" s="750" t="s">
        <v>645</v>
      </c>
      <c r="G575" s="749" t="s">
        <v>646</v>
      </c>
      <c r="H575" s="749">
        <v>188518</v>
      </c>
      <c r="I575" s="749">
        <v>88518</v>
      </c>
      <c r="J575" s="749" t="s">
        <v>1495</v>
      </c>
      <c r="K575" s="749" t="s">
        <v>857</v>
      </c>
      <c r="L575" s="752">
        <v>37.789999999999971</v>
      </c>
      <c r="M575" s="752">
        <v>1</v>
      </c>
      <c r="N575" s="753">
        <v>37.789999999999971</v>
      </c>
    </row>
    <row r="576" spans="1:14" ht="14.4" customHeight="1" x14ac:dyDescent="0.3">
      <c r="A576" s="747" t="s">
        <v>590</v>
      </c>
      <c r="B576" s="748" t="s">
        <v>591</v>
      </c>
      <c r="C576" s="749" t="s">
        <v>615</v>
      </c>
      <c r="D576" s="750" t="s">
        <v>616</v>
      </c>
      <c r="E576" s="751">
        <v>50113001</v>
      </c>
      <c r="F576" s="750" t="s">
        <v>645</v>
      </c>
      <c r="G576" s="749" t="s">
        <v>646</v>
      </c>
      <c r="H576" s="749">
        <v>845369</v>
      </c>
      <c r="I576" s="749">
        <v>107987</v>
      </c>
      <c r="J576" s="749" t="s">
        <v>693</v>
      </c>
      <c r="K576" s="749" t="s">
        <v>694</v>
      </c>
      <c r="L576" s="752">
        <v>112.29</v>
      </c>
      <c r="M576" s="752">
        <v>6</v>
      </c>
      <c r="N576" s="753">
        <v>673.74</v>
      </c>
    </row>
    <row r="577" spans="1:14" ht="14.4" customHeight="1" x14ac:dyDescent="0.3">
      <c r="A577" s="747" t="s">
        <v>590</v>
      </c>
      <c r="B577" s="748" t="s">
        <v>591</v>
      </c>
      <c r="C577" s="749" t="s">
        <v>615</v>
      </c>
      <c r="D577" s="750" t="s">
        <v>616</v>
      </c>
      <c r="E577" s="751">
        <v>50113001</v>
      </c>
      <c r="F577" s="750" t="s">
        <v>645</v>
      </c>
      <c r="G577" s="749" t="s">
        <v>646</v>
      </c>
      <c r="H577" s="749">
        <v>844960</v>
      </c>
      <c r="I577" s="749">
        <v>125114</v>
      </c>
      <c r="J577" s="749" t="s">
        <v>695</v>
      </c>
      <c r="K577" s="749" t="s">
        <v>697</v>
      </c>
      <c r="L577" s="752">
        <v>57.849999999999994</v>
      </c>
      <c r="M577" s="752">
        <v>3</v>
      </c>
      <c r="N577" s="753">
        <v>173.54999999999998</v>
      </c>
    </row>
    <row r="578" spans="1:14" ht="14.4" customHeight="1" x14ac:dyDescent="0.3">
      <c r="A578" s="747" t="s">
        <v>590</v>
      </c>
      <c r="B578" s="748" t="s">
        <v>591</v>
      </c>
      <c r="C578" s="749" t="s">
        <v>615</v>
      </c>
      <c r="D578" s="750" t="s">
        <v>616</v>
      </c>
      <c r="E578" s="751">
        <v>50113001</v>
      </c>
      <c r="F578" s="750" t="s">
        <v>645</v>
      </c>
      <c r="G578" s="749" t="s">
        <v>646</v>
      </c>
      <c r="H578" s="749">
        <v>196610</v>
      </c>
      <c r="I578" s="749">
        <v>96610</v>
      </c>
      <c r="J578" s="749" t="s">
        <v>698</v>
      </c>
      <c r="K578" s="749" t="s">
        <v>699</v>
      </c>
      <c r="L578" s="752">
        <v>46.379999999999995</v>
      </c>
      <c r="M578" s="752">
        <v>3</v>
      </c>
      <c r="N578" s="753">
        <v>139.13999999999999</v>
      </c>
    </row>
    <row r="579" spans="1:14" ht="14.4" customHeight="1" x14ac:dyDescent="0.3">
      <c r="A579" s="747" t="s">
        <v>590</v>
      </c>
      <c r="B579" s="748" t="s">
        <v>591</v>
      </c>
      <c r="C579" s="749" t="s">
        <v>615</v>
      </c>
      <c r="D579" s="750" t="s">
        <v>616</v>
      </c>
      <c r="E579" s="751">
        <v>50113001</v>
      </c>
      <c r="F579" s="750" t="s">
        <v>645</v>
      </c>
      <c r="G579" s="749" t="s">
        <v>646</v>
      </c>
      <c r="H579" s="749">
        <v>847713</v>
      </c>
      <c r="I579" s="749">
        <v>125526</v>
      </c>
      <c r="J579" s="749" t="s">
        <v>1403</v>
      </c>
      <c r="K579" s="749" t="s">
        <v>1404</v>
      </c>
      <c r="L579" s="752">
        <v>84.289999999999992</v>
      </c>
      <c r="M579" s="752">
        <v>3</v>
      </c>
      <c r="N579" s="753">
        <v>252.86999999999998</v>
      </c>
    </row>
    <row r="580" spans="1:14" ht="14.4" customHeight="1" x14ac:dyDescent="0.3">
      <c r="A580" s="747" t="s">
        <v>590</v>
      </c>
      <c r="B580" s="748" t="s">
        <v>591</v>
      </c>
      <c r="C580" s="749" t="s">
        <v>615</v>
      </c>
      <c r="D580" s="750" t="s">
        <v>616</v>
      </c>
      <c r="E580" s="751">
        <v>50113001</v>
      </c>
      <c r="F580" s="750" t="s">
        <v>645</v>
      </c>
      <c r="G580" s="749" t="s">
        <v>646</v>
      </c>
      <c r="H580" s="749">
        <v>110555</v>
      </c>
      <c r="I580" s="749">
        <v>10555</v>
      </c>
      <c r="J580" s="749" t="s">
        <v>700</v>
      </c>
      <c r="K580" s="749" t="s">
        <v>701</v>
      </c>
      <c r="L580" s="752">
        <v>254.98000000000002</v>
      </c>
      <c r="M580" s="752">
        <v>4</v>
      </c>
      <c r="N580" s="753">
        <v>1019.9200000000001</v>
      </c>
    </row>
    <row r="581" spans="1:14" ht="14.4" customHeight="1" x14ac:dyDescent="0.3">
      <c r="A581" s="747" t="s">
        <v>590</v>
      </c>
      <c r="B581" s="748" t="s">
        <v>591</v>
      </c>
      <c r="C581" s="749" t="s">
        <v>615</v>
      </c>
      <c r="D581" s="750" t="s">
        <v>616</v>
      </c>
      <c r="E581" s="751">
        <v>50113001</v>
      </c>
      <c r="F581" s="750" t="s">
        <v>645</v>
      </c>
      <c r="G581" s="749" t="s">
        <v>646</v>
      </c>
      <c r="H581" s="749">
        <v>187764</v>
      </c>
      <c r="I581" s="749">
        <v>87764</v>
      </c>
      <c r="J581" s="749" t="s">
        <v>702</v>
      </c>
      <c r="K581" s="749" t="s">
        <v>703</v>
      </c>
      <c r="L581" s="752">
        <v>52.459791666666675</v>
      </c>
      <c r="M581" s="752">
        <v>120</v>
      </c>
      <c r="N581" s="753">
        <v>6295.1750000000011</v>
      </c>
    </row>
    <row r="582" spans="1:14" ht="14.4" customHeight="1" x14ac:dyDescent="0.3">
      <c r="A582" s="747" t="s">
        <v>590</v>
      </c>
      <c r="B582" s="748" t="s">
        <v>591</v>
      </c>
      <c r="C582" s="749" t="s">
        <v>615</v>
      </c>
      <c r="D582" s="750" t="s">
        <v>616</v>
      </c>
      <c r="E582" s="751">
        <v>50113001</v>
      </c>
      <c r="F582" s="750" t="s">
        <v>645</v>
      </c>
      <c r="G582" s="749" t="s">
        <v>646</v>
      </c>
      <c r="H582" s="749">
        <v>169667</v>
      </c>
      <c r="I582" s="749">
        <v>69667</v>
      </c>
      <c r="J582" s="749" t="s">
        <v>704</v>
      </c>
      <c r="K582" s="749" t="s">
        <v>703</v>
      </c>
      <c r="L582" s="752">
        <v>103.56999999999998</v>
      </c>
      <c r="M582" s="752">
        <v>20</v>
      </c>
      <c r="N582" s="753">
        <v>2071.3999999999996</v>
      </c>
    </row>
    <row r="583" spans="1:14" ht="14.4" customHeight="1" x14ac:dyDescent="0.3">
      <c r="A583" s="747" t="s">
        <v>590</v>
      </c>
      <c r="B583" s="748" t="s">
        <v>591</v>
      </c>
      <c r="C583" s="749" t="s">
        <v>615</v>
      </c>
      <c r="D583" s="750" t="s">
        <v>616</v>
      </c>
      <c r="E583" s="751">
        <v>50113001</v>
      </c>
      <c r="F583" s="750" t="s">
        <v>645</v>
      </c>
      <c r="G583" s="749" t="s">
        <v>646</v>
      </c>
      <c r="H583" s="749">
        <v>196303</v>
      </c>
      <c r="I583" s="749">
        <v>96303</v>
      </c>
      <c r="J583" s="749" t="s">
        <v>705</v>
      </c>
      <c r="K583" s="749" t="s">
        <v>706</v>
      </c>
      <c r="L583" s="752">
        <v>43.919999999999995</v>
      </c>
      <c r="M583" s="752">
        <v>3</v>
      </c>
      <c r="N583" s="753">
        <v>131.76</v>
      </c>
    </row>
    <row r="584" spans="1:14" ht="14.4" customHeight="1" x14ac:dyDescent="0.3">
      <c r="A584" s="747" t="s">
        <v>590</v>
      </c>
      <c r="B584" s="748" t="s">
        <v>591</v>
      </c>
      <c r="C584" s="749" t="s">
        <v>615</v>
      </c>
      <c r="D584" s="750" t="s">
        <v>616</v>
      </c>
      <c r="E584" s="751">
        <v>50113001</v>
      </c>
      <c r="F584" s="750" t="s">
        <v>645</v>
      </c>
      <c r="G584" s="749" t="s">
        <v>646</v>
      </c>
      <c r="H584" s="749">
        <v>186252</v>
      </c>
      <c r="I584" s="749">
        <v>186252</v>
      </c>
      <c r="J584" s="749" t="s">
        <v>1496</v>
      </c>
      <c r="K584" s="749" t="s">
        <v>1044</v>
      </c>
      <c r="L584" s="752">
        <v>137.54</v>
      </c>
      <c r="M584" s="752">
        <v>1</v>
      </c>
      <c r="N584" s="753">
        <v>137.54</v>
      </c>
    </row>
    <row r="585" spans="1:14" ht="14.4" customHeight="1" x14ac:dyDescent="0.3">
      <c r="A585" s="747" t="s">
        <v>590</v>
      </c>
      <c r="B585" s="748" t="s">
        <v>591</v>
      </c>
      <c r="C585" s="749" t="s">
        <v>615</v>
      </c>
      <c r="D585" s="750" t="s">
        <v>616</v>
      </c>
      <c r="E585" s="751">
        <v>50113001</v>
      </c>
      <c r="F585" s="750" t="s">
        <v>645</v>
      </c>
      <c r="G585" s="749" t="s">
        <v>646</v>
      </c>
      <c r="H585" s="749">
        <v>184319</v>
      </c>
      <c r="I585" s="749">
        <v>184319</v>
      </c>
      <c r="J585" s="749" t="s">
        <v>1497</v>
      </c>
      <c r="K585" s="749" t="s">
        <v>1498</v>
      </c>
      <c r="L585" s="752">
        <v>582.69999999999993</v>
      </c>
      <c r="M585" s="752">
        <v>1</v>
      </c>
      <c r="N585" s="753">
        <v>582.69999999999993</v>
      </c>
    </row>
    <row r="586" spans="1:14" ht="14.4" customHeight="1" x14ac:dyDescent="0.3">
      <c r="A586" s="747" t="s">
        <v>590</v>
      </c>
      <c r="B586" s="748" t="s">
        <v>591</v>
      </c>
      <c r="C586" s="749" t="s">
        <v>615</v>
      </c>
      <c r="D586" s="750" t="s">
        <v>616</v>
      </c>
      <c r="E586" s="751">
        <v>50113001</v>
      </c>
      <c r="F586" s="750" t="s">
        <v>645</v>
      </c>
      <c r="G586" s="749" t="s">
        <v>646</v>
      </c>
      <c r="H586" s="749">
        <v>132992</v>
      </c>
      <c r="I586" s="749">
        <v>32992</v>
      </c>
      <c r="J586" s="749" t="s">
        <v>709</v>
      </c>
      <c r="K586" s="749" t="s">
        <v>710</v>
      </c>
      <c r="L586" s="752">
        <v>108.39</v>
      </c>
      <c r="M586" s="752">
        <v>3</v>
      </c>
      <c r="N586" s="753">
        <v>325.17</v>
      </c>
    </row>
    <row r="587" spans="1:14" ht="14.4" customHeight="1" x14ac:dyDescent="0.3">
      <c r="A587" s="747" t="s">
        <v>590</v>
      </c>
      <c r="B587" s="748" t="s">
        <v>591</v>
      </c>
      <c r="C587" s="749" t="s">
        <v>615</v>
      </c>
      <c r="D587" s="750" t="s">
        <v>616</v>
      </c>
      <c r="E587" s="751">
        <v>50113001</v>
      </c>
      <c r="F587" s="750" t="s">
        <v>645</v>
      </c>
      <c r="G587" s="749" t="s">
        <v>646</v>
      </c>
      <c r="H587" s="749">
        <v>112895</v>
      </c>
      <c r="I587" s="749">
        <v>12895</v>
      </c>
      <c r="J587" s="749" t="s">
        <v>711</v>
      </c>
      <c r="K587" s="749" t="s">
        <v>713</v>
      </c>
      <c r="L587" s="752">
        <v>106.59</v>
      </c>
      <c r="M587" s="752">
        <v>2</v>
      </c>
      <c r="N587" s="753">
        <v>213.18</v>
      </c>
    </row>
    <row r="588" spans="1:14" ht="14.4" customHeight="1" x14ac:dyDescent="0.3">
      <c r="A588" s="747" t="s">
        <v>590</v>
      </c>
      <c r="B588" s="748" t="s">
        <v>591</v>
      </c>
      <c r="C588" s="749" t="s">
        <v>615</v>
      </c>
      <c r="D588" s="750" t="s">
        <v>616</v>
      </c>
      <c r="E588" s="751">
        <v>50113001</v>
      </c>
      <c r="F588" s="750" t="s">
        <v>645</v>
      </c>
      <c r="G588" s="749" t="s">
        <v>662</v>
      </c>
      <c r="H588" s="749">
        <v>112891</v>
      </c>
      <c r="I588" s="749">
        <v>12891</v>
      </c>
      <c r="J588" s="749" t="s">
        <v>711</v>
      </c>
      <c r="K588" s="749" t="s">
        <v>1499</v>
      </c>
      <c r="L588" s="752">
        <v>58.333333333333336</v>
      </c>
      <c r="M588" s="752">
        <v>3</v>
      </c>
      <c r="N588" s="753">
        <v>175</v>
      </c>
    </row>
    <row r="589" spans="1:14" ht="14.4" customHeight="1" x14ac:dyDescent="0.3">
      <c r="A589" s="747" t="s">
        <v>590</v>
      </c>
      <c r="B589" s="748" t="s">
        <v>591</v>
      </c>
      <c r="C589" s="749" t="s">
        <v>615</v>
      </c>
      <c r="D589" s="750" t="s">
        <v>616</v>
      </c>
      <c r="E589" s="751">
        <v>50113001</v>
      </c>
      <c r="F589" s="750" t="s">
        <v>645</v>
      </c>
      <c r="G589" s="749" t="s">
        <v>662</v>
      </c>
      <c r="H589" s="749">
        <v>112892</v>
      </c>
      <c r="I589" s="749">
        <v>12892</v>
      </c>
      <c r="J589" s="749" t="s">
        <v>711</v>
      </c>
      <c r="K589" s="749" t="s">
        <v>714</v>
      </c>
      <c r="L589" s="752">
        <v>103.66666666666667</v>
      </c>
      <c r="M589" s="752">
        <v>3</v>
      </c>
      <c r="N589" s="753">
        <v>311</v>
      </c>
    </row>
    <row r="590" spans="1:14" ht="14.4" customHeight="1" x14ac:dyDescent="0.3">
      <c r="A590" s="747" t="s">
        <v>590</v>
      </c>
      <c r="B590" s="748" t="s">
        <v>591</v>
      </c>
      <c r="C590" s="749" t="s">
        <v>615</v>
      </c>
      <c r="D590" s="750" t="s">
        <v>616</v>
      </c>
      <c r="E590" s="751">
        <v>50113001</v>
      </c>
      <c r="F590" s="750" t="s">
        <v>645</v>
      </c>
      <c r="G590" s="749" t="s">
        <v>646</v>
      </c>
      <c r="H590" s="749">
        <v>176496</v>
      </c>
      <c r="I590" s="749">
        <v>76496</v>
      </c>
      <c r="J590" s="749" t="s">
        <v>715</v>
      </c>
      <c r="K590" s="749" t="s">
        <v>716</v>
      </c>
      <c r="L590" s="752">
        <v>125.43000000000002</v>
      </c>
      <c r="M590" s="752">
        <v>5</v>
      </c>
      <c r="N590" s="753">
        <v>627.15000000000009</v>
      </c>
    </row>
    <row r="591" spans="1:14" ht="14.4" customHeight="1" x14ac:dyDescent="0.3">
      <c r="A591" s="747" t="s">
        <v>590</v>
      </c>
      <c r="B591" s="748" t="s">
        <v>591</v>
      </c>
      <c r="C591" s="749" t="s">
        <v>615</v>
      </c>
      <c r="D591" s="750" t="s">
        <v>616</v>
      </c>
      <c r="E591" s="751">
        <v>50113001</v>
      </c>
      <c r="F591" s="750" t="s">
        <v>645</v>
      </c>
      <c r="G591" s="749" t="s">
        <v>646</v>
      </c>
      <c r="H591" s="749">
        <v>102679</v>
      </c>
      <c r="I591" s="749">
        <v>2679</v>
      </c>
      <c r="J591" s="749" t="s">
        <v>1500</v>
      </c>
      <c r="K591" s="749" t="s">
        <v>1501</v>
      </c>
      <c r="L591" s="752">
        <v>164.48</v>
      </c>
      <c r="M591" s="752">
        <v>1</v>
      </c>
      <c r="N591" s="753">
        <v>164.48</v>
      </c>
    </row>
    <row r="592" spans="1:14" ht="14.4" customHeight="1" x14ac:dyDescent="0.3">
      <c r="A592" s="747" t="s">
        <v>590</v>
      </c>
      <c r="B592" s="748" t="s">
        <v>591</v>
      </c>
      <c r="C592" s="749" t="s">
        <v>615</v>
      </c>
      <c r="D592" s="750" t="s">
        <v>616</v>
      </c>
      <c r="E592" s="751">
        <v>50113001</v>
      </c>
      <c r="F592" s="750" t="s">
        <v>645</v>
      </c>
      <c r="G592" s="749" t="s">
        <v>662</v>
      </c>
      <c r="H592" s="749">
        <v>146980</v>
      </c>
      <c r="I592" s="749">
        <v>46980</v>
      </c>
      <c r="J592" s="749" t="s">
        <v>717</v>
      </c>
      <c r="K592" s="749" t="s">
        <v>718</v>
      </c>
      <c r="L592" s="752">
        <v>204.86000000000007</v>
      </c>
      <c r="M592" s="752">
        <v>1</v>
      </c>
      <c r="N592" s="753">
        <v>204.86000000000007</v>
      </c>
    </row>
    <row r="593" spans="1:14" ht="14.4" customHeight="1" x14ac:dyDescent="0.3">
      <c r="A593" s="747" t="s">
        <v>590</v>
      </c>
      <c r="B593" s="748" t="s">
        <v>591</v>
      </c>
      <c r="C593" s="749" t="s">
        <v>615</v>
      </c>
      <c r="D593" s="750" t="s">
        <v>616</v>
      </c>
      <c r="E593" s="751">
        <v>50113001</v>
      </c>
      <c r="F593" s="750" t="s">
        <v>645</v>
      </c>
      <c r="G593" s="749" t="s">
        <v>662</v>
      </c>
      <c r="H593" s="749">
        <v>146981</v>
      </c>
      <c r="I593" s="749">
        <v>46981</v>
      </c>
      <c r="J593" s="749" t="s">
        <v>717</v>
      </c>
      <c r="K593" s="749" t="s">
        <v>1502</v>
      </c>
      <c r="L593" s="752">
        <v>97.489999999999981</v>
      </c>
      <c r="M593" s="752">
        <v>1</v>
      </c>
      <c r="N593" s="753">
        <v>97.489999999999981</v>
      </c>
    </row>
    <row r="594" spans="1:14" ht="14.4" customHeight="1" x14ac:dyDescent="0.3">
      <c r="A594" s="747" t="s">
        <v>590</v>
      </c>
      <c r="B594" s="748" t="s">
        <v>591</v>
      </c>
      <c r="C594" s="749" t="s">
        <v>615</v>
      </c>
      <c r="D594" s="750" t="s">
        <v>616</v>
      </c>
      <c r="E594" s="751">
        <v>50113001</v>
      </c>
      <c r="F594" s="750" t="s">
        <v>645</v>
      </c>
      <c r="G594" s="749" t="s">
        <v>662</v>
      </c>
      <c r="H594" s="749">
        <v>132225</v>
      </c>
      <c r="I594" s="749">
        <v>32225</v>
      </c>
      <c r="J594" s="749" t="s">
        <v>719</v>
      </c>
      <c r="K594" s="749" t="s">
        <v>1503</v>
      </c>
      <c r="L594" s="752">
        <v>72.330000000000027</v>
      </c>
      <c r="M594" s="752">
        <v>2</v>
      </c>
      <c r="N594" s="753">
        <v>144.66000000000005</v>
      </c>
    </row>
    <row r="595" spans="1:14" ht="14.4" customHeight="1" x14ac:dyDescent="0.3">
      <c r="A595" s="747" t="s">
        <v>590</v>
      </c>
      <c r="B595" s="748" t="s">
        <v>591</v>
      </c>
      <c r="C595" s="749" t="s">
        <v>615</v>
      </c>
      <c r="D595" s="750" t="s">
        <v>616</v>
      </c>
      <c r="E595" s="751">
        <v>50113001</v>
      </c>
      <c r="F595" s="750" t="s">
        <v>645</v>
      </c>
      <c r="G595" s="749" t="s">
        <v>662</v>
      </c>
      <c r="H595" s="749">
        <v>58038</v>
      </c>
      <c r="I595" s="749">
        <v>58038</v>
      </c>
      <c r="J595" s="749" t="s">
        <v>1504</v>
      </c>
      <c r="K595" s="749" t="s">
        <v>1505</v>
      </c>
      <c r="L595" s="752">
        <v>249.81000000000003</v>
      </c>
      <c r="M595" s="752">
        <v>1</v>
      </c>
      <c r="N595" s="753">
        <v>249.81000000000003</v>
      </c>
    </row>
    <row r="596" spans="1:14" ht="14.4" customHeight="1" x14ac:dyDescent="0.3">
      <c r="A596" s="747" t="s">
        <v>590</v>
      </c>
      <c r="B596" s="748" t="s">
        <v>591</v>
      </c>
      <c r="C596" s="749" t="s">
        <v>615</v>
      </c>
      <c r="D596" s="750" t="s">
        <v>616</v>
      </c>
      <c r="E596" s="751">
        <v>50113001</v>
      </c>
      <c r="F596" s="750" t="s">
        <v>645</v>
      </c>
      <c r="G596" s="749" t="s">
        <v>662</v>
      </c>
      <c r="H596" s="749">
        <v>158037</v>
      </c>
      <c r="I596" s="749">
        <v>58037</v>
      </c>
      <c r="J596" s="749" t="s">
        <v>721</v>
      </c>
      <c r="K596" s="749" t="s">
        <v>722</v>
      </c>
      <c r="L596" s="752">
        <v>93.860000000000014</v>
      </c>
      <c r="M596" s="752">
        <v>1</v>
      </c>
      <c r="N596" s="753">
        <v>93.860000000000014</v>
      </c>
    </row>
    <row r="597" spans="1:14" ht="14.4" customHeight="1" x14ac:dyDescent="0.3">
      <c r="A597" s="747" t="s">
        <v>590</v>
      </c>
      <c r="B597" s="748" t="s">
        <v>591</v>
      </c>
      <c r="C597" s="749" t="s">
        <v>615</v>
      </c>
      <c r="D597" s="750" t="s">
        <v>616</v>
      </c>
      <c r="E597" s="751">
        <v>50113001</v>
      </c>
      <c r="F597" s="750" t="s">
        <v>645</v>
      </c>
      <c r="G597" s="749" t="s">
        <v>646</v>
      </c>
      <c r="H597" s="749">
        <v>990830</v>
      </c>
      <c r="I597" s="749">
        <v>0</v>
      </c>
      <c r="J597" s="749" t="s">
        <v>1506</v>
      </c>
      <c r="K597" s="749" t="s">
        <v>592</v>
      </c>
      <c r="L597" s="752">
        <v>896.245</v>
      </c>
      <c r="M597" s="752">
        <v>6</v>
      </c>
      <c r="N597" s="753">
        <v>5377.47</v>
      </c>
    </row>
    <row r="598" spans="1:14" ht="14.4" customHeight="1" x14ac:dyDescent="0.3">
      <c r="A598" s="747" t="s">
        <v>590</v>
      </c>
      <c r="B598" s="748" t="s">
        <v>591</v>
      </c>
      <c r="C598" s="749" t="s">
        <v>615</v>
      </c>
      <c r="D598" s="750" t="s">
        <v>616</v>
      </c>
      <c r="E598" s="751">
        <v>50113001</v>
      </c>
      <c r="F598" s="750" t="s">
        <v>645</v>
      </c>
      <c r="G598" s="749" t="s">
        <v>646</v>
      </c>
      <c r="H598" s="749">
        <v>848172</v>
      </c>
      <c r="I598" s="749">
        <v>0</v>
      </c>
      <c r="J598" s="749" t="s">
        <v>727</v>
      </c>
      <c r="K598" s="749" t="s">
        <v>592</v>
      </c>
      <c r="L598" s="752">
        <v>178.41</v>
      </c>
      <c r="M598" s="752">
        <v>3</v>
      </c>
      <c r="N598" s="753">
        <v>535.23</v>
      </c>
    </row>
    <row r="599" spans="1:14" ht="14.4" customHeight="1" x14ac:dyDescent="0.3">
      <c r="A599" s="747" t="s">
        <v>590</v>
      </c>
      <c r="B599" s="748" t="s">
        <v>591</v>
      </c>
      <c r="C599" s="749" t="s">
        <v>615</v>
      </c>
      <c r="D599" s="750" t="s">
        <v>616</v>
      </c>
      <c r="E599" s="751">
        <v>50113001</v>
      </c>
      <c r="F599" s="750" t="s">
        <v>645</v>
      </c>
      <c r="G599" s="749" t="s">
        <v>646</v>
      </c>
      <c r="H599" s="749">
        <v>196620</v>
      </c>
      <c r="I599" s="749">
        <v>96620</v>
      </c>
      <c r="J599" s="749" t="s">
        <v>1507</v>
      </c>
      <c r="K599" s="749" t="s">
        <v>1508</v>
      </c>
      <c r="L599" s="752">
        <v>184.92</v>
      </c>
      <c r="M599" s="752">
        <v>2</v>
      </c>
      <c r="N599" s="753">
        <v>369.84</v>
      </c>
    </row>
    <row r="600" spans="1:14" ht="14.4" customHeight="1" x14ac:dyDescent="0.3">
      <c r="A600" s="747" t="s">
        <v>590</v>
      </c>
      <c r="B600" s="748" t="s">
        <v>591</v>
      </c>
      <c r="C600" s="749" t="s">
        <v>615</v>
      </c>
      <c r="D600" s="750" t="s">
        <v>616</v>
      </c>
      <c r="E600" s="751">
        <v>50113001</v>
      </c>
      <c r="F600" s="750" t="s">
        <v>645</v>
      </c>
      <c r="G600" s="749" t="s">
        <v>646</v>
      </c>
      <c r="H600" s="749">
        <v>203954</v>
      </c>
      <c r="I600" s="749">
        <v>203954</v>
      </c>
      <c r="J600" s="749" t="s">
        <v>729</v>
      </c>
      <c r="K600" s="749" t="s">
        <v>730</v>
      </c>
      <c r="L600" s="752">
        <v>92.405000000000015</v>
      </c>
      <c r="M600" s="752">
        <v>6</v>
      </c>
      <c r="N600" s="753">
        <v>554.43000000000006</v>
      </c>
    </row>
    <row r="601" spans="1:14" ht="14.4" customHeight="1" x14ac:dyDescent="0.3">
      <c r="A601" s="747" t="s">
        <v>590</v>
      </c>
      <c r="B601" s="748" t="s">
        <v>591</v>
      </c>
      <c r="C601" s="749" t="s">
        <v>615</v>
      </c>
      <c r="D601" s="750" t="s">
        <v>616</v>
      </c>
      <c r="E601" s="751">
        <v>50113001</v>
      </c>
      <c r="F601" s="750" t="s">
        <v>645</v>
      </c>
      <c r="G601" s="749" t="s">
        <v>662</v>
      </c>
      <c r="H601" s="749">
        <v>992572</v>
      </c>
      <c r="I601" s="749">
        <v>158711</v>
      </c>
      <c r="J601" s="749" t="s">
        <v>1509</v>
      </c>
      <c r="K601" s="749" t="s">
        <v>1510</v>
      </c>
      <c r="L601" s="752">
        <v>52.280000000000008</v>
      </c>
      <c r="M601" s="752">
        <v>3</v>
      </c>
      <c r="N601" s="753">
        <v>156.84000000000003</v>
      </c>
    </row>
    <row r="602" spans="1:14" ht="14.4" customHeight="1" x14ac:dyDescent="0.3">
      <c r="A602" s="747" t="s">
        <v>590</v>
      </c>
      <c r="B602" s="748" t="s">
        <v>591</v>
      </c>
      <c r="C602" s="749" t="s">
        <v>615</v>
      </c>
      <c r="D602" s="750" t="s">
        <v>616</v>
      </c>
      <c r="E602" s="751">
        <v>50113001</v>
      </c>
      <c r="F602" s="750" t="s">
        <v>645</v>
      </c>
      <c r="G602" s="749" t="s">
        <v>662</v>
      </c>
      <c r="H602" s="749">
        <v>158673</v>
      </c>
      <c r="I602" s="749">
        <v>158673</v>
      </c>
      <c r="J602" s="749" t="s">
        <v>1511</v>
      </c>
      <c r="K602" s="749" t="s">
        <v>1512</v>
      </c>
      <c r="L602" s="752">
        <v>26.469999999999992</v>
      </c>
      <c r="M602" s="752">
        <v>2</v>
      </c>
      <c r="N602" s="753">
        <v>52.939999999999984</v>
      </c>
    </row>
    <row r="603" spans="1:14" ht="14.4" customHeight="1" x14ac:dyDescent="0.3">
      <c r="A603" s="747" t="s">
        <v>590</v>
      </c>
      <c r="B603" s="748" t="s">
        <v>591</v>
      </c>
      <c r="C603" s="749" t="s">
        <v>615</v>
      </c>
      <c r="D603" s="750" t="s">
        <v>616</v>
      </c>
      <c r="E603" s="751">
        <v>50113001</v>
      </c>
      <c r="F603" s="750" t="s">
        <v>645</v>
      </c>
      <c r="G603" s="749" t="s">
        <v>662</v>
      </c>
      <c r="H603" s="749">
        <v>158692</v>
      </c>
      <c r="I603" s="749">
        <v>158692</v>
      </c>
      <c r="J603" s="749" t="s">
        <v>731</v>
      </c>
      <c r="K603" s="749" t="s">
        <v>732</v>
      </c>
      <c r="L603" s="752">
        <v>26.149999999999995</v>
      </c>
      <c r="M603" s="752">
        <v>2</v>
      </c>
      <c r="N603" s="753">
        <v>52.29999999999999</v>
      </c>
    </row>
    <row r="604" spans="1:14" ht="14.4" customHeight="1" x14ac:dyDescent="0.3">
      <c r="A604" s="747" t="s">
        <v>590</v>
      </c>
      <c r="B604" s="748" t="s">
        <v>591</v>
      </c>
      <c r="C604" s="749" t="s">
        <v>615</v>
      </c>
      <c r="D604" s="750" t="s">
        <v>616</v>
      </c>
      <c r="E604" s="751">
        <v>50113001</v>
      </c>
      <c r="F604" s="750" t="s">
        <v>645</v>
      </c>
      <c r="G604" s="749" t="s">
        <v>301</v>
      </c>
      <c r="H604" s="749">
        <v>199671</v>
      </c>
      <c r="I604" s="749">
        <v>199671</v>
      </c>
      <c r="J604" s="749" t="s">
        <v>1513</v>
      </c>
      <c r="K604" s="749" t="s">
        <v>1514</v>
      </c>
      <c r="L604" s="752">
        <v>35.4</v>
      </c>
      <c r="M604" s="752">
        <v>1</v>
      </c>
      <c r="N604" s="753">
        <v>35.4</v>
      </c>
    </row>
    <row r="605" spans="1:14" ht="14.4" customHeight="1" x14ac:dyDescent="0.3">
      <c r="A605" s="747" t="s">
        <v>590</v>
      </c>
      <c r="B605" s="748" t="s">
        <v>591</v>
      </c>
      <c r="C605" s="749" t="s">
        <v>615</v>
      </c>
      <c r="D605" s="750" t="s">
        <v>616</v>
      </c>
      <c r="E605" s="751">
        <v>50113001</v>
      </c>
      <c r="F605" s="750" t="s">
        <v>645</v>
      </c>
      <c r="G605" s="749" t="s">
        <v>646</v>
      </c>
      <c r="H605" s="749">
        <v>215611</v>
      </c>
      <c r="I605" s="749">
        <v>215611</v>
      </c>
      <c r="J605" s="749" t="s">
        <v>733</v>
      </c>
      <c r="K605" s="749" t="s">
        <v>734</v>
      </c>
      <c r="L605" s="752">
        <v>1242.6799999999998</v>
      </c>
      <c r="M605" s="752">
        <v>2.4574804000000001</v>
      </c>
      <c r="N605" s="753">
        <v>3053.8617434719995</v>
      </c>
    </row>
    <row r="606" spans="1:14" ht="14.4" customHeight="1" x14ac:dyDescent="0.3">
      <c r="A606" s="747" t="s">
        <v>590</v>
      </c>
      <c r="B606" s="748" t="s">
        <v>591</v>
      </c>
      <c r="C606" s="749" t="s">
        <v>615</v>
      </c>
      <c r="D606" s="750" t="s">
        <v>616</v>
      </c>
      <c r="E606" s="751">
        <v>50113001</v>
      </c>
      <c r="F606" s="750" t="s">
        <v>645</v>
      </c>
      <c r="G606" s="749" t="s">
        <v>646</v>
      </c>
      <c r="H606" s="749">
        <v>191565</v>
      </c>
      <c r="I606" s="749">
        <v>191565</v>
      </c>
      <c r="J606" s="749" t="s">
        <v>735</v>
      </c>
      <c r="K606" s="749" t="s">
        <v>736</v>
      </c>
      <c r="L606" s="752">
        <v>621.34756543918274</v>
      </c>
      <c r="M606" s="752">
        <v>2.3193296999999999</v>
      </c>
      <c r="N606" s="753">
        <v>1441.1098625457901</v>
      </c>
    </row>
    <row r="607" spans="1:14" ht="14.4" customHeight="1" x14ac:dyDescent="0.3">
      <c r="A607" s="747" t="s">
        <v>590</v>
      </c>
      <c r="B607" s="748" t="s">
        <v>591</v>
      </c>
      <c r="C607" s="749" t="s">
        <v>615</v>
      </c>
      <c r="D607" s="750" t="s">
        <v>616</v>
      </c>
      <c r="E607" s="751">
        <v>50113001</v>
      </c>
      <c r="F607" s="750" t="s">
        <v>645</v>
      </c>
      <c r="G607" s="749" t="s">
        <v>646</v>
      </c>
      <c r="H607" s="749">
        <v>141155</v>
      </c>
      <c r="I607" s="749">
        <v>41155</v>
      </c>
      <c r="J607" s="749" t="s">
        <v>1515</v>
      </c>
      <c r="K607" s="749" t="s">
        <v>1516</v>
      </c>
      <c r="L607" s="752">
        <v>50.34</v>
      </c>
      <c r="M607" s="752">
        <v>1</v>
      </c>
      <c r="N607" s="753">
        <v>50.34</v>
      </c>
    </row>
    <row r="608" spans="1:14" ht="14.4" customHeight="1" x14ac:dyDescent="0.3">
      <c r="A608" s="747" t="s">
        <v>590</v>
      </c>
      <c r="B608" s="748" t="s">
        <v>591</v>
      </c>
      <c r="C608" s="749" t="s">
        <v>615</v>
      </c>
      <c r="D608" s="750" t="s">
        <v>616</v>
      </c>
      <c r="E608" s="751">
        <v>50113001</v>
      </c>
      <c r="F608" s="750" t="s">
        <v>645</v>
      </c>
      <c r="G608" s="749" t="s">
        <v>646</v>
      </c>
      <c r="H608" s="749">
        <v>198169</v>
      </c>
      <c r="I608" s="749">
        <v>98169</v>
      </c>
      <c r="J608" s="749" t="s">
        <v>1515</v>
      </c>
      <c r="K608" s="749" t="s">
        <v>1517</v>
      </c>
      <c r="L608" s="752">
        <v>88.220000000000013</v>
      </c>
      <c r="M608" s="752">
        <v>2</v>
      </c>
      <c r="N608" s="753">
        <v>176.44000000000003</v>
      </c>
    </row>
    <row r="609" spans="1:14" ht="14.4" customHeight="1" x14ac:dyDescent="0.3">
      <c r="A609" s="747" t="s">
        <v>590</v>
      </c>
      <c r="B609" s="748" t="s">
        <v>591</v>
      </c>
      <c r="C609" s="749" t="s">
        <v>615</v>
      </c>
      <c r="D609" s="750" t="s">
        <v>616</v>
      </c>
      <c r="E609" s="751">
        <v>50113001</v>
      </c>
      <c r="F609" s="750" t="s">
        <v>645</v>
      </c>
      <c r="G609" s="749" t="s">
        <v>646</v>
      </c>
      <c r="H609" s="749">
        <v>29896</v>
      </c>
      <c r="I609" s="749">
        <v>29896</v>
      </c>
      <c r="J609" s="749" t="s">
        <v>1518</v>
      </c>
      <c r="K609" s="749" t="s">
        <v>1519</v>
      </c>
      <c r="L609" s="752">
        <v>59803.94000000001</v>
      </c>
      <c r="M609" s="752">
        <v>1</v>
      </c>
      <c r="N609" s="753">
        <v>59803.94000000001</v>
      </c>
    </row>
    <row r="610" spans="1:14" ht="14.4" customHeight="1" x14ac:dyDescent="0.3">
      <c r="A610" s="747" t="s">
        <v>590</v>
      </c>
      <c r="B610" s="748" t="s">
        <v>591</v>
      </c>
      <c r="C610" s="749" t="s">
        <v>615</v>
      </c>
      <c r="D610" s="750" t="s">
        <v>616</v>
      </c>
      <c r="E610" s="751">
        <v>50113001</v>
      </c>
      <c r="F610" s="750" t="s">
        <v>645</v>
      </c>
      <c r="G610" s="749" t="s">
        <v>646</v>
      </c>
      <c r="H610" s="749">
        <v>210142</v>
      </c>
      <c r="I610" s="749">
        <v>210142</v>
      </c>
      <c r="J610" s="749" t="s">
        <v>1520</v>
      </c>
      <c r="K610" s="749" t="s">
        <v>1519</v>
      </c>
      <c r="L610" s="752">
        <v>44000</v>
      </c>
      <c r="M610" s="752">
        <v>1</v>
      </c>
      <c r="N610" s="753">
        <v>44000</v>
      </c>
    </row>
    <row r="611" spans="1:14" ht="14.4" customHeight="1" x14ac:dyDescent="0.3">
      <c r="A611" s="747" t="s">
        <v>590</v>
      </c>
      <c r="B611" s="748" t="s">
        <v>591</v>
      </c>
      <c r="C611" s="749" t="s">
        <v>615</v>
      </c>
      <c r="D611" s="750" t="s">
        <v>616</v>
      </c>
      <c r="E611" s="751">
        <v>50113001</v>
      </c>
      <c r="F611" s="750" t="s">
        <v>645</v>
      </c>
      <c r="G611" s="749" t="s">
        <v>646</v>
      </c>
      <c r="H611" s="749">
        <v>189079</v>
      </c>
      <c r="I611" s="749">
        <v>189079</v>
      </c>
      <c r="J611" s="749" t="s">
        <v>1521</v>
      </c>
      <c r="K611" s="749" t="s">
        <v>1522</v>
      </c>
      <c r="L611" s="752">
        <v>132.39999999999995</v>
      </c>
      <c r="M611" s="752">
        <v>1</v>
      </c>
      <c r="N611" s="753">
        <v>132.39999999999995</v>
      </c>
    </row>
    <row r="612" spans="1:14" ht="14.4" customHeight="1" x14ac:dyDescent="0.3">
      <c r="A612" s="747" t="s">
        <v>590</v>
      </c>
      <c r="B612" s="748" t="s">
        <v>591</v>
      </c>
      <c r="C612" s="749" t="s">
        <v>615</v>
      </c>
      <c r="D612" s="750" t="s">
        <v>616</v>
      </c>
      <c r="E612" s="751">
        <v>50113001</v>
      </c>
      <c r="F612" s="750" t="s">
        <v>645</v>
      </c>
      <c r="G612" s="749" t="s">
        <v>646</v>
      </c>
      <c r="H612" s="749">
        <v>132101</v>
      </c>
      <c r="I612" s="749">
        <v>132101</v>
      </c>
      <c r="J612" s="749" t="s">
        <v>745</v>
      </c>
      <c r="K612" s="749" t="s">
        <v>746</v>
      </c>
      <c r="L612" s="752">
        <v>114.92666666666668</v>
      </c>
      <c r="M612" s="752">
        <v>105</v>
      </c>
      <c r="N612" s="753">
        <v>12067.300000000001</v>
      </c>
    </row>
    <row r="613" spans="1:14" ht="14.4" customHeight="1" x14ac:dyDescent="0.3">
      <c r="A613" s="747" t="s">
        <v>590</v>
      </c>
      <c r="B613" s="748" t="s">
        <v>591</v>
      </c>
      <c r="C613" s="749" t="s">
        <v>615</v>
      </c>
      <c r="D613" s="750" t="s">
        <v>616</v>
      </c>
      <c r="E613" s="751">
        <v>50113001</v>
      </c>
      <c r="F613" s="750" t="s">
        <v>645</v>
      </c>
      <c r="G613" s="749" t="s">
        <v>646</v>
      </c>
      <c r="H613" s="749">
        <v>149317</v>
      </c>
      <c r="I613" s="749">
        <v>49317</v>
      </c>
      <c r="J613" s="749" t="s">
        <v>747</v>
      </c>
      <c r="K613" s="749" t="s">
        <v>748</v>
      </c>
      <c r="L613" s="752">
        <v>299.00183333333331</v>
      </c>
      <c r="M613" s="752">
        <v>12</v>
      </c>
      <c r="N613" s="753">
        <v>3588.0219999999999</v>
      </c>
    </row>
    <row r="614" spans="1:14" ht="14.4" customHeight="1" x14ac:dyDescent="0.3">
      <c r="A614" s="747" t="s">
        <v>590</v>
      </c>
      <c r="B614" s="748" t="s">
        <v>591</v>
      </c>
      <c r="C614" s="749" t="s">
        <v>615</v>
      </c>
      <c r="D614" s="750" t="s">
        <v>616</v>
      </c>
      <c r="E614" s="751">
        <v>50113001</v>
      </c>
      <c r="F614" s="750" t="s">
        <v>645</v>
      </c>
      <c r="G614" s="749" t="s">
        <v>646</v>
      </c>
      <c r="H614" s="749">
        <v>100409</v>
      </c>
      <c r="I614" s="749">
        <v>409</v>
      </c>
      <c r="J614" s="749" t="s">
        <v>749</v>
      </c>
      <c r="K614" s="749" t="s">
        <v>750</v>
      </c>
      <c r="L614" s="752">
        <v>71.13000000000001</v>
      </c>
      <c r="M614" s="752">
        <v>3</v>
      </c>
      <c r="N614" s="753">
        <v>213.39000000000004</v>
      </c>
    </row>
    <row r="615" spans="1:14" ht="14.4" customHeight="1" x14ac:dyDescent="0.3">
      <c r="A615" s="747" t="s">
        <v>590</v>
      </c>
      <c r="B615" s="748" t="s">
        <v>591</v>
      </c>
      <c r="C615" s="749" t="s">
        <v>615</v>
      </c>
      <c r="D615" s="750" t="s">
        <v>616</v>
      </c>
      <c r="E615" s="751">
        <v>50113001</v>
      </c>
      <c r="F615" s="750" t="s">
        <v>645</v>
      </c>
      <c r="G615" s="749" t="s">
        <v>646</v>
      </c>
      <c r="H615" s="749">
        <v>196963</v>
      </c>
      <c r="I615" s="749">
        <v>96963</v>
      </c>
      <c r="J615" s="749" t="s">
        <v>753</v>
      </c>
      <c r="K615" s="749" t="s">
        <v>754</v>
      </c>
      <c r="L615" s="752">
        <v>379.61</v>
      </c>
      <c r="M615" s="752">
        <v>1</v>
      </c>
      <c r="N615" s="753">
        <v>379.61</v>
      </c>
    </row>
    <row r="616" spans="1:14" ht="14.4" customHeight="1" x14ac:dyDescent="0.3">
      <c r="A616" s="747" t="s">
        <v>590</v>
      </c>
      <c r="B616" s="748" t="s">
        <v>591</v>
      </c>
      <c r="C616" s="749" t="s">
        <v>615</v>
      </c>
      <c r="D616" s="750" t="s">
        <v>616</v>
      </c>
      <c r="E616" s="751">
        <v>50113001</v>
      </c>
      <c r="F616" s="750" t="s">
        <v>645</v>
      </c>
      <c r="G616" s="749" t="s">
        <v>646</v>
      </c>
      <c r="H616" s="749">
        <v>186538</v>
      </c>
      <c r="I616" s="749">
        <v>186538</v>
      </c>
      <c r="J616" s="749" t="s">
        <v>1523</v>
      </c>
      <c r="K616" s="749" t="s">
        <v>1524</v>
      </c>
      <c r="L616" s="752">
        <v>338.61000000000018</v>
      </c>
      <c r="M616" s="752">
        <v>1</v>
      </c>
      <c r="N616" s="753">
        <v>338.61000000000018</v>
      </c>
    </row>
    <row r="617" spans="1:14" ht="14.4" customHeight="1" x14ac:dyDescent="0.3">
      <c r="A617" s="747" t="s">
        <v>590</v>
      </c>
      <c r="B617" s="748" t="s">
        <v>591</v>
      </c>
      <c r="C617" s="749" t="s">
        <v>615</v>
      </c>
      <c r="D617" s="750" t="s">
        <v>616</v>
      </c>
      <c r="E617" s="751">
        <v>50113001</v>
      </c>
      <c r="F617" s="750" t="s">
        <v>645</v>
      </c>
      <c r="G617" s="749" t="s">
        <v>646</v>
      </c>
      <c r="H617" s="749">
        <v>500936</v>
      </c>
      <c r="I617" s="749">
        <v>185321</v>
      </c>
      <c r="J617" s="749" t="s">
        <v>757</v>
      </c>
      <c r="K617" s="749" t="s">
        <v>758</v>
      </c>
      <c r="L617" s="752">
        <v>1.1000000000000001</v>
      </c>
      <c r="M617" s="752">
        <v>0.24557519999999999</v>
      </c>
      <c r="N617" s="753">
        <v>0.27013271999999999</v>
      </c>
    </row>
    <row r="618" spans="1:14" ht="14.4" customHeight="1" x14ac:dyDescent="0.3">
      <c r="A618" s="747" t="s">
        <v>590</v>
      </c>
      <c r="B618" s="748" t="s">
        <v>591</v>
      </c>
      <c r="C618" s="749" t="s">
        <v>615</v>
      </c>
      <c r="D618" s="750" t="s">
        <v>616</v>
      </c>
      <c r="E618" s="751">
        <v>50113001</v>
      </c>
      <c r="F618" s="750" t="s">
        <v>645</v>
      </c>
      <c r="G618" s="749" t="s">
        <v>646</v>
      </c>
      <c r="H618" s="749">
        <v>501659</v>
      </c>
      <c r="I618" s="749">
        <v>9999999</v>
      </c>
      <c r="J618" s="749" t="s">
        <v>1525</v>
      </c>
      <c r="K618" s="749" t="s">
        <v>1526</v>
      </c>
      <c r="L618" s="752">
        <v>26902.678</v>
      </c>
      <c r="M618" s="752">
        <v>16</v>
      </c>
      <c r="N618" s="753">
        <v>430442.848</v>
      </c>
    </row>
    <row r="619" spans="1:14" ht="14.4" customHeight="1" x14ac:dyDescent="0.3">
      <c r="A619" s="747" t="s">
        <v>590</v>
      </c>
      <c r="B619" s="748" t="s">
        <v>591</v>
      </c>
      <c r="C619" s="749" t="s">
        <v>615</v>
      </c>
      <c r="D619" s="750" t="s">
        <v>616</v>
      </c>
      <c r="E619" s="751">
        <v>50113001</v>
      </c>
      <c r="F619" s="750" t="s">
        <v>645</v>
      </c>
      <c r="G619" s="749" t="s">
        <v>646</v>
      </c>
      <c r="H619" s="749">
        <v>117293</v>
      </c>
      <c r="I619" s="749">
        <v>17293</v>
      </c>
      <c r="J619" s="749" t="s">
        <v>1527</v>
      </c>
      <c r="K619" s="749" t="s">
        <v>1528</v>
      </c>
      <c r="L619" s="752">
        <v>89.34999999999998</v>
      </c>
      <c r="M619" s="752">
        <v>3</v>
      </c>
      <c r="N619" s="753">
        <v>268.04999999999995</v>
      </c>
    </row>
    <row r="620" spans="1:14" ht="14.4" customHeight="1" x14ac:dyDescent="0.3">
      <c r="A620" s="747" t="s">
        <v>590</v>
      </c>
      <c r="B620" s="748" t="s">
        <v>591</v>
      </c>
      <c r="C620" s="749" t="s">
        <v>615</v>
      </c>
      <c r="D620" s="750" t="s">
        <v>616</v>
      </c>
      <c r="E620" s="751">
        <v>50113001</v>
      </c>
      <c r="F620" s="750" t="s">
        <v>645</v>
      </c>
      <c r="G620" s="749" t="s">
        <v>646</v>
      </c>
      <c r="H620" s="749">
        <v>848412</v>
      </c>
      <c r="I620" s="749">
        <v>30776</v>
      </c>
      <c r="J620" s="749" t="s">
        <v>1529</v>
      </c>
      <c r="K620" s="749" t="s">
        <v>1530</v>
      </c>
      <c r="L620" s="752">
        <v>104.20500000000001</v>
      </c>
      <c r="M620" s="752">
        <v>16</v>
      </c>
      <c r="N620" s="753">
        <v>1667.2800000000002</v>
      </c>
    </row>
    <row r="621" spans="1:14" ht="14.4" customHeight="1" x14ac:dyDescent="0.3">
      <c r="A621" s="747" t="s">
        <v>590</v>
      </c>
      <c r="B621" s="748" t="s">
        <v>591</v>
      </c>
      <c r="C621" s="749" t="s">
        <v>615</v>
      </c>
      <c r="D621" s="750" t="s">
        <v>616</v>
      </c>
      <c r="E621" s="751">
        <v>50113001</v>
      </c>
      <c r="F621" s="750" t="s">
        <v>645</v>
      </c>
      <c r="G621" s="749" t="s">
        <v>646</v>
      </c>
      <c r="H621" s="749">
        <v>850007</v>
      </c>
      <c r="I621" s="749">
        <v>30778</v>
      </c>
      <c r="J621" s="749" t="s">
        <v>1531</v>
      </c>
      <c r="K621" s="749" t="s">
        <v>592</v>
      </c>
      <c r="L621" s="752">
        <v>163.70999999999998</v>
      </c>
      <c r="M621" s="752">
        <v>4</v>
      </c>
      <c r="N621" s="753">
        <v>654.83999999999992</v>
      </c>
    </row>
    <row r="622" spans="1:14" ht="14.4" customHeight="1" x14ac:dyDescent="0.3">
      <c r="A622" s="747" t="s">
        <v>590</v>
      </c>
      <c r="B622" s="748" t="s">
        <v>591</v>
      </c>
      <c r="C622" s="749" t="s">
        <v>615</v>
      </c>
      <c r="D622" s="750" t="s">
        <v>616</v>
      </c>
      <c r="E622" s="751">
        <v>50113001</v>
      </c>
      <c r="F622" s="750" t="s">
        <v>645</v>
      </c>
      <c r="G622" s="749" t="s">
        <v>646</v>
      </c>
      <c r="H622" s="749">
        <v>145981</v>
      </c>
      <c r="I622" s="749">
        <v>45981</v>
      </c>
      <c r="J622" s="749" t="s">
        <v>769</v>
      </c>
      <c r="K622" s="749" t="s">
        <v>770</v>
      </c>
      <c r="L622" s="752">
        <v>1704.5600000000004</v>
      </c>
      <c r="M622" s="752">
        <v>19</v>
      </c>
      <c r="N622" s="753">
        <v>32386.640000000007</v>
      </c>
    </row>
    <row r="623" spans="1:14" ht="14.4" customHeight="1" x14ac:dyDescent="0.3">
      <c r="A623" s="747" t="s">
        <v>590</v>
      </c>
      <c r="B623" s="748" t="s">
        <v>591</v>
      </c>
      <c r="C623" s="749" t="s">
        <v>615</v>
      </c>
      <c r="D623" s="750" t="s">
        <v>616</v>
      </c>
      <c r="E623" s="751">
        <v>50113001</v>
      </c>
      <c r="F623" s="750" t="s">
        <v>645</v>
      </c>
      <c r="G623" s="749" t="s">
        <v>662</v>
      </c>
      <c r="H623" s="749">
        <v>846446</v>
      </c>
      <c r="I623" s="749">
        <v>124343</v>
      </c>
      <c r="J623" s="749" t="s">
        <v>771</v>
      </c>
      <c r="K623" s="749" t="s">
        <v>732</v>
      </c>
      <c r="L623" s="752">
        <v>43.760000000000019</v>
      </c>
      <c r="M623" s="752">
        <v>1</v>
      </c>
      <c r="N623" s="753">
        <v>43.760000000000019</v>
      </c>
    </row>
    <row r="624" spans="1:14" ht="14.4" customHeight="1" x14ac:dyDescent="0.3">
      <c r="A624" s="747" t="s">
        <v>590</v>
      </c>
      <c r="B624" s="748" t="s">
        <v>591</v>
      </c>
      <c r="C624" s="749" t="s">
        <v>615</v>
      </c>
      <c r="D624" s="750" t="s">
        <v>616</v>
      </c>
      <c r="E624" s="751">
        <v>50113001</v>
      </c>
      <c r="F624" s="750" t="s">
        <v>645</v>
      </c>
      <c r="G624" s="749" t="s">
        <v>646</v>
      </c>
      <c r="H624" s="749">
        <v>189992</v>
      </c>
      <c r="I624" s="749">
        <v>189992</v>
      </c>
      <c r="J624" s="749" t="s">
        <v>773</v>
      </c>
      <c r="K624" s="749" t="s">
        <v>774</v>
      </c>
      <c r="L624" s="752">
        <v>413.13816220905028</v>
      </c>
      <c r="M624" s="752">
        <v>1.9264206000000001</v>
      </c>
      <c r="N624" s="753">
        <v>795.87786632565599</v>
      </c>
    </row>
    <row r="625" spans="1:14" ht="14.4" customHeight="1" x14ac:dyDescent="0.3">
      <c r="A625" s="747" t="s">
        <v>590</v>
      </c>
      <c r="B625" s="748" t="s">
        <v>591</v>
      </c>
      <c r="C625" s="749" t="s">
        <v>615</v>
      </c>
      <c r="D625" s="750" t="s">
        <v>616</v>
      </c>
      <c r="E625" s="751">
        <v>50113001</v>
      </c>
      <c r="F625" s="750" t="s">
        <v>645</v>
      </c>
      <c r="G625" s="749" t="s">
        <v>662</v>
      </c>
      <c r="H625" s="749">
        <v>117425</v>
      </c>
      <c r="I625" s="749">
        <v>17425</v>
      </c>
      <c r="J625" s="749" t="s">
        <v>775</v>
      </c>
      <c r="K625" s="749" t="s">
        <v>776</v>
      </c>
      <c r="L625" s="752">
        <v>19.8125</v>
      </c>
      <c r="M625" s="752">
        <v>12</v>
      </c>
      <c r="N625" s="753">
        <v>237.75</v>
      </c>
    </row>
    <row r="626" spans="1:14" ht="14.4" customHeight="1" x14ac:dyDescent="0.3">
      <c r="A626" s="747" t="s">
        <v>590</v>
      </c>
      <c r="B626" s="748" t="s">
        <v>591</v>
      </c>
      <c r="C626" s="749" t="s">
        <v>615</v>
      </c>
      <c r="D626" s="750" t="s">
        <v>616</v>
      </c>
      <c r="E626" s="751">
        <v>50113001</v>
      </c>
      <c r="F626" s="750" t="s">
        <v>645</v>
      </c>
      <c r="G626" s="749" t="s">
        <v>662</v>
      </c>
      <c r="H626" s="749">
        <v>117431</v>
      </c>
      <c r="I626" s="749">
        <v>17431</v>
      </c>
      <c r="J626" s="749" t="s">
        <v>777</v>
      </c>
      <c r="K626" s="749" t="s">
        <v>661</v>
      </c>
      <c r="L626" s="752">
        <v>27.064999999999998</v>
      </c>
      <c r="M626" s="752">
        <v>12</v>
      </c>
      <c r="N626" s="753">
        <v>324.77999999999997</v>
      </c>
    </row>
    <row r="627" spans="1:14" ht="14.4" customHeight="1" x14ac:dyDescent="0.3">
      <c r="A627" s="747" t="s">
        <v>590</v>
      </c>
      <c r="B627" s="748" t="s">
        <v>591</v>
      </c>
      <c r="C627" s="749" t="s">
        <v>615</v>
      </c>
      <c r="D627" s="750" t="s">
        <v>616</v>
      </c>
      <c r="E627" s="751">
        <v>50113001</v>
      </c>
      <c r="F627" s="750" t="s">
        <v>645</v>
      </c>
      <c r="G627" s="749" t="s">
        <v>646</v>
      </c>
      <c r="H627" s="749">
        <v>216104</v>
      </c>
      <c r="I627" s="749">
        <v>216104</v>
      </c>
      <c r="J627" s="749" t="s">
        <v>778</v>
      </c>
      <c r="K627" s="749" t="s">
        <v>780</v>
      </c>
      <c r="L627" s="752">
        <v>183.25200000000001</v>
      </c>
      <c r="M627" s="752">
        <v>10</v>
      </c>
      <c r="N627" s="753">
        <v>1832.52</v>
      </c>
    </row>
    <row r="628" spans="1:14" ht="14.4" customHeight="1" x14ac:dyDescent="0.3">
      <c r="A628" s="747" t="s">
        <v>590</v>
      </c>
      <c r="B628" s="748" t="s">
        <v>591</v>
      </c>
      <c r="C628" s="749" t="s">
        <v>615</v>
      </c>
      <c r="D628" s="750" t="s">
        <v>616</v>
      </c>
      <c r="E628" s="751">
        <v>50113001</v>
      </c>
      <c r="F628" s="750" t="s">
        <v>645</v>
      </c>
      <c r="G628" s="749" t="s">
        <v>646</v>
      </c>
      <c r="H628" s="749">
        <v>158653</v>
      </c>
      <c r="I628" s="749">
        <v>58653</v>
      </c>
      <c r="J628" s="749" t="s">
        <v>784</v>
      </c>
      <c r="K628" s="749" t="s">
        <v>785</v>
      </c>
      <c r="L628" s="752">
        <v>67.310000000000016</v>
      </c>
      <c r="M628" s="752">
        <v>2</v>
      </c>
      <c r="N628" s="753">
        <v>134.62000000000003</v>
      </c>
    </row>
    <row r="629" spans="1:14" ht="14.4" customHeight="1" x14ac:dyDescent="0.3">
      <c r="A629" s="747" t="s">
        <v>590</v>
      </c>
      <c r="B629" s="748" t="s">
        <v>591</v>
      </c>
      <c r="C629" s="749" t="s">
        <v>615</v>
      </c>
      <c r="D629" s="750" t="s">
        <v>616</v>
      </c>
      <c r="E629" s="751">
        <v>50113001</v>
      </c>
      <c r="F629" s="750" t="s">
        <v>645</v>
      </c>
      <c r="G629" s="749" t="s">
        <v>646</v>
      </c>
      <c r="H629" s="749">
        <v>156992</v>
      </c>
      <c r="I629" s="749">
        <v>56992</v>
      </c>
      <c r="J629" s="749" t="s">
        <v>788</v>
      </c>
      <c r="K629" s="749" t="s">
        <v>789</v>
      </c>
      <c r="L629" s="752">
        <v>61.445000000000014</v>
      </c>
      <c r="M629" s="752">
        <v>4</v>
      </c>
      <c r="N629" s="753">
        <v>245.78000000000006</v>
      </c>
    </row>
    <row r="630" spans="1:14" ht="14.4" customHeight="1" x14ac:dyDescent="0.3">
      <c r="A630" s="747" t="s">
        <v>590</v>
      </c>
      <c r="B630" s="748" t="s">
        <v>591</v>
      </c>
      <c r="C630" s="749" t="s">
        <v>615</v>
      </c>
      <c r="D630" s="750" t="s">
        <v>616</v>
      </c>
      <c r="E630" s="751">
        <v>50113001</v>
      </c>
      <c r="F630" s="750" t="s">
        <v>645</v>
      </c>
      <c r="G630" s="749" t="s">
        <v>646</v>
      </c>
      <c r="H630" s="749">
        <v>156993</v>
      </c>
      <c r="I630" s="749">
        <v>56993</v>
      </c>
      <c r="J630" s="749" t="s">
        <v>790</v>
      </c>
      <c r="K630" s="749" t="s">
        <v>791</v>
      </c>
      <c r="L630" s="752">
        <v>73.150000000000006</v>
      </c>
      <c r="M630" s="752">
        <v>13</v>
      </c>
      <c r="N630" s="753">
        <v>950.95</v>
      </c>
    </row>
    <row r="631" spans="1:14" ht="14.4" customHeight="1" x14ac:dyDescent="0.3">
      <c r="A631" s="747" t="s">
        <v>590</v>
      </c>
      <c r="B631" s="748" t="s">
        <v>591</v>
      </c>
      <c r="C631" s="749" t="s">
        <v>615</v>
      </c>
      <c r="D631" s="750" t="s">
        <v>616</v>
      </c>
      <c r="E631" s="751">
        <v>50113001</v>
      </c>
      <c r="F631" s="750" t="s">
        <v>645</v>
      </c>
      <c r="G631" s="749" t="s">
        <v>662</v>
      </c>
      <c r="H631" s="749">
        <v>214526</v>
      </c>
      <c r="I631" s="749">
        <v>214526</v>
      </c>
      <c r="J631" s="749" t="s">
        <v>792</v>
      </c>
      <c r="K631" s="749" t="s">
        <v>793</v>
      </c>
      <c r="L631" s="752">
        <v>85.159374999999997</v>
      </c>
      <c r="M631" s="752">
        <v>16</v>
      </c>
      <c r="N631" s="753">
        <v>1362.55</v>
      </c>
    </row>
    <row r="632" spans="1:14" ht="14.4" customHeight="1" x14ac:dyDescent="0.3">
      <c r="A632" s="747" t="s">
        <v>590</v>
      </c>
      <c r="B632" s="748" t="s">
        <v>591</v>
      </c>
      <c r="C632" s="749" t="s">
        <v>615</v>
      </c>
      <c r="D632" s="750" t="s">
        <v>616</v>
      </c>
      <c r="E632" s="751">
        <v>50113001</v>
      </c>
      <c r="F632" s="750" t="s">
        <v>645</v>
      </c>
      <c r="G632" s="749" t="s">
        <v>662</v>
      </c>
      <c r="H632" s="749">
        <v>214427</v>
      </c>
      <c r="I632" s="749">
        <v>214427</v>
      </c>
      <c r="J632" s="749" t="s">
        <v>794</v>
      </c>
      <c r="K632" s="749" t="s">
        <v>795</v>
      </c>
      <c r="L632" s="752">
        <v>16.619354838709679</v>
      </c>
      <c r="M632" s="752">
        <v>310</v>
      </c>
      <c r="N632" s="753">
        <v>5152.0000000000009</v>
      </c>
    </row>
    <row r="633" spans="1:14" ht="14.4" customHeight="1" x14ac:dyDescent="0.3">
      <c r="A633" s="747" t="s">
        <v>590</v>
      </c>
      <c r="B633" s="748" t="s">
        <v>591</v>
      </c>
      <c r="C633" s="749" t="s">
        <v>615</v>
      </c>
      <c r="D633" s="750" t="s">
        <v>616</v>
      </c>
      <c r="E633" s="751">
        <v>50113001</v>
      </c>
      <c r="F633" s="750" t="s">
        <v>645</v>
      </c>
      <c r="G633" s="749" t="s">
        <v>646</v>
      </c>
      <c r="H633" s="749">
        <v>218354</v>
      </c>
      <c r="I633" s="749">
        <v>218354</v>
      </c>
      <c r="J633" s="749" t="s">
        <v>1532</v>
      </c>
      <c r="K633" s="749" t="s">
        <v>1533</v>
      </c>
      <c r="L633" s="752">
        <v>153.86999999999998</v>
      </c>
      <c r="M633" s="752">
        <v>3</v>
      </c>
      <c r="N633" s="753">
        <v>461.6099999999999</v>
      </c>
    </row>
    <row r="634" spans="1:14" ht="14.4" customHeight="1" x14ac:dyDescent="0.3">
      <c r="A634" s="747" t="s">
        <v>590</v>
      </c>
      <c r="B634" s="748" t="s">
        <v>591</v>
      </c>
      <c r="C634" s="749" t="s">
        <v>615</v>
      </c>
      <c r="D634" s="750" t="s">
        <v>616</v>
      </c>
      <c r="E634" s="751">
        <v>50113001</v>
      </c>
      <c r="F634" s="750" t="s">
        <v>645</v>
      </c>
      <c r="G634" s="749" t="s">
        <v>646</v>
      </c>
      <c r="H634" s="749">
        <v>100026</v>
      </c>
      <c r="I634" s="749">
        <v>100026</v>
      </c>
      <c r="J634" s="749" t="s">
        <v>1534</v>
      </c>
      <c r="K634" s="749" t="s">
        <v>1535</v>
      </c>
      <c r="L634" s="752">
        <v>31.530000000000022</v>
      </c>
      <c r="M634" s="752">
        <v>2</v>
      </c>
      <c r="N634" s="753">
        <v>63.060000000000045</v>
      </c>
    </row>
    <row r="635" spans="1:14" ht="14.4" customHeight="1" x14ac:dyDescent="0.3">
      <c r="A635" s="747" t="s">
        <v>590</v>
      </c>
      <c r="B635" s="748" t="s">
        <v>591</v>
      </c>
      <c r="C635" s="749" t="s">
        <v>615</v>
      </c>
      <c r="D635" s="750" t="s">
        <v>616</v>
      </c>
      <c r="E635" s="751">
        <v>50113001</v>
      </c>
      <c r="F635" s="750" t="s">
        <v>645</v>
      </c>
      <c r="G635" s="749" t="s">
        <v>662</v>
      </c>
      <c r="H635" s="749">
        <v>116547</v>
      </c>
      <c r="I635" s="749">
        <v>16547</v>
      </c>
      <c r="J635" s="749" t="s">
        <v>799</v>
      </c>
      <c r="K635" s="749" t="s">
        <v>800</v>
      </c>
      <c r="L635" s="752">
        <v>529.83000000000004</v>
      </c>
      <c r="M635" s="752">
        <v>26</v>
      </c>
      <c r="N635" s="753">
        <v>13775.580000000002</v>
      </c>
    </row>
    <row r="636" spans="1:14" ht="14.4" customHeight="1" x14ac:dyDescent="0.3">
      <c r="A636" s="747" t="s">
        <v>590</v>
      </c>
      <c r="B636" s="748" t="s">
        <v>591</v>
      </c>
      <c r="C636" s="749" t="s">
        <v>615</v>
      </c>
      <c r="D636" s="750" t="s">
        <v>616</v>
      </c>
      <c r="E636" s="751">
        <v>50113001</v>
      </c>
      <c r="F636" s="750" t="s">
        <v>645</v>
      </c>
      <c r="G636" s="749" t="s">
        <v>646</v>
      </c>
      <c r="H636" s="749">
        <v>195769</v>
      </c>
      <c r="I636" s="749">
        <v>195769</v>
      </c>
      <c r="J636" s="749" t="s">
        <v>801</v>
      </c>
      <c r="K636" s="749" t="s">
        <v>802</v>
      </c>
      <c r="L636" s="752">
        <v>179.52004570525801</v>
      </c>
      <c r="M636" s="752">
        <v>63.002998000000005</v>
      </c>
      <c r="N636" s="753">
        <v>11310.301080528279</v>
      </c>
    </row>
    <row r="637" spans="1:14" ht="14.4" customHeight="1" x14ac:dyDescent="0.3">
      <c r="A637" s="747" t="s">
        <v>590</v>
      </c>
      <c r="B637" s="748" t="s">
        <v>591</v>
      </c>
      <c r="C637" s="749" t="s">
        <v>615</v>
      </c>
      <c r="D637" s="750" t="s">
        <v>616</v>
      </c>
      <c r="E637" s="751">
        <v>50113001</v>
      </c>
      <c r="F637" s="750" t="s">
        <v>645</v>
      </c>
      <c r="G637" s="749" t="s">
        <v>646</v>
      </c>
      <c r="H637" s="749">
        <v>195770</v>
      </c>
      <c r="I637" s="749">
        <v>195770</v>
      </c>
      <c r="J637" s="749" t="s">
        <v>801</v>
      </c>
      <c r="K637" s="749" t="s">
        <v>803</v>
      </c>
      <c r="L637" s="752">
        <v>302.94003753761291</v>
      </c>
      <c r="M637" s="752">
        <v>195.95121789999999</v>
      </c>
      <c r="N637" s="753">
        <v>59361.469306166968</v>
      </c>
    </row>
    <row r="638" spans="1:14" ht="14.4" customHeight="1" x14ac:dyDescent="0.3">
      <c r="A638" s="747" t="s">
        <v>590</v>
      </c>
      <c r="B638" s="748" t="s">
        <v>591</v>
      </c>
      <c r="C638" s="749" t="s">
        <v>615</v>
      </c>
      <c r="D638" s="750" t="s">
        <v>616</v>
      </c>
      <c r="E638" s="751">
        <v>50113001</v>
      </c>
      <c r="F638" s="750" t="s">
        <v>645</v>
      </c>
      <c r="G638" s="749" t="s">
        <v>646</v>
      </c>
      <c r="H638" s="749">
        <v>849053</v>
      </c>
      <c r="I638" s="749">
        <v>9999999</v>
      </c>
      <c r="J638" s="749" t="s">
        <v>806</v>
      </c>
      <c r="K638" s="749" t="s">
        <v>592</v>
      </c>
      <c r="L638" s="752">
        <v>2.5080004082271432</v>
      </c>
      <c r="M638" s="752">
        <v>13</v>
      </c>
      <c r="N638" s="753">
        <v>32.604005306952864</v>
      </c>
    </row>
    <row r="639" spans="1:14" ht="14.4" customHeight="1" x14ac:dyDescent="0.3">
      <c r="A639" s="747" t="s">
        <v>590</v>
      </c>
      <c r="B639" s="748" t="s">
        <v>591</v>
      </c>
      <c r="C639" s="749" t="s">
        <v>615</v>
      </c>
      <c r="D639" s="750" t="s">
        <v>616</v>
      </c>
      <c r="E639" s="751">
        <v>50113001</v>
      </c>
      <c r="F639" s="750" t="s">
        <v>645</v>
      </c>
      <c r="G639" s="749" t="s">
        <v>646</v>
      </c>
      <c r="H639" s="749">
        <v>115319</v>
      </c>
      <c r="I639" s="749">
        <v>115319</v>
      </c>
      <c r="J639" s="749" t="s">
        <v>1536</v>
      </c>
      <c r="K639" s="749" t="s">
        <v>1537</v>
      </c>
      <c r="L639" s="752">
        <v>31.240000000000006</v>
      </c>
      <c r="M639" s="752">
        <v>3</v>
      </c>
      <c r="N639" s="753">
        <v>93.720000000000013</v>
      </c>
    </row>
    <row r="640" spans="1:14" ht="14.4" customHeight="1" x14ac:dyDescent="0.3">
      <c r="A640" s="747" t="s">
        <v>590</v>
      </c>
      <c r="B640" s="748" t="s">
        <v>591</v>
      </c>
      <c r="C640" s="749" t="s">
        <v>615</v>
      </c>
      <c r="D640" s="750" t="s">
        <v>616</v>
      </c>
      <c r="E640" s="751">
        <v>50113001</v>
      </c>
      <c r="F640" s="750" t="s">
        <v>645</v>
      </c>
      <c r="G640" s="749" t="s">
        <v>646</v>
      </c>
      <c r="H640" s="749">
        <v>394906</v>
      </c>
      <c r="I640" s="749">
        <v>9999999</v>
      </c>
      <c r="J640" s="749" t="s">
        <v>807</v>
      </c>
      <c r="K640" s="749" t="s">
        <v>808</v>
      </c>
      <c r="L640" s="752">
        <v>3119.16</v>
      </c>
      <c r="M640" s="752">
        <v>0.3</v>
      </c>
      <c r="N640" s="753">
        <v>935.74799999999993</v>
      </c>
    </row>
    <row r="641" spans="1:14" ht="14.4" customHeight="1" x14ac:dyDescent="0.3">
      <c r="A641" s="747" t="s">
        <v>590</v>
      </c>
      <c r="B641" s="748" t="s">
        <v>591</v>
      </c>
      <c r="C641" s="749" t="s">
        <v>615</v>
      </c>
      <c r="D641" s="750" t="s">
        <v>616</v>
      </c>
      <c r="E641" s="751">
        <v>50113001</v>
      </c>
      <c r="F641" s="750" t="s">
        <v>645</v>
      </c>
      <c r="G641" s="749" t="s">
        <v>646</v>
      </c>
      <c r="H641" s="749">
        <v>207500</v>
      </c>
      <c r="I641" s="749">
        <v>207500</v>
      </c>
      <c r="J641" s="749" t="s">
        <v>809</v>
      </c>
      <c r="K641" s="749" t="s">
        <v>810</v>
      </c>
      <c r="L641" s="752">
        <v>1547.3703779494308</v>
      </c>
      <c r="M641" s="752">
        <v>0.1</v>
      </c>
      <c r="N641" s="753">
        <v>154.73703779494309</v>
      </c>
    </row>
    <row r="642" spans="1:14" ht="14.4" customHeight="1" x14ac:dyDescent="0.3">
      <c r="A642" s="747" t="s">
        <v>590</v>
      </c>
      <c r="B642" s="748" t="s">
        <v>591</v>
      </c>
      <c r="C642" s="749" t="s">
        <v>615</v>
      </c>
      <c r="D642" s="750" t="s">
        <v>616</v>
      </c>
      <c r="E642" s="751">
        <v>50113001</v>
      </c>
      <c r="F642" s="750" t="s">
        <v>645</v>
      </c>
      <c r="G642" s="749" t="s">
        <v>662</v>
      </c>
      <c r="H642" s="749">
        <v>168836</v>
      </c>
      <c r="I642" s="749">
        <v>168836</v>
      </c>
      <c r="J642" s="749" t="s">
        <v>813</v>
      </c>
      <c r="K642" s="749" t="s">
        <v>732</v>
      </c>
      <c r="L642" s="752">
        <v>43.760000000000005</v>
      </c>
      <c r="M642" s="752">
        <v>2</v>
      </c>
      <c r="N642" s="753">
        <v>87.52000000000001</v>
      </c>
    </row>
    <row r="643" spans="1:14" ht="14.4" customHeight="1" x14ac:dyDescent="0.3">
      <c r="A643" s="747" t="s">
        <v>590</v>
      </c>
      <c r="B643" s="748" t="s">
        <v>591</v>
      </c>
      <c r="C643" s="749" t="s">
        <v>615</v>
      </c>
      <c r="D643" s="750" t="s">
        <v>616</v>
      </c>
      <c r="E643" s="751">
        <v>50113001</v>
      </c>
      <c r="F643" s="750" t="s">
        <v>645</v>
      </c>
      <c r="G643" s="749" t="s">
        <v>646</v>
      </c>
      <c r="H643" s="749">
        <v>841310</v>
      </c>
      <c r="I643" s="749">
        <v>9999999</v>
      </c>
      <c r="J643" s="749" t="s">
        <v>1538</v>
      </c>
      <c r="K643" s="749" t="s">
        <v>1539</v>
      </c>
      <c r="L643" s="752">
        <v>366.72742801875984</v>
      </c>
      <c r="M643" s="752">
        <v>79.875291000000004</v>
      </c>
      <c r="N643" s="753">
        <v>29292.460030679998</v>
      </c>
    </row>
    <row r="644" spans="1:14" ht="14.4" customHeight="1" x14ac:dyDescent="0.3">
      <c r="A644" s="747" t="s">
        <v>590</v>
      </c>
      <c r="B644" s="748" t="s">
        <v>591</v>
      </c>
      <c r="C644" s="749" t="s">
        <v>615</v>
      </c>
      <c r="D644" s="750" t="s">
        <v>616</v>
      </c>
      <c r="E644" s="751">
        <v>50113001</v>
      </c>
      <c r="F644" s="750" t="s">
        <v>645</v>
      </c>
      <c r="G644" s="749" t="s">
        <v>646</v>
      </c>
      <c r="H644" s="749">
        <v>193105</v>
      </c>
      <c r="I644" s="749">
        <v>93105</v>
      </c>
      <c r="J644" s="749" t="s">
        <v>814</v>
      </c>
      <c r="K644" s="749" t="s">
        <v>815</v>
      </c>
      <c r="L644" s="752">
        <v>208.07500000000005</v>
      </c>
      <c r="M644" s="752">
        <v>8</v>
      </c>
      <c r="N644" s="753">
        <v>1664.6000000000004</v>
      </c>
    </row>
    <row r="645" spans="1:14" ht="14.4" customHeight="1" x14ac:dyDescent="0.3">
      <c r="A645" s="747" t="s">
        <v>590</v>
      </c>
      <c r="B645" s="748" t="s">
        <v>591</v>
      </c>
      <c r="C645" s="749" t="s">
        <v>615</v>
      </c>
      <c r="D645" s="750" t="s">
        <v>616</v>
      </c>
      <c r="E645" s="751">
        <v>50113001</v>
      </c>
      <c r="F645" s="750" t="s">
        <v>645</v>
      </c>
      <c r="G645" s="749" t="s">
        <v>646</v>
      </c>
      <c r="H645" s="749">
        <v>149952</v>
      </c>
      <c r="I645" s="749">
        <v>49952</v>
      </c>
      <c r="J645" s="749" t="s">
        <v>816</v>
      </c>
      <c r="K645" s="749" t="s">
        <v>1540</v>
      </c>
      <c r="L645" s="752">
        <v>68.860000000000014</v>
      </c>
      <c r="M645" s="752">
        <v>3</v>
      </c>
      <c r="N645" s="753">
        <v>206.58000000000004</v>
      </c>
    </row>
    <row r="646" spans="1:14" ht="14.4" customHeight="1" x14ac:dyDescent="0.3">
      <c r="A646" s="747" t="s">
        <v>590</v>
      </c>
      <c r="B646" s="748" t="s">
        <v>591</v>
      </c>
      <c r="C646" s="749" t="s">
        <v>615</v>
      </c>
      <c r="D646" s="750" t="s">
        <v>616</v>
      </c>
      <c r="E646" s="751">
        <v>50113001</v>
      </c>
      <c r="F646" s="750" t="s">
        <v>645</v>
      </c>
      <c r="G646" s="749" t="s">
        <v>646</v>
      </c>
      <c r="H646" s="749">
        <v>114075</v>
      </c>
      <c r="I646" s="749">
        <v>14075</v>
      </c>
      <c r="J646" s="749" t="s">
        <v>820</v>
      </c>
      <c r="K646" s="749" t="s">
        <v>821</v>
      </c>
      <c r="L646" s="752">
        <v>294.97222222222229</v>
      </c>
      <c r="M646" s="752">
        <v>9</v>
      </c>
      <c r="N646" s="753">
        <v>2654.7500000000005</v>
      </c>
    </row>
    <row r="647" spans="1:14" ht="14.4" customHeight="1" x14ac:dyDescent="0.3">
      <c r="A647" s="747" t="s">
        <v>590</v>
      </c>
      <c r="B647" s="748" t="s">
        <v>591</v>
      </c>
      <c r="C647" s="749" t="s">
        <v>615</v>
      </c>
      <c r="D647" s="750" t="s">
        <v>616</v>
      </c>
      <c r="E647" s="751">
        <v>50113001</v>
      </c>
      <c r="F647" s="750" t="s">
        <v>645</v>
      </c>
      <c r="G647" s="749" t="s">
        <v>646</v>
      </c>
      <c r="H647" s="749">
        <v>201992</v>
      </c>
      <c r="I647" s="749">
        <v>201992</v>
      </c>
      <c r="J647" s="749" t="s">
        <v>820</v>
      </c>
      <c r="K647" s="749" t="s">
        <v>822</v>
      </c>
      <c r="L647" s="752">
        <v>553.4799999999999</v>
      </c>
      <c r="M647" s="752">
        <v>2</v>
      </c>
      <c r="N647" s="753">
        <v>1106.9599999999998</v>
      </c>
    </row>
    <row r="648" spans="1:14" ht="14.4" customHeight="1" x14ac:dyDescent="0.3">
      <c r="A648" s="747" t="s">
        <v>590</v>
      </c>
      <c r="B648" s="748" t="s">
        <v>591</v>
      </c>
      <c r="C648" s="749" t="s">
        <v>615</v>
      </c>
      <c r="D648" s="750" t="s">
        <v>616</v>
      </c>
      <c r="E648" s="751">
        <v>50113001</v>
      </c>
      <c r="F648" s="750" t="s">
        <v>645</v>
      </c>
      <c r="G648" s="749" t="s">
        <v>646</v>
      </c>
      <c r="H648" s="749">
        <v>153754</v>
      </c>
      <c r="I648" s="749">
        <v>0</v>
      </c>
      <c r="J648" s="749" t="s">
        <v>1541</v>
      </c>
      <c r="K648" s="749" t="s">
        <v>944</v>
      </c>
      <c r="L648" s="752">
        <v>27.91</v>
      </c>
      <c r="M648" s="752">
        <v>12</v>
      </c>
      <c r="N648" s="753">
        <v>334.92</v>
      </c>
    </row>
    <row r="649" spans="1:14" ht="14.4" customHeight="1" x14ac:dyDescent="0.3">
      <c r="A649" s="747" t="s">
        <v>590</v>
      </c>
      <c r="B649" s="748" t="s">
        <v>591</v>
      </c>
      <c r="C649" s="749" t="s">
        <v>615</v>
      </c>
      <c r="D649" s="750" t="s">
        <v>616</v>
      </c>
      <c r="E649" s="751">
        <v>50113001</v>
      </c>
      <c r="F649" s="750" t="s">
        <v>645</v>
      </c>
      <c r="G649" s="749" t="s">
        <v>646</v>
      </c>
      <c r="H649" s="749">
        <v>184090</v>
      </c>
      <c r="I649" s="749">
        <v>84090</v>
      </c>
      <c r="J649" s="749" t="s">
        <v>823</v>
      </c>
      <c r="K649" s="749" t="s">
        <v>824</v>
      </c>
      <c r="L649" s="752">
        <v>60.139999999999993</v>
      </c>
      <c r="M649" s="752">
        <v>16</v>
      </c>
      <c r="N649" s="753">
        <v>962.2399999999999</v>
      </c>
    </row>
    <row r="650" spans="1:14" ht="14.4" customHeight="1" x14ac:dyDescent="0.3">
      <c r="A650" s="747" t="s">
        <v>590</v>
      </c>
      <c r="B650" s="748" t="s">
        <v>591</v>
      </c>
      <c r="C650" s="749" t="s">
        <v>615</v>
      </c>
      <c r="D650" s="750" t="s">
        <v>616</v>
      </c>
      <c r="E650" s="751">
        <v>50113001</v>
      </c>
      <c r="F650" s="750" t="s">
        <v>645</v>
      </c>
      <c r="G650" s="749" t="s">
        <v>646</v>
      </c>
      <c r="H650" s="749">
        <v>121698</v>
      </c>
      <c r="I650" s="749">
        <v>21698</v>
      </c>
      <c r="J650" s="749" t="s">
        <v>827</v>
      </c>
      <c r="K650" s="749" t="s">
        <v>828</v>
      </c>
      <c r="L650" s="752">
        <v>28.640000000000004</v>
      </c>
      <c r="M650" s="752">
        <v>6</v>
      </c>
      <c r="N650" s="753">
        <v>171.84000000000003</v>
      </c>
    </row>
    <row r="651" spans="1:14" ht="14.4" customHeight="1" x14ac:dyDescent="0.3">
      <c r="A651" s="747" t="s">
        <v>590</v>
      </c>
      <c r="B651" s="748" t="s">
        <v>591</v>
      </c>
      <c r="C651" s="749" t="s">
        <v>615</v>
      </c>
      <c r="D651" s="750" t="s">
        <v>616</v>
      </c>
      <c r="E651" s="751">
        <v>50113001</v>
      </c>
      <c r="F651" s="750" t="s">
        <v>645</v>
      </c>
      <c r="G651" s="749" t="s">
        <v>646</v>
      </c>
      <c r="H651" s="749">
        <v>117011</v>
      </c>
      <c r="I651" s="749">
        <v>17011</v>
      </c>
      <c r="J651" s="749" t="s">
        <v>833</v>
      </c>
      <c r="K651" s="749" t="s">
        <v>834</v>
      </c>
      <c r="L651" s="752">
        <v>145.56105263157895</v>
      </c>
      <c r="M651" s="752">
        <v>57</v>
      </c>
      <c r="N651" s="753">
        <v>8296.98</v>
      </c>
    </row>
    <row r="652" spans="1:14" ht="14.4" customHeight="1" x14ac:dyDescent="0.3">
      <c r="A652" s="747" t="s">
        <v>590</v>
      </c>
      <c r="B652" s="748" t="s">
        <v>591</v>
      </c>
      <c r="C652" s="749" t="s">
        <v>615</v>
      </c>
      <c r="D652" s="750" t="s">
        <v>616</v>
      </c>
      <c r="E652" s="751">
        <v>50113001</v>
      </c>
      <c r="F652" s="750" t="s">
        <v>645</v>
      </c>
      <c r="G652" s="749" t="s">
        <v>646</v>
      </c>
      <c r="H652" s="749">
        <v>103542</v>
      </c>
      <c r="I652" s="749">
        <v>3542</v>
      </c>
      <c r="J652" s="749" t="s">
        <v>1542</v>
      </c>
      <c r="K652" s="749" t="s">
        <v>1543</v>
      </c>
      <c r="L652" s="752">
        <v>35.330000000000005</v>
      </c>
      <c r="M652" s="752">
        <v>1</v>
      </c>
      <c r="N652" s="753">
        <v>35.330000000000005</v>
      </c>
    </row>
    <row r="653" spans="1:14" ht="14.4" customHeight="1" x14ac:dyDescent="0.3">
      <c r="A653" s="747" t="s">
        <v>590</v>
      </c>
      <c r="B653" s="748" t="s">
        <v>591</v>
      </c>
      <c r="C653" s="749" t="s">
        <v>615</v>
      </c>
      <c r="D653" s="750" t="s">
        <v>616</v>
      </c>
      <c r="E653" s="751">
        <v>50113001</v>
      </c>
      <c r="F653" s="750" t="s">
        <v>645</v>
      </c>
      <c r="G653" s="749" t="s">
        <v>646</v>
      </c>
      <c r="H653" s="749">
        <v>192216</v>
      </c>
      <c r="I653" s="749">
        <v>192216</v>
      </c>
      <c r="J653" s="749" t="s">
        <v>1544</v>
      </c>
      <c r="K653" s="749" t="s">
        <v>1545</v>
      </c>
      <c r="L653" s="752">
        <v>77.609999999999985</v>
      </c>
      <c r="M653" s="752">
        <v>1</v>
      </c>
      <c r="N653" s="753">
        <v>77.609999999999985</v>
      </c>
    </row>
    <row r="654" spans="1:14" ht="14.4" customHeight="1" x14ac:dyDescent="0.3">
      <c r="A654" s="747" t="s">
        <v>590</v>
      </c>
      <c r="B654" s="748" t="s">
        <v>591</v>
      </c>
      <c r="C654" s="749" t="s">
        <v>615</v>
      </c>
      <c r="D654" s="750" t="s">
        <v>616</v>
      </c>
      <c r="E654" s="751">
        <v>50113001</v>
      </c>
      <c r="F654" s="750" t="s">
        <v>645</v>
      </c>
      <c r="G654" s="749" t="s">
        <v>646</v>
      </c>
      <c r="H654" s="749">
        <v>209939</v>
      </c>
      <c r="I654" s="749">
        <v>209939</v>
      </c>
      <c r="J654" s="749" t="s">
        <v>1546</v>
      </c>
      <c r="K654" s="749" t="s">
        <v>1547</v>
      </c>
      <c r="L654" s="752">
        <v>68.205714285714279</v>
      </c>
      <c r="M654" s="752">
        <v>7</v>
      </c>
      <c r="N654" s="753">
        <v>477.43999999999994</v>
      </c>
    </row>
    <row r="655" spans="1:14" ht="14.4" customHeight="1" x14ac:dyDescent="0.3">
      <c r="A655" s="747" t="s">
        <v>590</v>
      </c>
      <c r="B655" s="748" t="s">
        <v>591</v>
      </c>
      <c r="C655" s="749" t="s">
        <v>615</v>
      </c>
      <c r="D655" s="750" t="s">
        <v>616</v>
      </c>
      <c r="E655" s="751">
        <v>50113001</v>
      </c>
      <c r="F655" s="750" t="s">
        <v>645</v>
      </c>
      <c r="G655" s="749" t="s">
        <v>646</v>
      </c>
      <c r="H655" s="749">
        <v>846023</v>
      </c>
      <c r="I655" s="749">
        <v>125266</v>
      </c>
      <c r="J655" s="749" t="s">
        <v>1548</v>
      </c>
      <c r="K655" s="749" t="s">
        <v>1549</v>
      </c>
      <c r="L655" s="752">
        <v>171.24</v>
      </c>
      <c r="M655" s="752">
        <v>2</v>
      </c>
      <c r="N655" s="753">
        <v>342.48</v>
      </c>
    </row>
    <row r="656" spans="1:14" ht="14.4" customHeight="1" x14ac:dyDescent="0.3">
      <c r="A656" s="747" t="s">
        <v>590</v>
      </c>
      <c r="B656" s="748" t="s">
        <v>591</v>
      </c>
      <c r="C656" s="749" t="s">
        <v>615</v>
      </c>
      <c r="D656" s="750" t="s">
        <v>616</v>
      </c>
      <c r="E656" s="751">
        <v>50113001</v>
      </c>
      <c r="F656" s="750" t="s">
        <v>645</v>
      </c>
      <c r="G656" s="749" t="s">
        <v>646</v>
      </c>
      <c r="H656" s="749">
        <v>58880</v>
      </c>
      <c r="I656" s="749">
        <v>58880</v>
      </c>
      <c r="J656" s="749" t="s">
        <v>1550</v>
      </c>
      <c r="K656" s="749" t="s">
        <v>1551</v>
      </c>
      <c r="L656" s="752">
        <v>46.13000000000001</v>
      </c>
      <c r="M656" s="752">
        <v>10</v>
      </c>
      <c r="N656" s="753">
        <v>461.30000000000007</v>
      </c>
    </row>
    <row r="657" spans="1:14" ht="14.4" customHeight="1" x14ac:dyDescent="0.3">
      <c r="A657" s="747" t="s">
        <v>590</v>
      </c>
      <c r="B657" s="748" t="s">
        <v>591</v>
      </c>
      <c r="C657" s="749" t="s">
        <v>615</v>
      </c>
      <c r="D657" s="750" t="s">
        <v>616</v>
      </c>
      <c r="E657" s="751">
        <v>50113001</v>
      </c>
      <c r="F657" s="750" t="s">
        <v>645</v>
      </c>
      <c r="G657" s="749" t="s">
        <v>646</v>
      </c>
      <c r="H657" s="749">
        <v>185656</v>
      </c>
      <c r="I657" s="749">
        <v>85656</v>
      </c>
      <c r="J657" s="749" t="s">
        <v>1552</v>
      </c>
      <c r="K657" s="749" t="s">
        <v>1553</v>
      </c>
      <c r="L657" s="752">
        <v>69.920000000000016</v>
      </c>
      <c r="M657" s="752">
        <v>1</v>
      </c>
      <c r="N657" s="753">
        <v>69.920000000000016</v>
      </c>
    </row>
    <row r="658" spans="1:14" ht="14.4" customHeight="1" x14ac:dyDescent="0.3">
      <c r="A658" s="747" t="s">
        <v>590</v>
      </c>
      <c r="B658" s="748" t="s">
        <v>591</v>
      </c>
      <c r="C658" s="749" t="s">
        <v>615</v>
      </c>
      <c r="D658" s="750" t="s">
        <v>616</v>
      </c>
      <c r="E658" s="751">
        <v>50113001</v>
      </c>
      <c r="F658" s="750" t="s">
        <v>645</v>
      </c>
      <c r="G658" s="749" t="s">
        <v>646</v>
      </c>
      <c r="H658" s="749">
        <v>204622</v>
      </c>
      <c r="I658" s="749">
        <v>204622</v>
      </c>
      <c r="J658" s="749" t="s">
        <v>839</v>
      </c>
      <c r="K658" s="749" t="s">
        <v>840</v>
      </c>
      <c r="L658" s="752">
        <v>72.929869458676677</v>
      </c>
      <c r="M658" s="752">
        <v>18.179707200000003</v>
      </c>
      <c r="N658" s="753">
        <v>1325.8436728929646</v>
      </c>
    </row>
    <row r="659" spans="1:14" ht="14.4" customHeight="1" x14ac:dyDescent="0.3">
      <c r="A659" s="747" t="s">
        <v>590</v>
      </c>
      <c r="B659" s="748" t="s">
        <v>591</v>
      </c>
      <c r="C659" s="749" t="s">
        <v>615</v>
      </c>
      <c r="D659" s="750" t="s">
        <v>616</v>
      </c>
      <c r="E659" s="751">
        <v>50113001</v>
      </c>
      <c r="F659" s="750" t="s">
        <v>645</v>
      </c>
      <c r="G659" s="749" t="s">
        <v>646</v>
      </c>
      <c r="H659" s="749">
        <v>204626</v>
      </c>
      <c r="I659" s="749">
        <v>204626</v>
      </c>
      <c r="J659" s="749" t="s">
        <v>839</v>
      </c>
      <c r="K659" s="749" t="s">
        <v>841</v>
      </c>
      <c r="L659" s="752">
        <v>213.17964547576594</v>
      </c>
      <c r="M659" s="752">
        <v>10.599992</v>
      </c>
      <c r="N659" s="753">
        <v>2259.7025366059552</v>
      </c>
    </row>
    <row r="660" spans="1:14" ht="14.4" customHeight="1" x14ac:dyDescent="0.3">
      <c r="A660" s="747" t="s">
        <v>590</v>
      </c>
      <c r="B660" s="748" t="s">
        <v>591</v>
      </c>
      <c r="C660" s="749" t="s">
        <v>615</v>
      </c>
      <c r="D660" s="750" t="s">
        <v>616</v>
      </c>
      <c r="E660" s="751">
        <v>50113001</v>
      </c>
      <c r="F660" s="750" t="s">
        <v>645</v>
      </c>
      <c r="G660" s="749" t="s">
        <v>646</v>
      </c>
      <c r="H660" s="749">
        <v>840312</v>
      </c>
      <c r="I660" s="749">
        <v>0</v>
      </c>
      <c r="J660" s="749" t="s">
        <v>1554</v>
      </c>
      <c r="K660" s="749" t="s">
        <v>592</v>
      </c>
      <c r="L660" s="752">
        <v>33.916666666666657</v>
      </c>
      <c r="M660" s="752">
        <v>3</v>
      </c>
      <c r="N660" s="753">
        <v>101.74999999999997</v>
      </c>
    </row>
    <row r="661" spans="1:14" ht="14.4" customHeight="1" x14ac:dyDescent="0.3">
      <c r="A661" s="747" t="s">
        <v>590</v>
      </c>
      <c r="B661" s="748" t="s">
        <v>591</v>
      </c>
      <c r="C661" s="749" t="s">
        <v>615</v>
      </c>
      <c r="D661" s="750" t="s">
        <v>616</v>
      </c>
      <c r="E661" s="751">
        <v>50113001</v>
      </c>
      <c r="F661" s="750" t="s">
        <v>645</v>
      </c>
      <c r="G661" s="749" t="s">
        <v>662</v>
      </c>
      <c r="H661" s="749">
        <v>215713</v>
      </c>
      <c r="I661" s="749">
        <v>215713</v>
      </c>
      <c r="J661" s="749" t="s">
        <v>842</v>
      </c>
      <c r="K661" s="749" t="s">
        <v>1555</v>
      </c>
      <c r="L661" s="752">
        <v>51.96</v>
      </c>
      <c r="M661" s="752">
        <v>21</v>
      </c>
      <c r="N661" s="753">
        <v>1091.1600000000001</v>
      </c>
    </row>
    <row r="662" spans="1:14" ht="14.4" customHeight="1" x14ac:dyDescent="0.3">
      <c r="A662" s="747" t="s">
        <v>590</v>
      </c>
      <c r="B662" s="748" t="s">
        <v>591</v>
      </c>
      <c r="C662" s="749" t="s">
        <v>615</v>
      </c>
      <c r="D662" s="750" t="s">
        <v>616</v>
      </c>
      <c r="E662" s="751">
        <v>50113001</v>
      </c>
      <c r="F662" s="750" t="s">
        <v>645</v>
      </c>
      <c r="G662" s="749" t="s">
        <v>592</v>
      </c>
      <c r="H662" s="749">
        <v>159448</v>
      </c>
      <c r="I662" s="749">
        <v>59448</v>
      </c>
      <c r="J662" s="749" t="s">
        <v>846</v>
      </c>
      <c r="K662" s="749" t="s">
        <v>847</v>
      </c>
      <c r="L662" s="752">
        <v>368.89</v>
      </c>
      <c r="M662" s="752">
        <v>2</v>
      </c>
      <c r="N662" s="753">
        <v>737.78</v>
      </c>
    </row>
    <row r="663" spans="1:14" ht="14.4" customHeight="1" x14ac:dyDescent="0.3">
      <c r="A663" s="747" t="s">
        <v>590</v>
      </c>
      <c r="B663" s="748" t="s">
        <v>591</v>
      </c>
      <c r="C663" s="749" t="s">
        <v>615</v>
      </c>
      <c r="D663" s="750" t="s">
        <v>616</v>
      </c>
      <c r="E663" s="751">
        <v>50113001</v>
      </c>
      <c r="F663" s="750" t="s">
        <v>645</v>
      </c>
      <c r="G663" s="749" t="s">
        <v>646</v>
      </c>
      <c r="H663" s="749">
        <v>920235</v>
      </c>
      <c r="I663" s="749">
        <v>15880</v>
      </c>
      <c r="J663" s="749" t="s">
        <v>1412</v>
      </c>
      <c r="K663" s="749" t="s">
        <v>592</v>
      </c>
      <c r="L663" s="752">
        <v>163.57001585186754</v>
      </c>
      <c r="M663" s="752">
        <v>2</v>
      </c>
      <c r="N663" s="753">
        <v>327.14003170373508</v>
      </c>
    </row>
    <row r="664" spans="1:14" ht="14.4" customHeight="1" x14ac:dyDescent="0.3">
      <c r="A664" s="747" t="s">
        <v>590</v>
      </c>
      <c r="B664" s="748" t="s">
        <v>591</v>
      </c>
      <c r="C664" s="749" t="s">
        <v>615</v>
      </c>
      <c r="D664" s="750" t="s">
        <v>616</v>
      </c>
      <c r="E664" s="751">
        <v>50113001</v>
      </c>
      <c r="F664" s="750" t="s">
        <v>645</v>
      </c>
      <c r="G664" s="749" t="s">
        <v>646</v>
      </c>
      <c r="H664" s="749">
        <v>23987</v>
      </c>
      <c r="I664" s="749">
        <v>23987</v>
      </c>
      <c r="J664" s="749" t="s">
        <v>1556</v>
      </c>
      <c r="K664" s="749" t="s">
        <v>1557</v>
      </c>
      <c r="L664" s="752">
        <v>175.03003582687248</v>
      </c>
      <c r="M664" s="752">
        <v>3</v>
      </c>
      <c r="N664" s="753">
        <v>525.09010748061746</v>
      </c>
    </row>
    <row r="665" spans="1:14" ht="14.4" customHeight="1" x14ac:dyDescent="0.3">
      <c r="A665" s="747" t="s">
        <v>590</v>
      </c>
      <c r="B665" s="748" t="s">
        <v>591</v>
      </c>
      <c r="C665" s="749" t="s">
        <v>615</v>
      </c>
      <c r="D665" s="750" t="s">
        <v>616</v>
      </c>
      <c r="E665" s="751">
        <v>50113001</v>
      </c>
      <c r="F665" s="750" t="s">
        <v>645</v>
      </c>
      <c r="G665" s="749" t="s">
        <v>646</v>
      </c>
      <c r="H665" s="749">
        <v>192205</v>
      </c>
      <c r="I665" s="749">
        <v>192205</v>
      </c>
      <c r="J665" s="749" t="s">
        <v>852</v>
      </c>
      <c r="K665" s="749" t="s">
        <v>1558</v>
      </c>
      <c r="L665" s="752">
        <v>87.879999999999939</v>
      </c>
      <c r="M665" s="752">
        <v>1</v>
      </c>
      <c r="N665" s="753">
        <v>87.879999999999939</v>
      </c>
    </row>
    <row r="666" spans="1:14" ht="14.4" customHeight="1" x14ac:dyDescent="0.3">
      <c r="A666" s="747" t="s">
        <v>590</v>
      </c>
      <c r="B666" s="748" t="s">
        <v>591</v>
      </c>
      <c r="C666" s="749" t="s">
        <v>615</v>
      </c>
      <c r="D666" s="750" t="s">
        <v>616</v>
      </c>
      <c r="E666" s="751">
        <v>50113001</v>
      </c>
      <c r="F666" s="750" t="s">
        <v>645</v>
      </c>
      <c r="G666" s="749" t="s">
        <v>646</v>
      </c>
      <c r="H666" s="749">
        <v>184231</v>
      </c>
      <c r="I666" s="749">
        <v>84231</v>
      </c>
      <c r="J666" s="749" t="s">
        <v>858</v>
      </c>
      <c r="K666" s="749" t="s">
        <v>859</v>
      </c>
      <c r="L666" s="752">
        <v>373.29672505658505</v>
      </c>
      <c r="M666" s="752">
        <v>18</v>
      </c>
      <c r="N666" s="753">
        <v>6719.3410510185313</v>
      </c>
    </row>
    <row r="667" spans="1:14" ht="14.4" customHeight="1" x14ac:dyDescent="0.3">
      <c r="A667" s="747" t="s">
        <v>590</v>
      </c>
      <c r="B667" s="748" t="s">
        <v>591</v>
      </c>
      <c r="C667" s="749" t="s">
        <v>615</v>
      </c>
      <c r="D667" s="750" t="s">
        <v>616</v>
      </c>
      <c r="E667" s="751">
        <v>50113001</v>
      </c>
      <c r="F667" s="750" t="s">
        <v>645</v>
      </c>
      <c r="G667" s="749" t="s">
        <v>646</v>
      </c>
      <c r="H667" s="749">
        <v>184229</v>
      </c>
      <c r="I667" s="749">
        <v>84229</v>
      </c>
      <c r="J667" s="749" t="s">
        <v>860</v>
      </c>
      <c r="K667" s="749" t="s">
        <v>861</v>
      </c>
      <c r="L667" s="752">
        <v>887.26883122545473</v>
      </c>
      <c r="M667" s="752">
        <v>3.1964839999999999</v>
      </c>
      <c r="N667" s="753">
        <v>2836.1406227108664</v>
      </c>
    </row>
    <row r="668" spans="1:14" ht="14.4" customHeight="1" x14ac:dyDescent="0.3">
      <c r="A668" s="747" t="s">
        <v>590</v>
      </c>
      <c r="B668" s="748" t="s">
        <v>591</v>
      </c>
      <c r="C668" s="749" t="s">
        <v>615</v>
      </c>
      <c r="D668" s="750" t="s">
        <v>616</v>
      </c>
      <c r="E668" s="751">
        <v>50113001</v>
      </c>
      <c r="F668" s="750" t="s">
        <v>645</v>
      </c>
      <c r="G668" s="749" t="s">
        <v>646</v>
      </c>
      <c r="H668" s="749">
        <v>184230</v>
      </c>
      <c r="I668" s="749">
        <v>84230</v>
      </c>
      <c r="J668" s="749" t="s">
        <v>862</v>
      </c>
      <c r="K668" s="749" t="s">
        <v>863</v>
      </c>
      <c r="L668" s="752">
        <v>196.06397449005863</v>
      </c>
      <c r="M668" s="752">
        <v>9.7703425999999975</v>
      </c>
      <c r="N668" s="753">
        <v>1915.6122022855327</v>
      </c>
    </row>
    <row r="669" spans="1:14" ht="14.4" customHeight="1" x14ac:dyDescent="0.3">
      <c r="A669" s="747" t="s">
        <v>590</v>
      </c>
      <c r="B669" s="748" t="s">
        <v>591</v>
      </c>
      <c r="C669" s="749" t="s">
        <v>615</v>
      </c>
      <c r="D669" s="750" t="s">
        <v>616</v>
      </c>
      <c r="E669" s="751">
        <v>50113001</v>
      </c>
      <c r="F669" s="750" t="s">
        <v>645</v>
      </c>
      <c r="G669" s="749" t="s">
        <v>646</v>
      </c>
      <c r="H669" s="749">
        <v>162083</v>
      </c>
      <c r="I669" s="749">
        <v>162083</v>
      </c>
      <c r="J669" s="749" t="s">
        <v>1559</v>
      </c>
      <c r="K669" s="749" t="s">
        <v>1560</v>
      </c>
      <c r="L669" s="752">
        <v>455.09000000000009</v>
      </c>
      <c r="M669" s="752">
        <v>3</v>
      </c>
      <c r="N669" s="753">
        <v>1365.2700000000002</v>
      </c>
    </row>
    <row r="670" spans="1:14" ht="14.4" customHeight="1" x14ac:dyDescent="0.3">
      <c r="A670" s="747" t="s">
        <v>590</v>
      </c>
      <c r="B670" s="748" t="s">
        <v>591</v>
      </c>
      <c r="C670" s="749" t="s">
        <v>615</v>
      </c>
      <c r="D670" s="750" t="s">
        <v>616</v>
      </c>
      <c r="E670" s="751">
        <v>50113001</v>
      </c>
      <c r="F670" s="750" t="s">
        <v>645</v>
      </c>
      <c r="G670" s="749" t="s">
        <v>646</v>
      </c>
      <c r="H670" s="749">
        <v>208797</v>
      </c>
      <c r="I670" s="749">
        <v>208797</v>
      </c>
      <c r="J670" s="749" t="s">
        <v>1561</v>
      </c>
      <c r="K670" s="749" t="s">
        <v>1562</v>
      </c>
      <c r="L670" s="752">
        <v>2061.36</v>
      </c>
      <c r="M670" s="752">
        <v>1</v>
      </c>
      <c r="N670" s="753">
        <v>2061.36</v>
      </c>
    </row>
    <row r="671" spans="1:14" ht="14.4" customHeight="1" x14ac:dyDescent="0.3">
      <c r="A671" s="747" t="s">
        <v>590</v>
      </c>
      <c r="B671" s="748" t="s">
        <v>591</v>
      </c>
      <c r="C671" s="749" t="s">
        <v>615</v>
      </c>
      <c r="D671" s="750" t="s">
        <v>616</v>
      </c>
      <c r="E671" s="751">
        <v>50113001</v>
      </c>
      <c r="F671" s="750" t="s">
        <v>645</v>
      </c>
      <c r="G671" s="749" t="s">
        <v>646</v>
      </c>
      <c r="H671" s="749">
        <v>199680</v>
      </c>
      <c r="I671" s="749">
        <v>199680</v>
      </c>
      <c r="J671" s="749" t="s">
        <v>866</v>
      </c>
      <c r="K671" s="749" t="s">
        <v>867</v>
      </c>
      <c r="L671" s="752">
        <v>362.8900000000001</v>
      </c>
      <c r="M671" s="752">
        <v>3</v>
      </c>
      <c r="N671" s="753">
        <v>1088.6700000000003</v>
      </c>
    </row>
    <row r="672" spans="1:14" ht="14.4" customHeight="1" x14ac:dyDescent="0.3">
      <c r="A672" s="747" t="s">
        <v>590</v>
      </c>
      <c r="B672" s="748" t="s">
        <v>591</v>
      </c>
      <c r="C672" s="749" t="s">
        <v>615</v>
      </c>
      <c r="D672" s="750" t="s">
        <v>616</v>
      </c>
      <c r="E672" s="751">
        <v>50113001</v>
      </c>
      <c r="F672" s="750" t="s">
        <v>645</v>
      </c>
      <c r="G672" s="749" t="s">
        <v>646</v>
      </c>
      <c r="H672" s="749">
        <v>187076</v>
      </c>
      <c r="I672" s="749">
        <v>87076</v>
      </c>
      <c r="J672" s="749" t="s">
        <v>868</v>
      </c>
      <c r="K672" s="749" t="s">
        <v>869</v>
      </c>
      <c r="L672" s="752">
        <v>131.75444444444443</v>
      </c>
      <c r="M672" s="752">
        <v>9</v>
      </c>
      <c r="N672" s="753">
        <v>1185.79</v>
      </c>
    </row>
    <row r="673" spans="1:14" ht="14.4" customHeight="1" x14ac:dyDescent="0.3">
      <c r="A673" s="747" t="s">
        <v>590</v>
      </c>
      <c r="B673" s="748" t="s">
        <v>591</v>
      </c>
      <c r="C673" s="749" t="s">
        <v>615</v>
      </c>
      <c r="D673" s="750" t="s">
        <v>616</v>
      </c>
      <c r="E673" s="751">
        <v>50113001</v>
      </c>
      <c r="F673" s="750" t="s">
        <v>645</v>
      </c>
      <c r="G673" s="749" t="s">
        <v>646</v>
      </c>
      <c r="H673" s="749">
        <v>157586</v>
      </c>
      <c r="I673" s="749">
        <v>57586</v>
      </c>
      <c r="J673" s="749" t="s">
        <v>1563</v>
      </c>
      <c r="K673" s="749" t="s">
        <v>1564</v>
      </c>
      <c r="L673" s="752">
        <v>73.789999999999978</v>
      </c>
      <c r="M673" s="752">
        <v>1</v>
      </c>
      <c r="N673" s="753">
        <v>73.789999999999978</v>
      </c>
    </row>
    <row r="674" spans="1:14" ht="14.4" customHeight="1" x14ac:dyDescent="0.3">
      <c r="A674" s="747" t="s">
        <v>590</v>
      </c>
      <c r="B674" s="748" t="s">
        <v>591</v>
      </c>
      <c r="C674" s="749" t="s">
        <v>615</v>
      </c>
      <c r="D674" s="750" t="s">
        <v>616</v>
      </c>
      <c r="E674" s="751">
        <v>50113001</v>
      </c>
      <c r="F674" s="750" t="s">
        <v>645</v>
      </c>
      <c r="G674" s="749" t="s">
        <v>646</v>
      </c>
      <c r="H674" s="749">
        <v>846413</v>
      </c>
      <c r="I674" s="749">
        <v>57585</v>
      </c>
      <c r="J674" s="749" t="s">
        <v>871</v>
      </c>
      <c r="K674" s="749" t="s">
        <v>872</v>
      </c>
      <c r="L674" s="752">
        <v>133.48727272727274</v>
      </c>
      <c r="M674" s="752">
        <v>11</v>
      </c>
      <c r="N674" s="753">
        <v>1468.3600000000001</v>
      </c>
    </row>
    <row r="675" spans="1:14" ht="14.4" customHeight="1" x14ac:dyDescent="0.3">
      <c r="A675" s="747" t="s">
        <v>590</v>
      </c>
      <c r="B675" s="748" t="s">
        <v>591</v>
      </c>
      <c r="C675" s="749" t="s">
        <v>615</v>
      </c>
      <c r="D675" s="750" t="s">
        <v>616</v>
      </c>
      <c r="E675" s="751">
        <v>50113001</v>
      </c>
      <c r="F675" s="750" t="s">
        <v>645</v>
      </c>
      <c r="G675" s="749" t="s">
        <v>646</v>
      </c>
      <c r="H675" s="749">
        <v>181293</v>
      </c>
      <c r="I675" s="749">
        <v>181293</v>
      </c>
      <c r="J675" s="749" t="s">
        <v>1565</v>
      </c>
      <c r="K675" s="749" t="s">
        <v>1566</v>
      </c>
      <c r="L675" s="752">
        <v>203.29000000000005</v>
      </c>
      <c r="M675" s="752">
        <v>3</v>
      </c>
      <c r="N675" s="753">
        <v>609.87000000000012</v>
      </c>
    </row>
    <row r="676" spans="1:14" ht="14.4" customHeight="1" x14ac:dyDescent="0.3">
      <c r="A676" s="747" t="s">
        <v>590</v>
      </c>
      <c r="B676" s="748" t="s">
        <v>591</v>
      </c>
      <c r="C676" s="749" t="s">
        <v>615</v>
      </c>
      <c r="D676" s="750" t="s">
        <v>616</v>
      </c>
      <c r="E676" s="751">
        <v>50113001</v>
      </c>
      <c r="F676" s="750" t="s">
        <v>645</v>
      </c>
      <c r="G676" s="749" t="s">
        <v>646</v>
      </c>
      <c r="H676" s="749">
        <v>500618</v>
      </c>
      <c r="I676" s="749">
        <v>125753</v>
      </c>
      <c r="J676" s="749" t="s">
        <v>873</v>
      </c>
      <c r="K676" s="749" t="s">
        <v>874</v>
      </c>
      <c r="L676" s="752">
        <v>263.11</v>
      </c>
      <c r="M676" s="752">
        <v>2</v>
      </c>
      <c r="N676" s="753">
        <v>526.22</v>
      </c>
    </row>
    <row r="677" spans="1:14" ht="14.4" customHeight="1" x14ac:dyDescent="0.3">
      <c r="A677" s="747" t="s">
        <v>590</v>
      </c>
      <c r="B677" s="748" t="s">
        <v>591</v>
      </c>
      <c r="C677" s="749" t="s">
        <v>615</v>
      </c>
      <c r="D677" s="750" t="s">
        <v>616</v>
      </c>
      <c r="E677" s="751">
        <v>50113001</v>
      </c>
      <c r="F677" s="750" t="s">
        <v>645</v>
      </c>
      <c r="G677" s="749" t="s">
        <v>646</v>
      </c>
      <c r="H677" s="749">
        <v>848560</v>
      </c>
      <c r="I677" s="749">
        <v>125752</v>
      </c>
      <c r="J677" s="749" t="s">
        <v>875</v>
      </c>
      <c r="K677" s="749" t="s">
        <v>876</v>
      </c>
      <c r="L677" s="752">
        <v>186.65750000000003</v>
      </c>
      <c r="M677" s="752">
        <v>8</v>
      </c>
      <c r="N677" s="753">
        <v>1493.2600000000002</v>
      </c>
    </row>
    <row r="678" spans="1:14" ht="14.4" customHeight="1" x14ac:dyDescent="0.3">
      <c r="A678" s="747" t="s">
        <v>590</v>
      </c>
      <c r="B678" s="748" t="s">
        <v>591</v>
      </c>
      <c r="C678" s="749" t="s">
        <v>615</v>
      </c>
      <c r="D678" s="750" t="s">
        <v>616</v>
      </c>
      <c r="E678" s="751">
        <v>50113001</v>
      </c>
      <c r="F678" s="750" t="s">
        <v>645</v>
      </c>
      <c r="G678" s="749" t="s">
        <v>662</v>
      </c>
      <c r="H678" s="749">
        <v>12670</v>
      </c>
      <c r="I678" s="749">
        <v>12670</v>
      </c>
      <c r="J678" s="749" t="s">
        <v>877</v>
      </c>
      <c r="K678" s="749" t="s">
        <v>878</v>
      </c>
      <c r="L678" s="752">
        <v>158.40025582184867</v>
      </c>
      <c r="M678" s="752">
        <v>19.156000000000006</v>
      </c>
      <c r="N678" s="753">
        <v>3034.3153005233339</v>
      </c>
    </row>
    <row r="679" spans="1:14" ht="14.4" customHeight="1" x14ac:dyDescent="0.3">
      <c r="A679" s="747" t="s">
        <v>590</v>
      </c>
      <c r="B679" s="748" t="s">
        <v>591</v>
      </c>
      <c r="C679" s="749" t="s">
        <v>615</v>
      </c>
      <c r="D679" s="750" t="s">
        <v>616</v>
      </c>
      <c r="E679" s="751">
        <v>50113001</v>
      </c>
      <c r="F679" s="750" t="s">
        <v>645</v>
      </c>
      <c r="G679" s="749" t="s">
        <v>662</v>
      </c>
      <c r="H679" s="749">
        <v>112669</v>
      </c>
      <c r="I679" s="749">
        <v>12669</v>
      </c>
      <c r="J679" s="749" t="s">
        <v>877</v>
      </c>
      <c r="K679" s="749" t="s">
        <v>879</v>
      </c>
      <c r="L679" s="752">
        <v>104.50014772156278</v>
      </c>
      <c r="M679" s="752">
        <v>18.169794899999999</v>
      </c>
      <c r="N679" s="753">
        <v>1898.7462511204981</v>
      </c>
    </row>
    <row r="680" spans="1:14" ht="14.4" customHeight="1" x14ac:dyDescent="0.3">
      <c r="A680" s="747" t="s">
        <v>590</v>
      </c>
      <c r="B680" s="748" t="s">
        <v>591</v>
      </c>
      <c r="C680" s="749" t="s">
        <v>615</v>
      </c>
      <c r="D680" s="750" t="s">
        <v>616</v>
      </c>
      <c r="E680" s="751">
        <v>50113001</v>
      </c>
      <c r="F680" s="750" t="s">
        <v>645</v>
      </c>
      <c r="G680" s="749" t="s">
        <v>662</v>
      </c>
      <c r="H680" s="749">
        <v>112671</v>
      </c>
      <c r="I680" s="749">
        <v>12671</v>
      </c>
      <c r="J680" s="749" t="s">
        <v>877</v>
      </c>
      <c r="K680" s="749" t="s">
        <v>880</v>
      </c>
      <c r="L680" s="752">
        <v>324.50105904940079</v>
      </c>
      <c r="M680" s="752">
        <v>11.8213908</v>
      </c>
      <c r="N680" s="753">
        <v>3836.053834036843</v>
      </c>
    </row>
    <row r="681" spans="1:14" ht="14.4" customHeight="1" x14ac:dyDescent="0.3">
      <c r="A681" s="747" t="s">
        <v>590</v>
      </c>
      <c r="B681" s="748" t="s">
        <v>591</v>
      </c>
      <c r="C681" s="749" t="s">
        <v>615</v>
      </c>
      <c r="D681" s="750" t="s">
        <v>616</v>
      </c>
      <c r="E681" s="751">
        <v>50113001</v>
      </c>
      <c r="F681" s="750" t="s">
        <v>645</v>
      </c>
      <c r="G681" s="749" t="s">
        <v>662</v>
      </c>
      <c r="H681" s="749">
        <v>147458</v>
      </c>
      <c r="I681" s="749">
        <v>147458</v>
      </c>
      <c r="J681" s="749" t="s">
        <v>1567</v>
      </c>
      <c r="K681" s="749" t="s">
        <v>1568</v>
      </c>
      <c r="L681" s="752">
        <v>99.369999999999948</v>
      </c>
      <c r="M681" s="752">
        <v>1</v>
      </c>
      <c r="N681" s="753">
        <v>99.369999999999948</v>
      </c>
    </row>
    <row r="682" spans="1:14" ht="14.4" customHeight="1" x14ac:dyDescent="0.3">
      <c r="A682" s="747" t="s">
        <v>590</v>
      </c>
      <c r="B682" s="748" t="s">
        <v>591</v>
      </c>
      <c r="C682" s="749" t="s">
        <v>615</v>
      </c>
      <c r="D682" s="750" t="s">
        <v>616</v>
      </c>
      <c r="E682" s="751">
        <v>50113001</v>
      </c>
      <c r="F682" s="750" t="s">
        <v>645</v>
      </c>
      <c r="G682" s="749" t="s">
        <v>662</v>
      </c>
      <c r="H682" s="749">
        <v>169189</v>
      </c>
      <c r="I682" s="749">
        <v>69189</v>
      </c>
      <c r="J682" s="749" t="s">
        <v>881</v>
      </c>
      <c r="K682" s="749" t="s">
        <v>882</v>
      </c>
      <c r="L682" s="752">
        <v>61.117499999999978</v>
      </c>
      <c r="M682" s="752">
        <v>4</v>
      </c>
      <c r="N682" s="753">
        <v>244.46999999999991</v>
      </c>
    </row>
    <row r="683" spans="1:14" ht="14.4" customHeight="1" x14ac:dyDescent="0.3">
      <c r="A683" s="747" t="s">
        <v>590</v>
      </c>
      <c r="B683" s="748" t="s">
        <v>591</v>
      </c>
      <c r="C683" s="749" t="s">
        <v>615</v>
      </c>
      <c r="D683" s="750" t="s">
        <v>616</v>
      </c>
      <c r="E683" s="751">
        <v>50113001</v>
      </c>
      <c r="F683" s="750" t="s">
        <v>645</v>
      </c>
      <c r="G683" s="749" t="s">
        <v>662</v>
      </c>
      <c r="H683" s="749">
        <v>146692</v>
      </c>
      <c r="I683" s="749">
        <v>46692</v>
      </c>
      <c r="J683" s="749" t="s">
        <v>1569</v>
      </c>
      <c r="K683" s="749" t="s">
        <v>1570</v>
      </c>
      <c r="L683" s="752">
        <v>77.759999999999991</v>
      </c>
      <c r="M683" s="752">
        <v>2</v>
      </c>
      <c r="N683" s="753">
        <v>155.51999999999998</v>
      </c>
    </row>
    <row r="684" spans="1:14" ht="14.4" customHeight="1" x14ac:dyDescent="0.3">
      <c r="A684" s="747" t="s">
        <v>590</v>
      </c>
      <c r="B684" s="748" t="s">
        <v>591</v>
      </c>
      <c r="C684" s="749" t="s">
        <v>615</v>
      </c>
      <c r="D684" s="750" t="s">
        <v>616</v>
      </c>
      <c r="E684" s="751">
        <v>50113001</v>
      </c>
      <c r="F684" s="750" t="s">
        <v>645</v>
      </c>
      <c r="G684" s="749" t="s">
        <v>646</v>
      </c>
      <c r="H684" s="749">
        <v>116462</v>
      </c>
      <c r="I684" s="749">
        <v>16462</v>
      </c>
      <c r="J684" s="749" t="s">
        <v>885</v>
      </c>
      <c r="K684" s="749" t="s">
        <v>886</v>
      </c>
      <c r="L684" s="752">
        <v>134.0042105263158</v>
      </c>
      <c r="M684" s="752">
        <v>19</v>
      </c>
      <c r="N684" s="753">
        <v>2546.0800000000004</v>
      </c>
    </row>
    <row r="685" spans="1:14" ht="14.4" customHeight="1" x14ac:dyDescent="0.3">
      <c r="A685" s="747" t="s">
        <v>590</v>
      </c>
      <c r="B685" s="748" t="s">
        <v>591</v>
      </c>
      <c r="C685" s="749" t="s">
        <v>615</v>
      </c>
      <c r="D685" s="750" t="s">
        <v>616</v>
      </c>
      <c r="E685" s="751">
        <v>50113001</v>
      </c>
      <c r="F685" s="750" t="s">
        <v>645</v>
      </c>
      <c r="G685" s="749" t="s">
        <v>646</v>
      </c>
      <c r="H685" s="749">
        <v>214596</v>
      </c>
      <c r="I685" s="749">
        <v>214596</v>
      </c>
      <c r="J685" s="749" t="s">
        <v>889</v>
      </c>
      <c r="K685" s="749" t="s">
        <v>890</v>
      </c>
      <c r="L685" s="752">
        <v>77.808181818181822</v>
      </c>
      <c r="M685" s="752">
        <v>22</v>
      </c>
      <c r="N685" s="753">
        <v>1711.7800000000002</v>
      </c>
    </row>
    <row r="686" spans="1:14" ht="14.4" customHeight="1" x14ac:dyDescent="0.3">
      <c r="A686" s="747" t="s">
        <v>590</v>
      </c>
      <c r="B686" s="748" t="s">
        <v>591</v>
      </c>
      <c r="C686" s="749" t="s">
        <v>615</v>
      </c>
      <c r="D686" s="750" t="s">
        <v>616</v>
      </c>
      <c r="E686" s="751">
        <v>50113001</v>
      </c>
      <c r="F686" s="750" t="s">
        <v>645</v>
      </c>
      <c r="G686" s="749" t="s">
        <v>662</v>
      </c>
      <c r="H686" s="749">
        <v>142463</v>
      </c>
      <c r="I686" s="749">
        <v>42463</v>
      </c>
      <c r="J686" s="749" t="s">
        <v>1571</v>
      </c>
      <c r="K686" s="749" t="s">
        <v>1572</v>
      </c>
      <c r="L686" s="752">
        <v>91.22</v>
      </c>
      <c r="M686" s="752">
        <v>2</v>
      </c>
      <c r="N686" s="753">
        <v>182.44</v>
      </c>
    </row>
    <row r="687" spans="1:14" ht="14.4" customHeight="1" x14ac:dyDescent="0.3">
      <c r="A687" s="747" t="s">
        <v>590</v>
      </c>
      <c r="B687" s="748" t="s">
        <v>591</v>
      </c>
      <c r="C687" s="749" t="s">
        <v>615</v>
      </c>
      <c r="D687" s="750" t="s">
        <v>616</v>
      </c>
      <c r="E687" s="751">
        <v>50113001</v>
      </c>
      <c r="F687" s="750" t="s">
        <v>645</v>
      </c>
      <c r="G687" s="749" t="s">
        <v>662</v>
      </c>
      <c r="H687" s="749">
        <v>158398</v>
      </c>
      <c r="I687" s="749">
        <v>58398</v>
      </c>
      <c r="J687" s="749" t="s">
        <v>1573</v>
      </c>
      <c r="K687" s="749" t="s">
        <v>1574</v>
      </c>
      <c r="L687" s="752">
        <v>119.44500000000002</v>
      </c>
      <c r="M687" s="752">
        <v>2</v>
      </c>
      <c r="N687" s="753">
        <v>238.89000000000004</v>
      </c>
    </row>
    <row r="688" spans="1:14" ht="14.4" customHeight="1" x14ac:dyDescent="0.3">
      <c r="A688" s="747" t="s">
        <v>590</v>
      </c>
      <c r="B688" s="748" t="s">
        <v>591</v>
      </c>
      <c r="C688" s="749" t="s">
        <v>615</v>
      </c>
      <c r="D688" s="750" t="s">
        <v>616</v>
      </c>
      <c r="E688" s="751">
        <v>50113001</v>
      </c>
      <c r="F688" s="750" t="s">
        <v>645</v>
      </c>
      <c r="G688" s="749" t="s">
        <v>646</v>
      </c>
      <c r="H688" s="749">
        <v>847883</v>
      </c>
      <c r="I688" s="749">
        <v>122874</v>
      </c>
      <c r="J688" s="749" t="s">
        <v>897</v>
      </c>
      <c r="K688" s="749" t="s">
        <v>898</v>
      </c>
      <c r="L688" s="752">
        <v>696.83065450649042</v>
      </c>
      <c r="M688" s="752">
        <v>14.928535399999998</v>
      </c>
      <c r="N688" s="753">
        <v>10402.661093605309</v>
      </c>
    </row>
    <row r="689" spans="1:14" ht="14.4" customHeight="1" x14ac:dyDescent="0.3">
      <c r="A689" s="747" t="s">
        <v>590</v>
      </c>
      <c r="B689" s="748" t="s">
        <v>591</v>
      </c>
      <c r="C689" s="749" t="s">
        <v>615</v>
      </c>
      <c r="D689" s="750" t="s">
        <v>616</v>
      </c>
      <c r="E689" s="751">
        <v>50113001</v>
      </c>
      <c r="F689" s="750" t="s">
        <v>645</v>
      </c>
      <c r="G689" s="749" t="s">
        <v>646</v>
      </c>
      <c r="H689" s="749">
        <v>152334</v>
      </c>
      <c r="I689" s="749">
        <v>52334</v>
      </c>
      <c r="J689" s="749" t="s">
        <v>899</v>
      </c>
      <c r="K689" s="749" t="s">
        <v>900</v>
      </c>
      <c r="L689" s="752">
        <v>198.19</v>
      </c>
      <c r="M689" s="752">
        <v>4</v>
      </c>
      <c r="N689" s="753">
        <v>792.76</v>
      </c>
    </row>
    <row r="690" spans="1:14" ht="14.4" customHeight="1" x14ac:dyDescent="0.3">
      <c r="A690" s="747" t="s">
        <v>590</v>
      </c>
      <c r="B690" s="748" t="s">
        <v>591</v>
      </c>
      <c r="C690" s="749" t="s">
        <v>615</v>
      </c>
      <c r="D690" s="750" t="s">
        <v>616</v>
      </c>
      <c r="E690" s="751">
        <v>50113001</v>
      </c>
      <c r="F690" s="750" t="s">
        <v>645</v>
      </c>
      <c r="G690" s="749" t="s">
        <v>646</v>
      </c>
      <c r="H690" s="749">
        <v>162698</v>
      </c>
      <c r="I690" s="749">
        <v>0</v>
      </c>
      <c r="J690" s="749" t="s">
        <v>1575</v>
      </c>
      <c r="K690" s="749" t="s">
        <v>1576</v>
      </c>
      <c r="L690" s="752">
        <v>5350.0343902439017</v>
      </c>
      <c r="M690" s="752">
        <v>41</v>
      </c>
      <c r="N690" s="753">
        <v>219351.40999999997</v>
      </c>
    </row>
    <row r="691" spans="1:14" ht="14.4" customHeight="1" x14ac:dyDescent="0.3">
      <c r="A691" s="747" t="s">
        <v>590</v>
      </c>
      <c r="B691" s="748" t="s">
        <v>591</v>
      </c>
      <c r="C691" s="749" t="s">
        <v>615</v>
      </c>
      <c r="D691" s="750" t="s">
        <v>616</v>
      </c>
      <c r="E691" s="751">
        <v>50113001</v>
      </c>
      <c r="F691" s="750" t="s">
        <v>645</v>
      </c>
      <c r="G691" s="749" t="s">
        <v>662</v>
      </c>
      <c r="H691" s="749">
        <v>213477</v>
      </c>
      <c r="I691" s="749">
        <v>213477</v>
      </c>
      <c r="J691" s="749" t="s">
        <v>1577</v>
      </c>
      <c r="K691" s="749" t="s">
        <v>1578</v>
      </c>
      <c r="L691" s="752">
        <v>3300</v>
      </c>
      <c r="M691" s="752">
        <v>6</v>
      </c>
      <c r="N691" s="753">
        <v>19800</v>
      </c>
    </row>
    <row r="692" spans="1:14" ht="14.4" customHeight="1" x14ac:dyDescent="0.3">
      <c r="A692" s="747" t="s">
        <v>590</v>
      </c>
      <c r="B692" s="748" t="s">
        <v>591</v>
      </c>
      <c r="C692" s="749" t="s">
        <v>615</v>
      </c>
      <c r="D692" s="750" t="s">
        <v>616</v>
      </c>
      <c r="E692" s="751">
        <v>50113001</v>
      </c>
      <c r="F692" s="750" t="s">
        <v>645</v>
      </c>
      <c r="G692" s="749" t="s">
        <v>662</v>
      </c>
      <c r="H692" s="749">
        <v>213485</v>
      </c>
      <c r="I692" s="749">
        <v>213485</v>
      </c>
      <c r="J692" s="749" t="s">
        <v>901</v>
      </c>
      <c r="K692" s="749" t="s">
        <v>902</v>
      </c>
      <c r="L692" s="752">
        <v>721.2</v>
      </c>
      <c r="M692" s="752">
        <v>10</v>
      </c>
      <c r="N692" s="753">
        <v>7212</v>
      </c>
    </row>
    <row r="693" spans="1:14" ht="14.4" customHeight="1" x14ac:dyDescent="0.3">
      <c r="A693" s="747" t="s">
        <v>590</v>
      </c>
      <c r="B693" s="748" t="s">
        <v>591</v>
      </c>
      <c r="C693" s="749" t="s">
        <v>615</v>
      </c>
      <c r="D693" s="750" t="s">
        <v>616</v>
      </c>
      <c r="E693" s="751">
        <v>50113001</v>
      </c>
      <c r="F693" s="750" t="s">
        <v>645</v>
      </c>
      <c r="G693" s="749" t="s">
        <v>662</v>
      </c>
      <c r="H693" s="749">
        <v>213487</v>
      </c>
      <c r="I693" s="749">
        <v>213487</v>
      </c>
      <c r="J693" s="749" t="s">
        <v>901</v>
      </c>
      <c r="K693" s="749" t="s">
        <v>903</v>
      </c>
      <c r="L693" s="752">
        <v>271.85000000000002</v>
      </c>
      <c r="M693" s="752">
        <v>8</v>
      </c>
      <c r="N693" s="753">
        <v>2174.8000000000002</v>
      </c>
    </row>
    <row r="694" spans="1:14" ht="14.4" customHeight="1" x14ac:dyDescent="0.3">
      <c r="A694" s="747" t="s">
        <v>590</v>
      </c>
      <c r="B694" s="748" t="s">
        <v>591</v>
      </c>
      <c r="C694" s="749" t="s">
        <v>615</v>
      </c>
      <c r="D694" s="750" t="s">
        <v>616</v>
      </c>
      <c r="E694" s="751">
        <v>50113001</v>
      </c>
      <c r="F694" s="750" t="s">
        <v>645</v>
      </c>
      <c r="G694" s="749" t="s">
        <v>662</v>
      </c>
      <c r="H694" s="749">
        <v>213489</v>
      </c>
      <c r="I694" s="749">
        <v>213489</v>
      </c>
      <c r="J694" s="749" t="s">
        <v>901</v>
      </c>
      <c r="K694" s="749" t="s">
        <v>904</v>
      </c>
      <c r="L694" s="752">
        <v>630.66</v>
      </c>
      <c r="M694" s="752">
        <v>31</v>
      </c>
      <c r="N694" s="753">
        <v>19550.46</v>
      </c>
    </row>
    <row r="695" spans="1:14" ht="14.4" customHeight="1" x14ac:dyDescent="0.3">
      <c r="A695" s="747" t="s">
        <v>590</v>
      </c>
      <c r="B695" s="748" t="s">
        <v>591</v>
      </c>
      <c r="C695" s="749" t="s">
        <v>615</v>
      </c>
      <c r="D695" s="750" t="s">
        <v>616</v>
      </c>
      <c r="E695" s="751">
        <v>50113001</v>
      </c>
      <c r="F695" s="750" t="s">
        <v>645</v>
      </c>
      <c r="G695" s="749" t="s">
        <v>662</v>
      </c>
      <c r="H695" s="749">
        <v>213490</v>
      </c>
      <c r="I695" s="749">
        <v>213490</v>
      </c>
      <c r="J695" s="749" t="s">
        <v>901</v>
      </c>
      <c r="K695" s="749" t="s">
        <v>1579</v>
      </c>
      <c r="L695" s="752">
        <v>913.65</v>
      </c>
      <c r="M695" s="752">
        <v>8</v>
      </c>
      <c r="N695" s="753">
        <v>7309.2</v>
      </c>
    </row>
    <row r="696" spans="1:14" ht="14.4" customHeight="1" x14ac:dyDescent="0.3">
      <c r="A696" s="747" t="s">
        <v>590</v>
      </c>
      <c r="B696" s="748" t="s">
        <v>591</v>
      </c>
      <c r="C696" s="749" t="s">
        <v>615</v>
      </c>
      <c r="D696" s="750" t="s">
        <v>616</v>
      </c>
      <c r="E696" s="751">
        <v>50113001</v>
      </c>
      <c r="F696" s="750" t="s">
        <v>645</v>
      </c>
      <c r="G696" s="749" t="s">
        <v>662</v>
      </c>
      <c r="H696" s="749">
        <v>213494</v>
      </c>
      <c r="I696" s="749">
        <v>213494</v>
      </c>
      <c r="J696" s="749" t="s">
        <v>901</v>
      </c>
      <c r="K696" s="749" t="s">
        <v>905</v>
      </c>
      <c r="L696" s="752">
        <v>408.95000000000005</v>
      </c>
      <c r="M696" s="752">
        <v>31</v>
      </c>
      <c r="N696" s="753">
        <v>12677.45</v>
      </c>
    </row>
    <row r="697" spans="1:14" ht="14.4" customHeight="1" x14ac:dyDescent="0.3">
      <c r="A697" s="747" t="s">
        <v>590</v>
      </c>
      <c r="B697" s="748" t="s">
        <v>591</v>
      </c>
      <c r="C697" s="749" t="s">
        <v>615</v>
      </c>
      <c r="D697" s="750" t="s">
        <v>616</v>
      </c>
      <c r="E697" s="751">
        <v>50113001</v>
      </c>
      <c r="F697" s="750" t="s">
        <v>645</v>
      </c>
      <c r="G697" s="749" t="s">
        <v>662</v>
      </c>
      <c r="H697" s="749">
        <v>203820</v>
      </c>
      <c r="I697" s="749">
        <v>203820</v>
      </c>
      <c r="J697" s="749" t="s">
        <v>1580</v>
      </c>
      <c r="K697" s="749" t="s">
        <v>1581</v>
      </c>
      <c r="L697" s="752">
        <v>439.13999999999993</v>
      </c>
      <c r="M697" s="752">
        <v>1</v>
      </c>
      <c r="N697" s="753">
        <v>439.13999999999993</v>
      </c>
    </row>
    <row r="698" spans="1:14" ht="14.4" customHeight="1" x14ac:dyDescent="0.3">
      <c r="A698" s="747" t="s">
        <v>590</v>
      </c>
      <c r="B698" s="748" t="s">
        <v>591</v>
      </c>
      <c r="C698" s="749" t="s">
        <v>615</v>
      </c>
      <c r="D698" s="750" t="s">
        <v>616</v>
      </c>
      <c r="E698" s="751">
        <v>50113001</v>
      </c>
      <c r="F698" s="750" t="s">
        <v>645</v>
      </c>
      <c r="G698" s="749" t="s">
        <v>662</v>
      </c>
      <c r="H698" s="749">
        <v>156805</v>
      </c>
      <c r="I698" s="749">
        <v>56805</v>
      </c>
      <c r="J698" s="749" t="s">
        <v>908</v>
      </c>
      <c r="K698" s="749" t="s">
        <v>909</v>
      </c>
      <c r="L698" s="752">
        <v>58.72</v>
      </c>
      <c r="M698" s="752">
        <v>3</v>
      </c>
      <c r="N698" s="753">
        <v>176.16</v>
      </c>
    </row>
    <row r="699" spans="1:14" ht="14.4" customHeight="1" x14ac:dyDescent="0.3">
      <c r="A699" s="747" t="s">
        <v>590</v>
      </c>
      <c r="B699" s="748" t="s">
        <v>591</v>
      </c>
      <c r="C699" s="749" t="s">
        <v>615</v>
      </c>
      <c r="D699" s="750" t="s">
        <v>616</v>
      </c>
      <c r="E699" s="751">
        <v>50113001</v>
      </c>
      <c r="F699" s="750" t="s">
        <v>645</v>
      </c>
      <c r="G699" s="749" t="s">
        <v>662</v>
      </c>
      <c r="H699" s="749">
        <v>214036</v>
      </c>
      <c r="I699" s="749">
        <v>214036</v>
      </c>
      <c r="J699" s="749" t="s">
        <v>910</v>
      </c>
      <c r="K699" s="749" t="s">
        <v>911</v>
      </c>
      <c r="L699" s="752">
        <v>40.392083333333339</v>
      </c>
      <c r="M699" s="752">
        <v>24</v>
      </c>
      <c r="N699" s="753">
        <v>969.41000000000008</v>
      </c>
    </row>
    <row r="700" spans="1:14" ht="14.4" customHeight="1" x14ac:dyDescent="0.3">
      <c r="A700" s="747" t="s">
        <v>590</v>
      </c>
      <c r="B700" s="748" t="s">
        <v>591</v>
      </c>
      <c r="C700" s="749" t="s">
        <v>615</v>
      </c>
      <c r="D700" s="750" t="s">
        <v>616</v>
      </c>
      <c r="E700" s="751">
        <v>50113001</v>
      </c>
      <c r="F700" s="750" t="s">
        <v>645</v>
      </c>
      <c r="G700" s="749" t="s">
        <v>646</v>
      </c>
      <c r="H700" s="749">
        <v>180988</v>
      </c>
      <c r="I700" s="749">
        <v>180988</v>
      </c>
      <c r="J700" s="749" t="s">
        <v>918</v>
      </c>
      <c r="K700" s="749" t="s">
        <v>690</v>
      </c>
      <c r="L700" s="752">
        <v>89.850000000000009</v>
      </c>
      <c r="M700" s="752">
        <v>1</v>
      </c>
      <c r="N700" s="753">
        <v>89.850000000000009</v>
      </c>
    </row>
    <row r="701" spans="1:14" ht="14.4" customHeight="1" x14ac:dyDescent="0.3">
      <c r="A701" s="747" t="s">
        <v>590</v>
      </c>
      <c r="B701" s="748" t="s">
        <v>591</v>
      </c>
      <c r="C701" s="749" t="s">
        <v>615</v>
      </c>
      <c r="D701" s="750" t="s">
        <v>616</v>
      </c>
      <c r="E701" s="751">
        <v>50113001</v>
      </c>
      <c r="F701" s="750" t="s">
        <v>645</v>
      </c>
      <c r="G701" s="749" t="s">
        <v>646</v>
      </c>
      <c r="H701" s="749">
        <v>196873</v>
      </c>
      <c r="I701" s="749">
        <v>96873</v>
      </c>
      <c r="J701" s="749" t="s">
        <v>919</v>
      </c>
      <c r="K701" s="749" t="s">
        <v>920</v>
      </c>
      <c r="L701" s="752">
        <v>14.299891357122258</v>
      </c>
      <c r="M701" s="752">
        <v>36</v>
      </c>
      <c r="N701" s="753">
        <v>514.7960888564013</v>
      </c>
    </row>
    <row r="702" spans="1:14" ht="14.4" customHeight="1" x14ac:dyDescent="0.3">
      <c r="A702" s="747" t="s">
        <v>590</v>
      </c>
      <c r="B702" s="748" t="s">
        <v>591</v>
      </c>
      <c r="C702" s="749" t="s">
        <v>615</v>
      </c>
      <c r="D702" s="750" t="s">
        <v>616</v>
      </c>
      <c r="E702" s="751">
        <v>50113001</v>
      </c>
      <c r="F702" s="750" t="s">
        <v>645</v>
      </c>
      <c r="G702" s="749" t="s">
        <v>646</v>
      </c>
      <c r="H702" s="749">
        <v>47244</v>
      </c>
      <c r="I702" s="749">
        <v>47244</v>
      </c>
      <c r="J702" s="749" t="s">
        <v>923</v>
      </c>
      <c r="K702" s="749" t="s">
        <v>922</v>
      </c>
      <c r="L702" s="752">
        <v>143</v>
      </c>
      <c r="M702" s="752">
        <v>48</v>
      </c>
      <c r="N702" s="753">
        <v>6864</v>
      </c>
    </row>
    <row r="703" spans="1:14" ht="14.4" customHeight="1" x14ac:dyDescent="0.3">
      <c r="A703" s="747" t="s">
        <v>590</v>
      </c>
      <c r="B703" s="748" t="s">
        <v>591</v>
      </c>
      <c r="C703" s="749" t="s">
        <v>615</v>
      </c>
      <c r="D703" s="750" t="s">
        <v>616</v>
      </c>
      <c r="E703" s="751">
        <v>50113001</v>
      </c>
      <c r="F703" s="750" t="s">
        <v>645</v>
      </c>
      <c r="G703" s="749" t="s">
        <v>646</v>
      </c>
      <c r="H703" s="749">
        <v>47247</v>
      </c>
      <c r="I703" s="749">
        <v>47247</v>
      </c>
      <c r="J703" s="749" t="s">
        <v>923</v>
      </c>
      <c r="K703" s="749" t="s">
        <v>924</v>
      </c>
      <c r="L703" s="752">
        <v>287.10000000000002</v>
      </c>
      <c r="M703" s="752">
        <v>7</v>
      </c>
      <c r="N703" s="753">
        <v>2009.7000000000003</v>
      </c>
    </row>
    <row r="704" spans="1:14" ht="14.4" customHeight="1" x14ac:dyDescent="0.3">
      <c r="A704" s="747" t="s">
        <v>590</v>
      </c>
      <c r="B704" s="748" t="s">
        <v>591</v>
      </c>
      <c r="C704" s="749" t="s">
        <v>615</v>
      </c>
      <c r="D704" s="750" t="s">
        <v>616</v>
      </c>
      <c r="E704" s="751">
        <v>50113001</v>
      </c>
      <c r="F704" s="750" t="s">
        <v>645</v>
      </c>
      <c r="G704" s="749" t="s">
        <v>646</v>
      </c>
      <c r="H704" s="749">
        <v>47249</v>
      </c>
      <c r="I704" s="749">
        <v>47249</v>
      </c>
      <c r="J704" s="749" t="s">
        <v>923</v>
      </c>
      <c r="K704" s="749" t="s">
        <v>925</v>
      </c>
      <c r="L704" s="752">
        <v>126.5</v>
      </c>
      <c r="M704" s="752">
        <v>32</v>
      </c>
      <c r="N704" s="753">
        <v>4048</v>
      </c>
    </row>
    <row r="705" spans="1:14" ht="14.4" customHeight="1" x14ac:dyDescent="0.3">
      <c r="A705" s="747" t="s">
        <v>590</v>
      </c>
      <c r="B705" s="748" t="s">
        <v>591</v>
      </c>
      <c r="C705" s="749" t="s">
        <v>615</v>
      </c>
      <c r="D705" s="750" t="s">
        <v>616</v>
      </c>
      <c r="E705" s="751">
        <v>50113001</v>
      </c>
      <c r="F705" s="750" t="s">
        <v>645</v>
      </c>
      <c r="G705" s="749" t="s">
        <v>646</v>
      </c>
      <c r="H705" s="749">
        <v>196874</v>
      </c>
      <c r="I705" s="749">
        <v>96874</v>
      </c>
      <c r="J705" s="749" t="s">
        <v>923</v>
      </c>
      <c r="K705" s="749" t="s">
        <v>927</v>
      </c>
      <c r="L705" s="752">
        <v>28.710174183621632</v>
      </c>
      <c r="M705" s="752">
        <v>4</v>
      </c>
      <c r="N705" s="753">
        <v>114.84069673448653</v>
      </c>
    </row>
    <row r="706" spans="1:14" ht="14.4" customHeight="1" x14ac:dyDescent="0.3">
      <c r="A706" s="747" t="s">
        <v>590</v>
      </c>
      <c r="B706" s="748" t="s">
        <v>591</v>
      </c>
      <c r="C706" s="749" t="s">
        <v>615</v>
      </c>
      <c r="D706" s="750" t="s">
        <v>616</v>
      </c>
      <c r="E706" s="751">
        <v>50113001</v>
      </c>
      <c r="F706" s="750" t="s">
        <v>645</v>
      </c>
      <c r="G706" s="749" t="s">
        <v>646</v>
      </c>
      <c r="H706" s="749">
        <v>196872</v>
      </c>
      <c r="I706" s="749">
        <v>96872</v>
      </c>
      <c r="J706" s="749" t="s">
        <v>1582</v>
      </c>
      <c r="K706" s="749" t="s">
        <v>1583</v>
      </c>
      <c r="L706" s="752">
        <v>12.650081245041365</v>
      </c>
      <c r="M706" s="752">
        <v>50</v>
      </c>
      <c r="N706" s="753">
        <v>632.50406225206825</v>
      </c>
    </row>
    <row r="707" spans="1:14" ht="14.4" customHeight="1" x14ac:dyDescent="0.3">
      <c r="A707" s="747" t="s">
        <v>590</v>
      </c>
      <c r="B707" s="748" t="s">
        <v>591</v>
      </c>
      <c r="C707" s="749" t="s">
        <v>615</v>
      </c>
      <c r="D707" s="750" t="s">
        <v>616</v>
      </c>
      <c r="E707" s="751">
        <v>50113001</v>
      </c>
      <c r="F707" s="750" t="s">
        <v>645</v>
      </c>
      <c r="G707" s="749" t="s">
        <v>646</v>
      </c>
      <c r="H707" s="749">
        <v>147252</v>
      </c>
      <c r="I707" s="749">
        <v>47252</v>
      </c>
      <c r="J707" s="749" t="s">
        <v>928</v>
      </c>
      <c r="K707" s="749" t="s">
        <v>929</v>
      </c>
      <c r="L707" s="752">
        <v>11.109910361575018</v>
      </c>
      <c r="M707" s="752">
        <v>6</v>
      </c>
      <c r="N707" s="753">
        <v>66.659462169450109</v>
      </c>
    </row>
    <row r="708" spans="1:14" ht="14.4" customHeight="1" x14ac:dyDescent="0.3">
      <c r="A708" s="747" t="s">
        <v>590</v>
      </c>
      <c r="B708" s="748" t="s">
        <v>591</v>
      </c>
      <c r="C708" s="749" t="s">
        <v>615</v>
      </c>
      <c r="D708" s="750" t="s">
        <v>616</v>
      </c>
      <c r="E708" s="751">
        <v>50113001</v>
      </c>
      <c r="F708" s="750" t="s">
        <v>645</v>
      </c>
      <c r="G708" s="749" t="s">
        <v>646</v>
      </c>
      <c r="H708" s="749">
        <v>215606</v>
      </c>
      <c r="I708" s="749">
        <v>215606</v>
      </c>
      <c r="J708" s="749" t="s">
        <v>1584</v>
      </c>
      <c r="K708" s="749" t="s">
        <v>1585</v>
      </c>
      <c r="L708" s="752">
        <v>71.96307692307694</v>
      </c>
      <c r="M708" s="752">
        <v>13</v>
      </c>
      <c r="N708" s="753">
        <v>935.52000000000021</v>
      </c>
    </row>
    <row r="709" spans="1:14" ht="14.4" customHeight="1" x14ac:dyDescent="0.3">
      <c r="A709" s="747" t="s">
        <v>590</v>
      </c>
      <c r="B709" s="748" t="s">
        <v>591</v>
      </c>
      <c r="C709" s="749" t="s">
        <v>615</v>
      </c>
      <c r="D709" s="750" t="s">
        <v>616</v>
      </c>
      <c r="E709" s="751">
        <v>50113001</v>
      </c>
      <c r="F709" s="750" t="s">
        <v>645</v>
      </c>
      <c r="G709" s="749" t="s">
        <v>646</v>
      </c>
      <c r="H709" s="749">
        <v>989238</v>
      </c>
      <c r="I709" s="749">
        <v>0</v>
      </c>
      <c r="J709" s="749" t="s">
        <v>937</v>
      </c>
      <c r="K709" s="749" t="s">
        <v>592</v>
      </c>
      <c r="L709" s="752">
        <v>217.35000000000002</v>
      </c>
      <c r="M709" s="752">
        <v>6</v>
      </c>
      <c r="N709" s="753">
        <v>1304.1000000000001</v>
      </c>
    </row>
    <row r="710" spans="1:14" ht="14.4" customHeight="1" x14ac:dyDescent="0.3">
      <c r="A710" s="747" t="s">
        <v>590</v>
      </c>
      <c r="B710" s="748" t="s">
        <v>591</v>
      </c>
      <c r="C710" s="749" t="s">
        <v>615</v>
      </c>
      <c r="D710" s="750" t="s">
        <v>616</v>
      </c>
      <c r="E710" s="751">
        <v>50113001</v>
      </c>
      <c r="F710" s="750" t="s">
        <v>645</v>
      </c>
      <c r="G710" s="749" t="s">
        <v>646</v>
      </c>
      <c r="H710" s="749">
        <v>849045</v>
      </c>
      <c r="I710" s="749">
        <v>155938</v>
      </c>
      <c r="J710" s="749" t="s">
        <v>938</v>
      </c>
      <c r="K710" s="749" t="s">
        <v>939</v>
      </c>
      <c r="L710" s="752">
        <v>180.125</v>
      </c>
      <c r="M710" s="752">
        <v>6</v>
      </c>
      <c r="N710" s="753">
        <v>1080.75</v>
      </c>
    </row>
    <row r="711" spans="1:14" ht="14.4" customHeight="1" x14ac:dyDescent="0.3">
      <c r="A711" s="747" t="s">
        <v>590</v>
      </c>
      <c r="B711" s="748" t="s">
        <v>591</v>
      </c>
      <c r="C711" s="749" t="s">
        <v>615</v>
      </c>
      <c r="D711" s="750" t="s">
        <v>616</v>
      </c>
      <c r="E711" s="751">
        <v>50113001</v>
      </c>
      <c r="F711" s="750" t="s">
        <v>645</v>
      </c>
      <c r="G711" s="749" t="s">
        <v>662</v>
      </c>
      <c r="H711" s="749">
        <v>155939</v>
      </c>
      <c r="I711" s="749">
        <v>155939</v>
      </c>
      <c r="J711" s="749" t="s">
        <v>940</v>
      </c>
      <c r="K711" s="749" t="s">
        <v>941</v>
      </c>
      <c r="L711" s="752">
        <v>590.43999999999994</v>
      </c>
      <c r="M711" s="752">
        <v>51</v>
      </c>
      <c r="N711" s="753">
        <v>30112.439999999995</v>
      </c>
    </row>
    <row r="712" spans="1:14" ht="14.4" customHeight="1" x14ac:dyDescent="0.3">
      <c r="A712" s="747" t="s">
        <v>590</v>
      </c>
      <c r="B712" s="748" t="s">
        <v>591</v>
      </c>
      <c r="C712" s="749" t="s">
        <v>615</v>
      </c>
      <c r="D712" s="750" t="s">
        <v>616</v>
      </c>
      <c r="E712" s="751">
        <v>50113001</v>
      </c>
      <c r="F712" s="750" t="s">
        <v>645</v>
      </c>
      <c r="G712" s="749" t="s">
        <v>646</v>
      </c>
      <c r="H712" s="749">
        <v>155936</v>
      </c>
      <c r="I712" s="749">
        <v>155936</v>
      </c>
      <c r="J712" s="749" t="s">
        <v>1586</v>
      </c>
      <c r="K712" s="749" t="s">
        <v>1587</v>
      </c>
      <c r="L712" s="752">
        <v>248.19499999999996</v>
      </c>
      <c r="M712" s="752">
        <v>12</v>
      </c>
      <c r="N712" s="753">
        <v>2978.3399999999997</v>
      </c>
    </row>
    <row r="713" spans="1:14" ht="14.4" customHeight="1" x14ac:dyDescent="0.3">
      <c r="A713" s="747" t="s">
        <v>590</v>
      </c>
      <c r="B713" s="748" t="s">
        <v>591</v>
      </c>
      <c r="C713" s="749" t="s">
        <v>615</v>
      </c>
      <c r="D713" s="750" t="s">
        <v>616</v>
      </c>
      <c r="E713" s="751">
        <v>50113001</v>
      </c>
      <c r="F713" s="750" t="s">
        <v>645</v>
      </c>
      <c r="G713" s="749" t="s">
        <v>646</v>
      </c>
      <c r="H713" s="749">
        <v>849143</v>
      </c>
      <c r="I713" s="749">
        <v>155940</v>
      </c>
      <c r="J713" s="749" t="s">
        <v>942</v>
      </c>
      <c r="K713" s="749" t="s">
        <v>592</v>
      </c>
      <c r="L713" s="752">
        <v>111.40599999999998</v>
      </c>
      <c r="M713" s="752">
        <v>30</v>
      </c>
      <c r="N713" s="753">
        <v>3342.1799999999994</v>
      </c>
    </row>
    <row r="714" spans="1:14" ht="14.4" customHeight="1" x14ac:dyDescent="0.3">
      <c r="A714" s="747" t="s">
        <v>590</v>
      </c>
      <c r="B714" s="748" t="s">
        <v>591</v>
      </c>
      <c r="C714" s="749" t="s">
        <v>615</v>
      </c>
      <c r="D714" s="750" t="s">
        <v>616</v>
      </c>
      <c r="E714" s="751">
        <v>50113001</v>
      </c>
      <c r="F714" s="750" t="s">
        <v>645</v>
      </c>
      <c r="G714" s="749" t="s">
        <v>662</v>
      </c>
      <c r="H714" s="749">
        <v>100308</v>
      </c>
      <c r="I714" s="749">
        <v>100308</v>
      </c>
      <c r="J714" s="749" t="s">
        <v>945</v>
      </c>
      <c r="K714" s="749" t="s">
        <v>946</v>
      </c>
      <c r="L714" s="752">
        <v>50.178000000000004</v>
      </c>
      <c r="M714" s="752">
        <v>5</v>
      </c>
      <c r="N714" s="753">
        <v>250.89000000000001</v>
      </c>
    </row>
    <row r="715" spans="1:14" ht="14.4" customHeight="1" x14ac:dyDescent="0.3">
      <c r="A715" s="747" t="s">
        <v>590</v>
      </c>
      <c r="B715" s="748" t="s">
        <v>591</v>
      </c>
      <c r="C715" s="749" t="s">
        <v>615</v>
      </c>
      <c r="D715" s="750" t="s">
        <v>616</v>
      </c>
      <c r="E715" s="751">
        <v>50113001</v>
      </c>
      <c r="F715" s="750" t="s">
        <v>645</v>
      </c>
      <c r="G715" s="749" t="s">
        <v>662</v>
      </c>
      <c r="H715" s="749">
        <v>845593</v>
      </c>
      <c r="I715" s="749">
        <v>100304</v>
      </c>
      <c r="J715" s="749" t="s">
        <v>945</v>
      </c>
      <c r="K715" s="749" t="s">
        <v>947</v>
      </c>
      <c r="L715" s="752">
        <v>43.8</v>
      </c>
      <c r="M715" s="752">
        <v>1</v>
      </c>
      <c r="N715" s="753">
        <v>43.8</v>
      </c>
    </row>
    <row r="716" spans="1:14" ht="14.4" customHeight="1" x14ac:dyDescent="0.3">
      <c r="A716" s="747" t="s">
        <v>590</v>
      </c>
      <c r="B716" s="748" t="s">
        <v>591</v>
      </c>
      <c r="C716" s="749" t="s">
        <v>615</v>
      </c>
      <c r="D716" s="750" t="s">
        <v>616</v>
      </c>
      <c r="E716" s="751">
        <v>50113001</v>
      </c>
      <c r="F716" s="750" t="s">
        <v>645</v>
      </c>
      <c r="G716" s="749" t="s">
        <v>646</v>
      </c>
      <c r="H716" s="749">
        <v>149984</v>
      </c>
      <c r="I716" s="749">
        <v>49984</v>
      </c>
      <c r="J716" s="749" t="s">
        <v>949</v>
      </c>
      <c r="K716" s="749" t="s">
        <v>950</v>
      </c>
      <c r="L716" s="752">
        <v>1867.5800000000004</v>
      </c>
      <c r="M716" s="752">
        <v>5</v>
      </c>
      <c r="N716" s="753">
        <v>9337.9000000000015</v>
      </c>
    </row>
    <row r="717" spans="1:14" ht="14.4" customHeight="1" x14ac:dyDescent="0.3">
      <c r="A717" s="747" t="s">
        <v>590</v>
      </c>
      <c r="B717" s="748" t="s">
        <v>591</v>
      </c>
      <c r="C717" s="749" t="s">
        <v>615</v>
      </c>
      <c r="D717" s="750" t="s">
        <v>616</v>
      </c>
      <c r="E717" s="751">
        <v>50113001</v>
      </c>
      <c r="F717" s="750" t="s">
        <v>645</v>
      </c>
      <c r="G717" s="749" t="s">
        <v>646</v>
      </c>
      <c r="H717" s="749">
        <v>149982</v>
      </c>
      <c r="I717" s="749">
        <v>49982</v>
      </c>
      <c r="J717" s="749" t="s">
        <v>951</v>
      </c>
      <c r="K717" s="749" t="s">
        <v>863</v>
      </c>
      <c r="L717" s="752">
        <v>549.41537482718581</v>
      </c>
      <c r="M717" s="752">
        <v>5</v>
      </c>
      <c r="N717" s="753">
        <v>2747.0768741359288</v>
      </c>
    </row>
    <row r="718" spans="1:14" ht="14.4" customHeight="1" x14ac:dyDescent="0.3">
      <c r="A718" s="747" t="s">
        <v>590</v>
      </c>
      <c r="B718" s="748" t="s">
        <v>591</v>
      </c>
      <c r="C718" s="749" t="s">
        <v>615</v>
      </c>
      <c r="D718" s="750" t="s">
        <v>616</v>
      </c>
      <c r="E718" s="751">
        <v>50113001</v>
      </c>
      <c r="F718" s="750" t="s">
        <v>645</v>
      </c>
      <c r="G718" s="749" t="s">
        <v>646</v>
      </c>
      <c r="H718" s="749">
        <v>214355</v>
      </c>
      <c r="I718" s="749">
        <v>214355</v>
      </c>
      <c r="J718" s="749" t="s">
        <v>952</v>
      </c>
      <c r="K718" s="749" t="s">
        <v>953</v>
      </c>
      <c r="L718" s="752">
        <v>280.70999999999998</v>
      </c>
      <c r="M718" s="752">
        <v>2</v>
      </c>
      <c r="N718" s="753">
        <v>561.41999999999996</v>
      </c>
    </row>
    <row r="719" spans="1:14" ht="14.4" customHeight="1" x14ac:dyDescent="0.3">
      <c r="A719" s="747" t="s">
        <v>590</v>
      </c>
      <c r="B719" s="748" t="s">
        <v>591</v>
      </c>
      <c r="C719" s="749" t="s">
        <v>615</v>
      </c>
      <c r="D719" s="750" t="s">
        <v>616</v>
      </c>
      <c r="E719" s="751">
        <v>50113001</v>
      </c>
      <c r="F719" s="750" t="s">
        <v>645</v>
      </c>
      <c r="G719" s="749" t="s">
        <v>646</v>
      </c>
      <c r="H719" s="749">
        <v>846745</v>
      </c>
      <c r="I719" s="749">
        <v>0</v>
      </c>
      <c r="J719" s="749" t="s">
        <v>954</v>
      </c>
      <c r="K719" s="749" t="s">
        <v>592</v>
      </c>
      <c r="L719" s="752">
        <v>170.64750000000001</v>
      </c>
      <c r="M719" s="752">
        <v>4</v>
      </c>
      <c r="N719" s="753">
        <v>682.59</v>
      </c>
    </row>
    <row r="720" spans="1:14" ht="14.4" customHeight="1" x14ac:dyDescent="0.3">
      <c r="A720" s="747" t="s">
        <v>590</v>
      </c>
      <c r="B720" s="748" t="s">
        <v>591</v>
      </c>
      <c r="C720" s="749" t="s">
        <v>615</v>
      </c>
      <c r="D720" s="750" t="s">
        <v>616</v>
      </c>
      <c r="E720" s="751">
        <v>50113001</v>
      </c>
      <c r="F720" s="750" t="s">
        <v>645</v>
      </c>
      <c r="G720" s="749" t="s">
        <v>646</v>
      </c>
      <c r="H720" s="749">
        <v>100858</v>
      </c>
      <c r="I720" s="749">
        <v>858</v>
      </c>
      <c r="J720" s="749" t="s">
        <v>1588</v>
      </c>
      <c r="K720" s="749" t="s">
        <v>1589</v>
      </c>
      <c r="L720" s="752">
        <v>29.418000000000006</v>
      </c>
      <c r="M720" s="752">
        <v>5</v>
      </c>
      <c r="N720" s="753">
        <v>147.09000000000003</v>
      </c>
    </row>
    <row r="721" spans="1:14" ht="14.4" customHeight="1" x14ac:dyDescent="0.3">
      <c r="A721" s="747" t="s">
        <v>590</v>
      </c>
      <c r="B721" s="748" t="s">
        <v>591</v>
      </c>
      <c r="C721" s="749" t="s">
        <v>615</v>
      </c>
      <c r="D721" s="750" t="s">
        <v>616</v>
      </c>
      <c r="E721" s="751">
        <v>50113001</v>
      </c>
      <c r="F721" s="750" t="s">
        <v>645</v>
      </c>
      <c r="G721" s="749" t="s">
        <v>646</v>
      </c>
      <c r="H721" s="749">
        <v>216572</v>
      </c>
      <c r="I721" s="749">
        <v>216572</v>
      </c>
      <c r="J721" s="749" t="s">
        <v>955</v>
      </c>
      <c r="K721" s="749" t="s">
        <v>956</v>
      </c>
      <c r="L721" s="752">
        <v>36.28529801324504</v>
      </c>
      <c r="M721" s="752">
        <v>151</v>
      </c>
      <c r="N721" s="753">
        <v>5479.0800000000008</v>
      </c>
    </row>
    <row r="722" spans="1:14" ht="14.4" customHeight="1" x14ac:dyDescent="0.3">
      <c r="A722" s="747" t="s">
        <v>590</v>
      </c>
      <c r="B722" s="748" t="s">
        <v>591</v>
      </c>
      <c r="C722" s="749" t="s">
        <v>615</v>
      </c>
      <c r="D722" s="750" t="s">
        <v>616</v>
      </c>
      <c r="E722" s="751">
        <v>50113001</v>
      </c>
      <c r="F722" s="750" t="s">
        <v>645</v>
      </c>
      <c r="G722" s="749" t="s">
        <v>646</v>
      </c>
      <c r="H722" s="749">
        <v>100168</v>
      </c>
      <c r="I722" s="749">
        <v>168</v>
      </c>
      <c r="J722" s="749" t="s">
        <v>957</v>
      </c>
      <c r="K722" s="749" t="s">
        <v>958</v>
      </c>
      <c r="L722" s="752">
        <v>43.140000000000008</v>
      </c>
      <c r="M722" s="752">
        <v>5</v>
      </c>
      <c r="N722" s="753">
        <v>215.70000000000005</v>
      </c>
    </row>
    <row r="723" spans="1:14" ht="14.4" customHeight="1" x14ac:dyDescent="0.3">
      <c r="A723" s="747" t="s">
        <v>590</v>
      </c>
      <c r="B723" s="748" t="s">
        <v>591</v>
      </c>
      <c r="C723" s="749" t="s">
        <v>615</v>
      </c>
      <c r="D723" s="750" t="s">
        <v>616</v>
      </c>
      <c r="E723" s="751">
        <v>50113001</v>
      </c>
      <c r="F723" s="750" t="s">
        <v>645</v>
      </c>
      <c r="G723" s="749" t="s">
        <v>646</v>
      </c>
      <c r="H723" s="749">
        <v>395164</v>
      </c>
      <c r="I723" s="749">
        <v>0</v>
      </c>
      <c r="J723" s="749" t="s">
        <v>1590</v>
      </c>
      <c r="K723" s="749" t="s">
        <v>592</v>
      </c>
      <c r="L723" s="752">
        <v>362.25</v>
      </c>
      <c r="M723" s="752">
        <v>14</v>
      </c>
      <c r="N723" s="753">
        <v>5071.5</v>
      </c>
    </row>
    <row r="724" spans="1:14" ht="14.4" customHeight="1" x14ac:dyDescent="0.3">
      <c r="A724" s="747" t="s">
        <v>590</v>
      </c>
      <c r="B724" s="748" t="s">
        <v>591</v>
      </c>
      <c r="C724" s="749" t="s">
        <v>615</v>
      </c>
      <c r="D724" s="750" t="s">
        <v>616</v>
      </c>
      <c r="E724" s="751">
        <v>50113001</v>
      </c>
      <c r="F724" s="750" t="s">
        <v>645</v>
      </c>
      <c r="G724" s="749" t="s">
        <v>646</v>
      </c>
      <c r="H724" s="749">
        <v>51366</v>
      </c>
      <c r="I724" s="749">
        <v>51366</v>
      </c>
      <c r="J724" s="749" t="s">
        <v>959</v>
      </c>
      <c r="K724" s="749" t="s">
        <v>960</v>
      </c>
      <c r="L724" s="752">
        <v>171.60000000000002</v>
      </c>
      <c r="M724" s="752">
        <v>146</v>
      </c>
      <c r="N724" s="753">
        <v>25053.600000000002</v>
      </c>
    </row>
    <row r="725" spans="1:14" ht="14.4" customHeight="1" x14ac:dyDescent="0.3">
      <c r="A725" s="747" t="s">
        <v>590</v>
      </c>
      <c r="B725" s="748" t="s">
        <v>591</v>
      </c>
      <c r="C725" s="749" t="s">
        <v>615</v>
      </c>
      <c r="D725" s="750" t="s">
        <v>616</v>
      </c>
      <c r="E725" s="751">
        <v>50113001</v>
      </c>
      <c r="F725" s="750" t="s">
        <v>645</v>
      </c>
      <c r="G725" s="749" t="s">
        <v>646</v>
      </c>
      <c r="H725" s="749">
        <v>51367</v>
      </c>
      <c r="I725" s="749">
        <v>51367</v>
      </c>
      <c r="J725" s="749" t="s">
        <v>959</v>
      </c>
      <c r="K725" s="749" t="s">
        <v>961</v>
      </c>
      <c r="L725" s="752">
        <v>92.95</v>
      </c>
      <c r="M725" s="752">
        <v>56</v>
      </c>
      <c r="N725" s="753">
        <v>5205.2</v>
      </c>
    </row>
    <row r="726" spans="1:14" ht="14.4" customHeight="1" x14ac:dyDescent="0.3">
      <c r="A726" s="747" t="s">
        <v>590</v>
      </c>
      <c r="B726" s="748" t="s">
        <v>591</v>
      </c>
      <c r="C726" s="749" t="s">
        <v>615</v>
      </c>
      <c r="D726" s="750" t="s">
        <v>616</v>
      </c>
      <c r="E726" s="751">
        <v>50113001</v>
      </c>
      <c r="F726" s="750" t="s">
        <v>645</v>
      </c>
      <c r="G726" s="749" t="s">
        <v>646</v>
      </c>
      <c r="H726" s="749">
        <v>51383</v>
      </c>
      <c r="I726" s="749">
        <v>51383</v>
      </c>
      <c r="J726" s="749" t="s">
        <v>959</v>
      </c>
      <c r="K726" s="749" t="s">
        <v>962</v>
      </c>
      <c r="L726" s="752">
        <v>93.5</v>
      </c>
      <c r="M726" s="752">
        <v>63</v>
      </c>
      <c r="N726" s="753">
        <v>5890.5</v>
      </c>
    </row>
    <row r="727" spans="1:14" ht="14.4" customHeight="1" x14ac:dyDescent="0.3">
      <c r="A727" s="747" t="s">
        <v>590</v>
      </c>
      <c r="B727" s="748" t="s">
        <v>591</v>
      </c>
      <c r="C727" s="749" t="s">
        <v>615</v>
      </c>
      <c r="D727" s="750" t="s">
        <v>616</v>
      </c>
      <c r="E727" s="751">
        <v>50113001</v>
      </c>
      <c r="F727" s="750" t="s">
        <v>645</v>
      </c>
      <c r="G727" s="749" t="s">
        <v>646</v>
      </c>
      <c r="H727" s="749">
        <v>51384</v>
      </c>
      <c r="I727" s="749">
        <v>51384</v>
      </c>
      <c r="J727" s="749" t="s">
        <v>959</v>
      </c>
      <c r="K727" s="749" t="s">
        <v>963</v>
      </c>
      <c r="L727" s="752">
        <v>192.5</v>
      </c>
      <c r="M727" s="752">
        <v>6</v>
      </c>
      <c r="N727" s="753">
        <v>1155</v>
      </c>
    </row>
    <row r="728" spans="1:14" ht="14.4" customHeight="1" x14ac:dyDescent="0.3">
      <c r="A728" s="747" t="s">
        <v>590</v>
      </c>
      <c r="B728" s="748" t="s">
        <v>591</v>
      </c>
      <c r="C728" s="749" t="s">
        <v>615</v>
      </c>
      <c r="D728" s="750" t="s">
        <v>616</v>
      </c>
      <c r="E728" s="751">
        <v>50113001</v>
      </c>
      <c r="F728" s="750" t="s">
        <v>645</v>
      </c>
      <c r="G728" s="749" t="s">
        <v>646</v>
      </c>
      <c r="H728" s="749">
        <v>151365</v>
      </c>
      <c r="I728" s="749">
        <v>51365</v>
      </c>
      <c r="J728" s="749" t="s">
        <v>964</v>
      </c>
      <c r="K728" s="749" t="s">
        <v>965</v>
      </c>
      <c r="L728" s="752">
        <v>8.5800058525277052</v>
      </c>
      <c r="M728" s="752">
        <v>30</v>
      </c>
      <c r="N728" s="753">
        <v>257.40017557583116</v>
      </c>
    </row>
    <row r="729" spans="1:14" ht="14.4" customHeight="1" x14ac:dyDescent="0.3">
      <c r="A729" s="747" t="s">
        <v>590</v>
      </c>
      <c r="B729" s="748" t="s">
        <v>591</v>
      </c>
      <c r="C729" s="749" t="s">
        <v>615</v>
      </c>
      <c r="D729" s="750" t="s">
        <v>616</v>
      </c>
      <c r="E729" s="751">
        <v>50113001</v>
      </c>
      <c r="F729" s="750" t="s">
        <v>645</v>
      </c>
      <c r="G729" s="749" t="s">
        <v>646</v>
      </c>
      <c r="H729" s="749">
        <v>197682</v>
      </c>
      <c r="I729" s="749">
        <v>97682</v>
      </c>
      <c r="J729" s="749" t="s">
        <v>966</v>
      </c>
      <c r="K729" s="749" t="s">
        <v>967</v>
      </c>
      <c r="L729" s="752">
        <v>9.2949685770505805</v>
      </c>
      <c r="M729" s="752">
        <v>70</v>
      </c>
      <c r="N729" s="753">
        <v>650.64780039354059</v>
      </c>
    </row>
    <row r="730" spans="1:14" ht="14.4" customHeight="1" x14ac:dyDescent="0.3">
      <c r="A730" s="747" t="s">
        <v>590</v>
      </c>
      <c r="B730" s="748" t="s">
        <v>591</v>
      </c>
      <c r="C730" s="749" t="s">
        <v>615</v>
      </c>
      <c r="D730" s="750" t="s">
        <v>616</v>
      </c>
      <c r="E730" s="751">
        <v>50113001</v>
      </c>
      <c r="F730" s="750" t="s">
        <v>645</v>
      </c>
      <c r="G730" s="749" t="s">
        <v>646</v>
      </c>
      <c r="H730" s="749">
        <v>55919</v>
      </c>
      <c r="I730" s="749">
        <v>55919</v>
      </c>
      <c r="J730" s="749" t="s">
        <v>1591</v>
      </c>
      <c r="K730" s="749" t="s">
        <v>1592</v>
      </c>
      <c r="L730" s="752">
        <v>146.1866666666667</v>
      </c>
      <c r="M730" s="752">
        <v>3</v>
      </c>
      <c r="N730" s="753">
        <v>438.56000000000006</v>
      </c>
    </row>
    <row r="731" spans="1:14" ht="14.4" customHeight="1" x14ac:dyDescent="0.3">
      <c r="A731" s="747" t="s">
        <v>590</v>
      </c>
      <c r="B731" s="748" t="s">
        <v>591</v>
      </c>
      <c r="C731" s="749" t="s">
        <v>615</v>
      </c>
      <c r="D731" s="750" t="s">
        <v>616</v>
      </c>
      <c r="E731" s="751">
        <v>50113001</v>
      </c>
      <c r="F731" s="750" t="s">
        <v>645</v>
      </c>
      <c r="G731" s="749" t="s">
        <v>646</v>
      </c>
      <c r="H731" s="749">
        <v>132082</v>
      </c>
      <c r="I731" s="749">
        <v>32082</v>
      </c>
      <c r="J731" s="749" t="s">
        <v>970</v>
      </c>
      <c r="K731" s="749" t="s">
        <v>971</v>
      </c>
      <c r="L731" s="752">
        <v>82.114000000000004</v>
      </c>
      <c r="M731" s="752">
        <v>5</v>
      </c>
      <c r="N731" s="753">
        <v>410.57</v>
      </c>
    </row>
    <row r="732" spans="1:14" ht="14.4" customHeight="1" x14ac:dyDescent="0.3">
      <c r="A732" s="747" t="s">
        <v>590</v>
      </c>
      <c r="B732" s="748" t="s">
        <v>591</v>
      </c>
      <c r="C732" s="749" t="s">
        <v>615</v>
      </c>
      <c r="D732" s="750" t="s">
        <v>616</v>
      </c>
      <c r="E732" s="751">
        <v>50113001</v>
      </c>
      <c r="F732" s="750" t="s">
        <v>645</v>
      </c>
      <c r="G732" s="749" t="s">
        <v>646</v>
      </c>
      <c r="H732" s="749">
        <v>152266</v>
      </c>
      <c r="I732" s="749">
        <v>52266</v>
      </c>
      <c r="J732" s="749" t="s">
        <v>1593</v>
      </c>
      <c r="K732" s="749" t="s">
        <v>1545</v>
      </c>
      <c r="L732" s="752">
        <v>40.609999999999992</v>
      </c>
      <c r="M732" s="752">
        <v>3</v>
      </c>
      <c r="N732" s="753">
        <v>121.82999999999998</v>
      </c>
    </row>
    <row r="733" spans="1:14" ht="14.4" customHeight="1" x14ac:dyDescent="0.3">
      <c r="A733" s="747" t="s">
        <v>590</v>
      </c>
      <c r="B733" s="748" t="s">
        <v>591</v>
      </c>
      <c r="C733" s="749" t="s">
        <v>615</v>
      </c>
      <c r="D733" s="750" t="s">
        <v>616</v>
      </c>
      <c r="E733" s="751">
        <v>50113001</v>
      </c>
      <c r="F733" s="750" t="s">
        <v>645</v>
      </c>
      <c r="G733" s="749" t="s">
        <v>646</v>
      </c>
      <c r="H733" s="749">
        <v>397412</v>
      </c>
      <c r="I733" s="749">
        <v>0</v>
      </c>
      <c r="J733" s="749" t="s">
        <v>1594</v>
      </c>
      <c r="K733" s="749" t="s">
        <v>1595</v>
      </c>
      <c r="L733" s="752">
        <v>206.98931613222879</v>
      </c>
      <c r="M733" s="752">
        <v>5</v>
      </c>
      <c r="N733" s="753">
        <v>1034.946580661144</v>
      </c>
    </row>
    <row r="734" spans="1:14" ht="14.4" customHeight="1" x14ac:dyDescent="0.3">
      <c r="A734" s="747" t="s">
        <v>590</v>
      </c>
      <c r="B734" s="748" t="s">
        <v>591</v>
      </c>
      <c r="C734" s="749" t="s">
        <v>615</v>
      </c>
      <c r="D734" s="750" t="s">
        <v>616</v>
      </c>
      <c r="E734" s="751">
        <v>50113001</v>
      </c>
      <c r="F734" s="750" t="s">
        <v>645</v>
      </c>
      <c r="G734" s="749" t="s">
        <v>646</v>
      </c>
      <c r="H734" s="749">
        <v>395703</v>
      </c>
      <c r="I734" s="749">
        <v>0</v>
      </c>
      <c r="J734" s="749" t="s">
        <v>1596</v>
      </c>
      <c r="K734" s="749" t="s">
        <v>1597</v>
      </c>
      <c r="L734" s="752">
        <v>291.69399986969131</v>
      </c>
      <c r="M734" s="752">
        <v>40</v>
      </c>
      <c r="N734" s="753">
        <v>11667.759994787653</v>
      </c>
    </row>
    <row r="735" spans="1:14" ht="14.4" customHeight="1" x14ac:dyDescent="0.3">
      <c r="A735" s="747" t="s">
        <v>590</v>
      </c>
      <c r="B735" s="748" t="s">
        <v>591</v>
      </c>
      <c r="C735" s="749" t="s">
        <v>615</v>
      </c>
      <c r="D735" s="750" t="s">
        <v>616</v>
      </c>
      <c r="E735" s="751">
        <v>50113001</v>
      </c>
      <c r="F735" s="750" t="s">
        <v>645</v>
      </c>
      <c r="G735" s="749" t="s">
        <v>646</v>
      </c>
      <c r="H735" s="749">
        <v>100802</v>
      </c>
      <c r="I735" s="749">
        <v>0</v>
      </c>
      <c r="J735" s="749" t="s">
        <v>986</v>
      </c>
      <c r="K735" s="749" t="s">
        <v>987</v>
      </c>
      <c r="L735" s="752">
        <v>72.191463275155101</v>
      </c>
      <c r="M735" s="752">
        <v>7</v>
      </c>
      <c r="N735" s="753">
        <v>505.34024292608569</v>
      </c>
    </row>
    <row r="736" spans="1:14" ht="14.4" customHeight="1" x14ac:dyDescent="0.3">
      <c r="A736" s="747" t="s">
        <v>590</v>
      </c>
      <c r="B736" s="748" t="s">
        <v>591</v>
      </c>
      <c r="C736" s="749" t="s">
        <v>615</v>
      </c>
      <c r="D736" s="750" t="s">
        <v>616</v>
      </c>
      <c r="E736" s="751">
        <v>50113001</v>
      </c>
      <c r="F736" s="750" t="s">
        <v>645</v>
      </c>
      <c r="G736" s="749" t="s">
        <v>646</v>
      </c>
      <c r="H736" s="749">
        <v>134824</v>
      </c>
      <c r="I736" s="749">
        <v>134824</v>
      </c>
      <c r="J736" s="749" t="s">
        <v>990</v>
      </c>
      <c r="K736" s="749" t="s">
        <v>991</v>
      </c>
      <c r="L736" s="752">
        <v>199.98</v>
      </c>
      <c r="M736" s="752">
        <v>29</v>
      </c>
      <c r="N736" s="753">
        <v>5799.42</v>
      </c>
    </row>
    <row r="737" spans="1:14" ht="14.4" customHeight="1" x14ac:dyDescent="0.3">
      <c r="A737" s="747" t="s">
        <v>590</v>
      </c>
      <c r="B737" s="748" t="s">
        <v>591</v>
      </c>
      <c r="C737" s="749" t="s">
        <v>615</v>
      </c>
      <c r="D737" s="750" t="s">
        <v>616</v>
      </c>
      <c r="E737" s="751">
        <v>50113001</v>
      </c>
      <c r="F737" s="750" t="s">
        <v>645</v>
      </c>
      <c r="G737" s="749" t="s">
        <v>646</v>
      </c>
      <c r="H737" s="749">
        <v>117189</v>
      </c>
      <c r="I737" s="749">
        <v>17189</v>
      </c>
      <c r="J737" s="749" t="s">
        <v>994</v>
      </c>
      <c r="K737" s="749" t="s">
        <v>995</v>
      </c>
      <c r="L737" s="752">
        <v>55.87</v>
      </c>
      <c r="M737" s="752">
        <v>2</v>
      </c>
      <c r="N737" s="753">
        <v>111.74</v>
      </c>
    </row>
    <row r="738" spans="1:14" ht="14.4" customHeight="1" x14ac:dyDescent="0.3">
      <c r="A738" s="747" t="s">
        <v>590</v>
      </c>
      <c r="B738" s="748" t="s">
        <v>591</v>
      </c>
      <c r="C738" s="749" t="s">
        <v>615</v>
      </c>
      <c r="D738" s="750" t="s">
        <v>616</v>
      </c>
      <c r="E738" s="751">
        <v>50113001</v>
      </c>
      <c r="F738" s="750" t="s">
        <v>645</v>
      </c>
      <c r="G738" s="749" t="s">
        <v>646</v>
      </c>
      <c r="H738" s="749">
        <v>848725</v>
      </c>
      <c r="I738" s="749">
        <v>107677</v>
      </c>
      <c r="J738" s="749" t="s">
        <v>998</v>
      </c>
      <c r="K738" s="749" t="s">
        <v>1000</v>
      </c>
      <c r="L738" s="752">
        <v>382.10999999999996</v>
      </c>
      <c r="M738" s="752">
        <v>14</v>
      </c>
      <c r="N738" s="753">
        <v>5349.5399999999991</v>
      </c>
    </row>
    <row r="739" spans="1:14" ht="14.4" customHeight="1" x14ac:dyDescent="0.3">
      <c r="A739" s="747" t="s">
        <v>590</v>
      </c>
      <c r="B739" s="748" t="s">
        <v>591</v>
      </c>
      <c r="C739" s="749" t="s">
        <v>615</v>
      </c>
      <c r="D739" s="750" t="s">
        <v>616</v>
      </c>
      <c r="E739" s="751">
        <v>50113001</v>
      </c>
      <c r="F739" s="750" t="s">
        <v>645</v>
      </c>
      <c r="G739" s="749" t="s">
        <v>646</v>
      </c>
      <c r="H739" s="749">
        <v>100489</v>
      </c>
      <c r="I739" s="749">
        <v>489</v>
      </c>
      <c r="J739" s="749" t="s">
        <v>1001</v>
      </c>
      <c r="K739" s="749" t="s">
        <v>1002</v>
      </c>
      <c r="L739" s="752">
        <v>41.939999999999991</v>
      </c>
      <c r="M739" s="752">
        <v>2</v>
      </c>
      <c r="N739" s="753">
        <v>83.879999999999981</v>
      </c>
    </row>
    <row r="740" spans="1:14" ht="14.4" customHeight="1" x14ac:dyDescent="0.3">
      <c r="A740" s="747" t="s">
        <v>590</v>
      </c>
      <c r="B740" s="748" t="s">
        <v>591</v>
      </c>
      <c r="C740" s="749" t="s">
        <v>615</v>
      </c>
      <c r="D740" s="750" t="s">
        <v>616</v>
      </c>
      <c r="E740" s="751">
        <v>50113001</v>
      </c>
      <c r="F740" s="750" t="s">
        <v>645</v>
      </c>
      <c r="G740" s="749" t="s">
        <v>592</v>
      </c>
      <c r="H740" s="749">
        <v>125835</v>
      </c>
      <c r="I740" s="749">
        <v>25835</v>
      </c>
      <c r="J740" s="749" t="s">
        <v>1598</v>
      </c>
      <c r="K740" s="749" t="s">
        <v>1599</v>
      </c>
      <c r="L740" s="752">
        <v>455.73</v>
      </c>
      <c r="M740" s="752">
        <v>2</v>
      </c>
      <c r="N740" s="753">
        <v>911.46</v>
      </c>
    </row>
    <row r="741" spans="1:14" ht="14.4" customHeight="1" x14ac:dyDescent="0.3">
      <c r="A741" s="747" t="s">
        <v>590</v>
      </c>
      <c r="B741" s="748" t="s">
        <v>591</v>
      </c>
      <c r="C741" s="749" t="s">
        <v>615</v>
      </c>
      <c r="D741" s="750" t="s">
        <v>616</v>
      </c>
      <c r="E741" s="751">
        <v>50113001</v>
      </c>
      <c r="F741" s="750" t="s">
        <v>645</v>
      </c>
      <c r="G741" s="749" t="s">
        <v>646</v>
      </c>
      <c r="H741" s="749">
        <v>900881</v>
      </c>
      <c r="I741" s="749">
        <v>0</v>
      </c>
      <c r="J741" s="749" t="s">
        <v>1600</v>
      </c>
      <c r="K741" s="749" t="s">
        <v>592</v>
      </c>
      <c r="L741" s="752">
        <v>133.33272960086802</v>
      </c>
      <c r="M741" s="752">
        <v>7</v>
      </c>
      <c r="N741" s="753">
        <v>933.32910720607606</v>
      </c>
    </row>
    <row r="742" spans="1:14" ht="14.4" customHeight="1" x14ac:dyDescent="0.3">
      <c r="A742" s="747" t="s">
        <v>590</v>
      </c>
      <c r="B742" s="748" t="s">
        <v>591</v>
      </c>
      <c r="C742" s="749" t="s">
        <v>615</v>
      </c>
      <c r="D742" s="750" t="s">
        <v>616</v>
      </c>
      <c r="E742" s="751">
        <v>50113001</v>
      </c>
      <c r="F742" s="750" t="s">
        <v>645</v>
      </c>
      <c r="G742" s="749" t="s">
        <v>646</v>
      </c>
      <c r="H742" s="749">
        <v>394627</v>
      </c>
      <c r="I742" s="749">
        <v>0</v>
      </c>
      <c r="J742" s="749" t="s">
        <v>1601</v>
      </c>
      <c r="K742" s="749" t="s">
        <v>592</v>
      </c>
      <c r="L742" s="752">
        <v>73.635695050889339</v>
      </c>
      <c r="M742" s="752">
        <v>1</v>
      </c>
      <c r="N742" s="753">
        <v>73.635695050889339</v>
      </c>
    </row>
    <row r="743" spans="1:14" ht="14.4" customHeight="1" x14ac:dyDescent="0.3">
      <c r="A743" s="747" t="s">
        <v>590</v>
      </c>
      <c r="B743" s="748" t="s">
        <v>591</v>
      </c>
      <c r="C743" s="749" t="s">
        <v>615</v>
      </c>
      <c r="D743" s="750" t="s">
        <v>616</v>
      </c>
      <c r="E743" s="751">
        <v>50113001</v>
      </c>
      <c r="F743" s="750" t="s">
        <v>645</v>
      </c>
      <c r="G743" s="749" t="s">
        <v>646</v>
      </c>
      <c r="H743" s="749">
        <v>500326</v>
      </c>
      <c r="I743" s="749">
        <v>1000</v>
      </c>
      <c r="J743" s="749" t="s">
        <v>1602</v>
      </c>
      <c r="K743" s="749" t="s">
        <v>592</v>
      </c>
      <c r="L743" s="752">
        <v>140.68193153819223</v>
      </c>
      <c r="M743" s="752">
        <v>1</v>
      </c>
      <c r="N743" s="753">
        <v>140.68193153819223</v>
      </c>
    </row>
    <row r="744" spans="1:14" ht="14.4" customHeight="1" x14ac:dyDescent="0.3">
      <c r="A744" s="747" t="s">
        <v>590</v>
      </c>
      <c r="B744" s="748" t="s">
        <v>591</v>
      </c>
      <c r="C744" s="749" t="s">
        <v>615</v>
      </c>
      <c r="D744" s="750" t="s">
        <v>616</v>
      </c>
      <c r="E744" s="751">
        <v>50113001</v>
      </c>
      <c r="F744" s="750" t="s">
        <v>645</v>
      </c>
      <c r="G744" s="749" t="s">
        <v>646</v>
      </c>
      <c r="H744" s="749">
        <v>921348</v>
      </c>
      <c r="I744" s="749">
        <v>0</v>
      </c>
      <c r="J744" s="749" t="s">
        <v>1425</v>
      </c>
      <c r="K744" s="749" t="s">
        <v>592</v>
      </c>
      <c r="L744" s="752">
        <v>507.62866055829443</v>
      </c>
      <c r="M744" s="752">
        <v>1</v>
      </c>
      <c r="N744" s="753">
        <v>507.62866055829443</v>
      </c>
    </row>
    <row r="745" spans="1:14" ht="14.4" customHeight="1" x14ac:dyDescent="0.3">
      <c r="A745" s="747" t="s">
        <v>590</v>
      </c>
      <c r="B745" s="748" t="s">
        <v>591</v>
      </c>
      <c r="C745" s="749" t="s">
        <v>615</v>
      </c>
      <c r="D745" s="750" t="s">
        <v>616</v>
      </c>
      <c r="E745" s="751">
        <v>50113001</v>
      </c>
      <c r="F745" s="750" t="s">
        <v>645</v>
      </c>
      <c r="G745" s="749" t="s">
        <v>646</v>
      </c>
      <c r="H745" s="749">
        <v>500980</v>
      </c>
      <c r="I745" s="749">
        <v>0</v>
      </c>
      <c r="J745" s="749" t="s">
        <v>1010</v>
      </c>
      <c r="K745" s="749" t="s">
        <v>592</v>
      </c>
      <c r="L745" s="752">
        <v>134.99253995187067</v>
      </c>
      <c r="M745" s="752">
        <v>5</v>
      </c>
      <c r="N745" s="753">
        <v>674.96269975935331</v>
      </c>
    </row>
    <row r="746" spans="1:14" ht="14.4" customHeight="1" x14ac:dyDescent="0.3">
      <c r="A746" s="747" t="s">
        <v>590</v>
      </c>
      <c r="B746" s="748" t="s">
        <v>591</v>
      </c>
      <c r="C746" s="749" t="s">
        <v>615</v>
      </c>
      <c r="D746" s="750" t="s">
        <v>616</v>
      </c>
      <c r="E746" s="751">
        <v>50113001</v>
      </c>
      <c r="F746" s="750" t="s">
        <v>645</v>
      </c>
      <c r="G746" s="749" t="s">
        <v>646</v>
      </c>
      <c r="H746" s="749">
        <v>397238</v>
      </c>
      <c r="I746" s="749">
        <v>0</v>
      </c>
      <c r="J746" s="749" t="s">
        <v>1011</v>
      </c>
      <c r="K746" s="749" t="s">
        <v>592</v>
      </c>
      <c r="L746" s="752">
        <v>123.25589654298257</v>
      </c>
      <c r="M746" s="752">
        <v>6</v>
      </c>
      <c r="N746" s="753">
        <v>739.53537925789544</v>
      </c>
    </row>
    <row r="747" spans="1:14" ht="14.4" customHeight="1" x14ac:dyDescent="0.3">
      <c r="A747" s="747" t="s">
        <v>590</v>
      </c>
      <c r="B747" s="748" t="s">
        <v>591</v>
      </c>
      <c r="C747" s="749" t="s">
        <v>615</v>
      </c>
      <c r="D747" s="750" t="s">
        <v>616</v>
      </c>
      <c r="E747" s="751">
        <v>50113001</v>
      </c>
      <c r="F747" s="750" t="s">
        <v>645</v>
      </c>
      <c r="G747" s="749" t="s">
        <v>646</v>
      </c>
      <c r="H747" s="749">
        <v>840230</v>
      </c>
      <c r="I747" s="749">
        <v>0</v>
      </c>
      <c r="J747" s="749" t="s">
        <v>1603</v>
      </c>
      <c r="K747" s="749" t="s">
        <v>592</v>
      </c>
      <c r="L747" s="752">
        <v>101.18737582690245</v>
      </c>
      <c r="M747" s="752">
        <v>3</v>
      </c>
      <c r="N747" s="753">
        <v>303.56212748070737</v>
      </c>
    </row>
    <row r="748" spans="1:14" ht="14.4" customHeight="1" x14ac:dyDescent="0.3">
      <c r="A748" s="747" t="s">
        <v>590</v>
      </c>
      <c r="B748" s="748" t="s">
        <v>591</v>
      </c>
      <c r="C748" s="749" t="s">
        <v>615</v>
      </c>
      <c r="D748" s="750" t="s">
        <v>616</v>
      </c>
      <c r="E748" s="751">
        <v>50113001</v>
      </c>
      <c r="F748" s="750" t="s">
        <v>645</v>
      </c>
      <c r="G748" s="749" t="s">
        <v>646</v>
      </c>
      <c r="H748" s="749">
        <v>900820</v>
      </c>
      <c r="I748" s="749">
        <v>0</v>
      </c>
      <c r="J748" s="749" t="s">
        <v>1604</v>
      </c>
      <c r="K748" s="749" t="s">
        <v>592</v>
      </c>
      <c r="L748" s="752">
        <v>261.90009886922201</v>
      </c>
      <c r="M748" s="752">
        <v>3</v>
      </c>
      <c r="N748" s="753">
        <v>785.70029660766602</v>
      </c>
    </row>
    <row r="749" spans="1:14" ht="14.4" customHeight="1" x14ac:dyDescent="0.3">
      <c r="A749" s="747" t="s">
        <v>590</v>
      </c>
      <c r="B749" s="748" t="s">
        <v>591</v>
      </c>
      <c r="C749" s="749" t="s">
        <v>615</v>
      </c>
      <c r="D749" s="750" t="s">
        <v>616</v>
      </c>
      <c r="E749" s="751">
        <v>50113001</v>
      </c>
      <c r="F749" s="750" t="s">
        <v>645</v>
      </c>
      <c r="G749" s="749" t="s">
        <v>646</v>
      </c>
      <c r="H749" s="749">
        <v>900071</v>
      </c>
      <c r="I749" s="749">
        <v>0</v>
      </c>
      <c r="J749" s="749" t="s">
        <v>1605</v>
      </c>
      <c r="K749" s="749" t="s">
        <v>592</v>
      </c>
      <c r="L749" s="752">
        <v>158.15600055038632</v>
      </c>
      <c r="M749" s="752">
        <v>18</v>
      </c>
      <c r="N749" s="753">
        <v>2846.8080099069539</v>
      </c>
    </row>
    <row r="750" spans="1:14" ht="14.4" customHeight="1" x14ac:dyDescent="0.3">
      <c r="A750" s="747" t="s">
        <v>590</v>
      </c>
      <c r="B750" s="748" t="s">
        <v>591</v>
      </c>
      <c r="C750" s="749" t="s">
        <v>615</v>
      </c>
      <c r="D750" s="750" t="s">
        <v>616</v>
      </c>
      <c r="E750" s="751">
        <v>50113001</v>
      </c>
      <c r="F750" s="750" t="s">
        <v>645</v>
      </c>
      <c r="G750" s="749" t="s">
        <v>646</v>
      </c>
      <c r="H750" s="749">
        <v>930256</v>
      </c>
      <c r="I750" s="749">
        <v>0</v>
      </c>
      <c r="J750" s="749" t="s">
        <v>1606</v>
      </c>
      <c r="K750" s="749" t="s">
        <v>592</v>
      </c>
      <c r="L750" s="752">
        <v>322.68933142682647</v>
      </c>
      <c r="M750" s="752">
        <v>1</v>
      </c>
      <c r="N750" s="753">
        <v>322.68933142682647</v>
      </c>
    </row>
    <row r="751" spans="1:14" ht="14.4" customHeight="1" x14ac:dyDescent="0.3">
      <c r="A751" s="747" t="s">
        <v>590</v>
      </c>
      <c r="B751" s="748" t="s">
        <v>591</v>
      </c>
      <c r="C751" s="749" t="s">
        <v>615</v>
      </c>
      <c r="D751" s="750" t="s">
        <v>616</v>
      </c>
      <c r="E751" s="751">
        <v>50113001</v>
      </c>
      <c r="F751" s="750" t="s">
        <v>645</v>
      </c>
      <c r="G751" s="749" t="s">
        <v>646</v>
      </c>
      <c r="H751" s="749">
        <v>921184</v>
      </c>
      <c r="I751" s="749">
        <v>0</v>
      </c>
      <c r="J751" s="749" t="s">
        <v>1607</v>
      </c>
      <c r="K751" s="749" t="s">
        <v>592</v>
      </c>
      <c r="L751" s="752">
        <v>272.70577626660918</v>
      </c>
      <c r="M751" s="752">
        <v>2</v>
      </c>
      <c r="N751" s="753">
        <v>545.41155253321836</v>
      </c>
    </row>
    <row r="752" spans="1:14" ht="14.4" customHeight="1" x14ac:dyDescent="0.3">
      <c r="A752" s="747" t="s">
        <v>590</v>
      </c>
      <c r="B752" s="748" t="s">
        <v>591</v>
      </c>
      <c r="C752" s="749" t="s">
        <v>615</v>
      </c>
      <c r="D752" s="750" t="s">
        <v>616</v>
      </c>
      <c r="E752" s="751">
        <v>50113001</v>
      </c>
      <c r="F752" s="750" t="s">
        <v>645</v>
      </c>
      <c r="G752" s="749" t="s">
        <v>646</v>
      </c>
      <c r="H752" s="749">
        <v>990927</v>
      </c>
      <c r="I752" s="749">
        <v>0</v>
      </c>
      <c r="J752" s="749" t="s">
        <v>1608</v>
      </c>
      <c r="K752" s="749" t="s">
        <v>592</v>
      </c>
      <c r="L752" s="752">
        <v>142.62</v>
      </c>
      <c r="M752" s="752">
        <v>2</v>
      </c>
      <c r="N752" s="753">
        <v>285.24</v>
      </c>
    </row>
    <row r="753" spans="1:14" ht="14.4" customHeight="1" x14ac:dyDescent="0.3">
      <c r="A753" s="747" t="s">
        <v>590</v>
      </c>
      <c r="B753" s="748" t="s">
        <v>591</v>
      </c>
      <c r="C753" s="749" t="s">
        <v>615</v>
      </c>
      <c r="D753" s="750" t="s">
        <v>616</v>
      </c>
      <c r="E753" s="751">
        <v>50113001</v>
      </c>
      <c r="F753" s="750" t="s">
        <v>645</v>
      </c>
      <c r="G753" s="749" t="s">
        <v>646</v>
      </c>
      <c r="H753" s="749">
        <v>119571</v>
      </c>
      <c r="I753" s="749">
        <v>19571</v>
      </c>
      <c r="J753" s="749" t="s">
        <v>1609</v>
      </c>
      <c r="K753" s="749" t="s">
        <v>1610</v>
      </c>
      <c r="L753" s="752">
        <v>225.81999999999994</v>
      </c>
      <c r="M753" s="752">
        <v>2</v>
      </c>
      <c r="N753" s="753">
        <v>451.63999999999987</v>
      </c>
    </row>
    <row r="754" spans="1:14" ht="14.4" customHeight="1" x14ac:dyDescent="0.3">
      <c r="A754" s="747" t="s">
        <v>590</v>
      </c>
      <c r="B754" s="748" t="s">
        <v>591</v>
      </c>
      <c r="C754" s="749" t="s">
        <v>615</v>
      </c>
      <c r="D754" s="750" t="s">
        <v>616</v>
      </c>
      <c r="E754" s="751">
        <v>50113001</v>
      </c>
      <c r="F754" s="750" t="s">
        <v>645</v>
      </c>
      <c r="G754" s="749" t="s">
        <v>662</v>
      </c>
      <c r="H754" s="749">
        <v>206658</v>
      </c>
      <c r="I754" s="749">
        <v>206658</v>
      </c>
      <c r="J754" s="749" t="s">
        <v>1611</v>
      </c>
      <c r="K754" s="749" t="s">
        <v>1612</v>
      </c>
      <c r="L754" s="752">
        <v>499.14999999999986</v>
      </c>
      <c r="M754" s="752">
        <v>1</v>
      </c>
      <c r="N754" s="753">
        <v>499.14999999999986</v>
      </c>
    </row>
    <row r="755" spans="1:14" ht="14.4" customHeight="1" x14ac:dyDescent="0.3">
      <c r="A755" s="747" t="s">
        <v>590</v>
      </c>
      <c r="B755" s="748" t="s">
        <v>591</v>
      </c>
      <c r="C755" s="749" t="s">
        <v>615</v>
      </c>
      <c r="D755" s="750" t="s">
        <v>616</v>
      </c>
      <c r="E755" s="751">
        <v>50113001</v>
      </c>
      <c r="F755" s="750" t="s">
        <v>645</v>
      </c>
      <c r="G755" s="749" t="s">
        <v>662</v>
      </c>
      <c r="H755" s="749">
        <v>187427</v>
      </c>
      <c r="I755" s="749">
        <v>187427</v>
      </c>
      <c r="J755" s="749" t="s">
        <v>1024</v>
      </c>
      <c r="K755" s="749" t="s">
        <v>1025</v>
      </c>
      <c r="L755" s="752">
        <v>62.674999999999976</v>
      </c>
      <c r="M755" s="752">
        <v>2</v>
      </c>
      <c r="N755" s="753">
        <v>125.34999999999995</v>
      </c>
    </row>
    <row r="756" spans="1:14" ht="14.4" customHeight="1" x14ac:dyDescent="0.3">
      <c r="A756" s="747" t="s">
        <v>590</v>
      </c>
      <c r="B756" s="748" t="s">
        <v>591</v>
      </c>
      <c r="C756" s="749" t="s">
        <v>615</v>
      </c>
      <c r="D756" s="750" t="s">
        <v>616</v>
      </c>
      <c r="E756" s="751">
        <v>50113001</v>
      </c>
      <c r="F756" s="750" t="s">
        <v>645</v>
      </c>
      <c r="G756" s="749" t="s">
        <v>662</v>
      </c>
      <c r="H756" s="749">
        <v>128148</v>
      </c>
      <c r="I756" s="749">
        <v>28148</v>
      </c>
      <c r="J756" s="749" t="s">
        <v>1613</v>
      </c>
      <c r="K756" s="749" t="s">
        <v>1614</v>
      </c>
      <c r="L756" s="752">
        <v>1044.28</v>
      </c>
      <c r="M756" s="752">
        <v>3</v>
      </c>
      <c r="N756" s="753">
        <v>3132.8399999999997</v>
      </c>
    </row>
    <row r="757" spans="1:14" ht="14.4" customHeight="1" x14ac:dyDescent="0.3">
      <c r="A757" s="747" t="s">
        <v>590</v>
      </c>
      <c r="B757" s="748" t="s">
        <v>591</v>
      </c>
      <c r="C757" s="749" t="s">
        <v>615</v>
      </c>
      <c r="D757" s="750" t="s">
        <v>616</v>
      </c>
      <c r="E757" s="751">
        <v>50113001</v>
      </c>
      <c r="F757" s="750" t="s">
        <v>645</v>
      </c>
      <c r="G757" s="749" t="s">
        <v>646</v>
      </c>
      <c r="H757" s="749">
        <v>191929</v>
      </c>
      <c r="I757" s="749">
        <v>191929</v>
      </c>
      <c r="J757" s="749" t="s">
        <v>1615</v>
      </c>
      <c r="K757" s="749" t="s">
        <v>1616</v>
      </c>
      <c r="L757" s="752">
        <v>85.666666666666671</v>
      </c>
      <c r="M757" s="752">
        <v>3</v>
      </c>
      <c r="N757" s="753">
        <v>257</v>
      </c>
    </row>
    <row r="758" spans="1:14" ht="14.4" customHeight="1" x14ac:dyDescent="0.3">
      <c r="A758" s="747" t="s">
        <v>590</v>
      </c>
      <c r="B758" s="748" t="s">
        <v>591</v>
      </c>
      <c r="C758" s="749" t="s">
        <v>615</v>
      </c>
      <c r="D758" s="750" t="s">
        <v>616</v>
      </c>
      <c r="E758" s="751">
        <v>50113001</v>
      </c>
      <c r="F758" s="750" t="s">
        <v>645</v>
      </c>
      <c r="G758" s="749" t="s">
        <v>646</v>
      </c>
      <c r="H758" s="749">
        <v>188217</v>
      </c>
      <c r="I758" s="749">
        <v>88217</v>
      </c>
      <c r="J758" s="749" t="s">
        <v>1030</v>
      </c>
      <c r="K758" s="749" t="s">
        <v>1031</v>
      </c>
      <c r="L758" s="752">
        <v>126.06066666666668</v>
      </c>
      <c r="M758" s="752">
        <v>30</v>
      </c>
      <c r="N758" s="753">
        <v>3781.82</v>
      </c>
    </row>
    <row r="759" spans="1:14" ht="14.4" customHeight="1" x14ac:dyDescent="0.3">
      <c r="A759" s="747" t="s">
        <v>590</v>
      </c>
      <c r="B759" s="748" t="s">
        <v>591</v>
      </c>
      <c r="C759" s="749" t="s">
        <v>615</v>
      </c>
      <c r="D759" s="750" t="s">
        <v>616</v>
      </c>
      <c r="E759" s="751">
        <v>50113001</v>
      </c>
      <c r="F759" s="750" t="s">
        <v>645</v>
      </c>
      <c r="G759" s="749" t="s">
        <v>646</v>
      </c>
      <c r="H759" s="749">
        <v>188219</v>
      </c>
      <c r="I759" s="749">
        <v>88219</v>
      </c>
      <c r="J759" s="749" t="s">
        <v>1032</v>
      </c>
      <c r="K759" s="749" t="s">
        <v>1033</v>
      </c>
      <c r="L759" s="752">
        <v>141.73444444444442</v>
      </c>
      <c r="M759" s="752">
        <v>18</v>
      </c>
      <c r="N759" s="753">
        <v>2551.2199999999998</v>
      </c>
    </row>
    <row r="760" spans="1:14" ht="14.4" customHeight="1" x14ac:dyDescent="0.3">
      <c r="A760" s="747" t="s">
        <v>590</v>
      </c>
      <c r="B760" s="748" t="s">
        <v>591</v>
      </c>
      <c r="C760" s="749" t="s">
        <v>615</v>
      </c>
      <c r="D760" s="750" t="s">
        <v>616</v>
      </c>
      <c r="E760" s="751">
        <v>50113001</v>
      </c>
      <c r="F760" s="750" t="s">
        <v>645</v>
      </c>
      <c r="G760" s="749" t="s">
        <v>646</v>
      </c>
      <c r="H760" s="749">
        <v>185812</v>
      </c>
      <c r="I760" s="749">
        <v>85812</v>
      </c>
      <c r="J760" s="749" t="s">
        <v>1617</v>
      </c>
      <c r="K760" s="749" t="s">
        <v>1618</v>
      </c>
      <c r="L760" s="752">
        <v>51.916666666666679</v>
      </c>
      <c r="M760" s="752">
        <v>12</v>
      </c>
      <c r="N760" s="753">
        <v>623.00000000000011</v>
      </c>
    </row>
    <row r="761" spans="1:14" ht="14.4" customHeight="1" x14ac:dyDescent="0.3">
      <c r="A761" s="747" t="s">
        <v>590</v>
      </c>
      <c r="B761" s="748" t="s">
        <v>591</v>
      </c>
      <c r="C761" s="749" t="s">
        <v>615</v>
      </c>
      <c r="D761" s="750" t="s">
        <v>616</v>
      </c>
      <c r="E761" s="751">
        <v>50113001</v>
      </c>
      <c r="F761" s="750" t="s">
        <v>645</v>
      </c>
      <c r="G761" s="749" t="s">
        <v>662</v>
      </c>
      <c r="H761" s="749">
        <v>207098</v>
      </c>
      <c r="I761" s="749">
        <v>207098</v>
      </c>
      <c r="J761" s="749" t="s">
        <v>1034</v>
      </c>
      <c r="K761" s="749" t="s">
        <v>1035</v>
      </c>
      <c r="L761" s="752">
        <v>137.995</v>
      </c>
      <c r="M761" s="752">
        <v>4</v>
      </c>
      <c r="N761" s="753">
        <v>551.98</v>
      </c>
    </row>
    <row r="762" spans="1:14" ht="14.4" customHeight="1" x14ac:dyDescent="0.3">
      <c r="A762" s="747" t="s">
        <v>590</v>
      </c>
      <c r="B762" s="748" t="s">
        <v>591</v>
      </c>
      <c r="C762" s="749" t="s">
        <v>615</v>
      </c>
      <c r="D762" s="750" t="s">
        <v>616</v>
      </c>
      <c r="E762" s="751">
        <v>50113001</v>
      </c>
      <c r="F762" s="750" t="s">
        <v>645</v>
      </c>
      <c r="G762" s="749" t="s">
        <v>646</v>
      </c>
      <c r="H762" s="749">
        <v>159747</v>
      </c>
      <c r="I762" s="749">
        <v>0</v>
      </c>
      <c r="J762" s="749" t="s">
        <v>1619</v>
      </c>
      <c r="K762" s="749" t="s">
        <v>944</v>
      </c>
      <c r="L762" s="752">
        <v>35.96</v>
      </c>
      <c r="M762" s="752">
        <v>3</v>
      </c>
      <c r="N762" s="753">
        <v>107.88</v>
      </c>
    </row>
    <row r="763" spans="1:14" ht="14.4" customHeight="1" x14ac:dyDescent="0.3">
      <c r="A763" s="747" t="s">
        <v>590</v>
      </c>
      <c r="B763" s="748" t="s">
        <v>591</v>
      </c>
      <c r="C763" s="749" t="s">
        <v>615</v>
      </c>
      <c r="D763" s="750" t="s">
        <v>616</v>
      </c>
      <c r="E763" s="751">
        <v>50113001</v>
      </c>
      <c r="F763" s="750" t="s">
        <v>645</v>
      </c>
      <c r="G763" s="749" t="s">
        <v>662</v>
      </c>
      <c r="H763" s="749">
        <v>149909</v>
      </c>
      <c r="I763" s="749">
        <v>49909</v>
      </c>
      <c r="J763" s="749" t="s">
        <v>1038</v>
      </c>
      <c r="K763" s="749" t="s">
        <v>1039</v>
      </c>
      <c r="L763" s="752">
        <v>27.76</v>
      </c>
      <c r="M763" s="752">
        <v>1</v>
      </c>
      <c r="N763" s="753">
        <v>27.76</v>
      </c>
    </row>
    <row r="764" spans="1:14" ht="14.4" customHeight="1" x14ac:dyDescent="0.3">
      <c r="A764" s="747" t="s">
        <v>590</v>
      </c>
      <c r="B764" s="748" t="s">
        <v>591</v>
      </c>
      <c r="C764" s="749" t="s">
        <v>615</v>
      </c>
      <c r="D764" s="750" t="s">
        <v>616</v>
      </c>
      <c r="E764" s="751">
        <v>50113001</v>
      </c>
      <c r="F764" s="750" t="s">
        <v>645</v>
      </c>
      <c r="G764" s="749" t="s">
        <v>646</v>
      </c>
      <c r="H764" s="749">
        <v>192853</v>
      </c>
      <c r="I764" s="749">
        <v>192853</v>
      </c>
      <c r="J764" s="749" t="s">
        <v>1041</v>
      </c>
      <c r="K764" s="749" t="s">
        <v>1042</v>
      </c>
      <c r="L764" s="752">
        <v>107.42</v>
      </c>
      <c r="M764" s="752">
        <v>6</v>
      </c>
      <c r="N764" s="753">
        <v>644.52</v>
      </c>
    </row>
    <row r="765" spans="1:14" ht="14.4" customHeight="1" x14ac:dyDescent="0.3">
      <c r="A765" s="747" t="s">
        <v>590</v>
      </c>
      <c r="B765" s="748" t="s">
        <v>591</v>
      </c>
      <c r="C765" s="749" t="s">
        <v>615</v>
      </c>
      <c r="D765" s="750" t="s">
        <v>616</v>
      </c>
      <c r="E765" s="751">
        <v>50113001</v>
      </c>
      <c r="F765" s="750" t="s">
        <v>645</v>
      </c>
      <c r="G765" s="749" t="s">
        <v>646</v>
      </c>
      <c r="H765" s="749">
        <v>147476</v>
      </c>
      <c r="I765" s="749">
        <v>47476</v>
      </c>
      <c r="J765" s="749" t="s">
        <v>1620</v>
      </c>
      <c r="K765" s="749" t="s">
        <v>1044</v>
      </c>
      <c r="L765" s="752">
        <v>86.699999999999989</v>
      </c>
      <c r="M765" s="752">
        <v>2</v>
      </c>
      <c r="N765" s="753">
        <v>173.39999999999998</v>
      </c>
    </row>
    <row r="766" spans="1:14" ht="14.4" customHeight="1" x14ac:dyDescent="0.3">
      <c r="A766" s="747" t="s">
        <v>590</v>
      </c>
      <c r="B766" s="748" t="s">
        <v>591</v>
      </c>
      <c r="C766" s="749" t="s">
        <v>615</v>
      </c>
      <c r="D766" s="750" t="s">
        <v>616</v>
      </c>
      <c r="E766" s="751">
        <v>50113001</v>
      </c>
      <c r="F766" s="750" t="s">
        <v>645</v>
      </c>
      <c r="G766" s="749" t="s">
        <v>662</v>
      </c>
      <c r="H766" s="749">
        <v>844554</v>
      </c>
      <c r="I766" s="749">
        <v>114065</v>
      </c>
      <c r="J766" s="749" t="s">
        <v>1045</v>
      </c>
      <c r="K766" s="749" t="s">
        <v>1047</v>
      </c>
      <c r="L766" s="752">
        <v>18.289999999999992</v>
      </c>
      <c r="M766" s="752">
        <v>2</v>
      </c>
      <c r="N766" s="753">
        <v>36.579999999999984</v>
      </c>
    </row>
    <row r="767" spans="1:14" ht="14.4" customHeight="1" x14ac:dyDescent="0.3">
      <c r="A767" s="747" t="s">
        <v>590</v>
      </c>
      <c r="B767" s="748" t="s">
        <v>591</v>
      </c>
      <c r="C767" s="749" t="s">
        <v>615</v>
      </c>
      <c r="D767" s="750" t="s">
        <v>616</v>
      </c>
      <c r="E767" s="751">
        <v>50113001</v>
      </c>
      <c r="F767" s="750" t="s">
        <v>645</v>
      </c>
      <c r="G767" s="749" t="s">
        <v>646</v>
      </c>
      <c r="H767" s="749">
        <v>67558</v>
      </c>
      <c r="I767" s="749">
        <v>67558</v>
      </c>
      <c r="J767" s="749" t="s">
        <v>1052</v>
      </c>
      <c r="K767" s="749" t="s">
        <v>1053</v>
      </c>
      <c r="L767" s="752">
        <v>27.584999999999997</v>
      </c>
      <c r="M767" s="752">
        <v>12</v>
      </c>
      <c r="N767" s="753">
        <v>331.02</v>
      </c>
    </row>
    <row r="768" spans="1:14" ht="14.4" customHeight="1" x14ac:dyDescent="0.3">
      <c r="A768" s="747" t="s">
        <v>590</v>
      </c>
      <c r="B768" s="748" t="s">
        <v>591</v>
      </c>
      <c r="C768" s="749" t="s">
        <v>615</v>
      </c>
      <c r="D768" s="750" t="s">
        <v>616</v>
      </c>
      <c r="E768" s="751">
        <v>50113001</v>
      </c>
      <c r="F768" s="750" t="s">
        <v>645</v>
      </c>
      <c r="G768" s="749" t="s">
        <v>646</v>
      </c>
      <c r="H768" s="749">
        <v>196635</v>
      </c>
      <c r="I768" s="749">
        <v>96635</v>
      </c>
      <c r="J768" s="749" t="s">
        <v>1054</v>
      </c>
      <c r="K768" s="749" t="s">
        <v>1055</v>
      </c>
      <c r="L768" s="752">
        <v>111.69999999999999</v>
      </c>
      <c r="M768" s="752">
        <v>6</v>
      </c>
      <c r="N768" s="753">
        <v>670.19999999999993</v>
      </c>
    </row>
    <row r="769" spans="1:14" ht="14.4" customHeight="1" x14ac:dyDescent="0.3">
      <c r="A769" s="747" t="s">
        <v>590</v>
      </c>
      <c r="B769" s="748" t="s">
        <v>591</v>
      </c>
      <c r="C769" s="749" t="s">
        <v>615</v>
      </c>
      <c r="D769" s="750" t="s">
        <v>616</v>
      </c>
      <c r="E769" s="751">
        <v>50113001</v>
      </c>
      <c r="F769" s="750" t="s">
        <v>645</v>
      </c>
      <c r="G769" s="749" t="s">
        <v>646</v>
      </c>
      <c r="H769" s="749">
        <v>117992</v>
      </c>
      <c r="I769" s="749">
        <v>17992</v>
      </c>
      <c r="J769" s="749" t="s">
        <v>1056</v>
      </c>
      <c r="K769" s="749" t="s">
        <v>1057</v>
      </c>
      <c r="L769" s="752">
        <v>94.482222222222205</v>
      </c>
      <c r="M769" s="752">
        <v>9</v>
      </c>
      <c r="N769" s="753">
        <v>850.3399999999998</v>
      </c>
    </row>
    <row r="770" spans="1:14" ht="14.4" customHeight="1" x14ac:dyDescent="0.3">
      <c r="A770" s="747" t="s">
        <v>590</v>
      </c>
      <c r="B770" s="748" t="s">
        <v>591</v>
      </c>
      <c r="C770" s="749" t="s">
        <v>615</v>
      </c>
      <c r="D770" s="750" t="s">
        <v>616</v>
      </c>
      <c r="E770" s="751">
        <v>50113001</v>
      </c>
      <c r="F770" s="750" t="s">
        <v>645</v>
      </c>
      <c r="G770" s="749" t="s">
        <v>646</v>
      </c>
      <c r="H770" s="749">
        <v>100499</v>
      </c>
      <c r="I770" s="749">
        <v>499</v>
      </c>
      <c r="J770" s="749" t="s">
        <v>1061</v>
      </c>
      <c r="K770" s="749" t="s">
        <v>1062</v>
      </c>
      <c r="L770" s="752">
        <v>112.24298611111114</v>
      </c>
      <c r="M770" s="752">
        <v>144</v>
      </c>
      <c r="N770" s="753">
        <v>16162.990000000003</v>
      </c>
    </row>
    <row r="771" spans="1:14" ht="14.4" customHeight="1" x14ac:dyDescent="0.3">
      <c r="A771" s="747" t="s">
        <v>590</v>
      </c>
      <c r="B771" s="748" t="s">
        <v>591</v>
      </c>
      <c r="C771" s="749" t="s">
        <v>615</v>
      </c>
      <c r="D771" s="750" t="s">
        <v>616</v>
      </c>
      <c r="E771" s="751">
        <v>50113001</v>
      </c>
      <c r="F771" s="750" t="s">
        <v>645</v>
      </c>
      <c r="G771" s="749" t="s">
        <v>646</v>
      </c>
      <c r="H771" s="749">
        <v>215978</v>
      </c>
      <c r="I771" s="749">
        <v>215978</v>
      </c>
      <c r="J771" s="749" t="s">
        <v>1063</v>
      </c>
      <c r="K771" s="749" t="s">
        <v>1064</v>
      </c>
      <c r="L771" s="752">
        <v>116.28719999999997</v>
      </c>
      <c r="M771" s="752">
        <v>25</v>
      </c>
      <c r="N771" s="753">
        <v>2907.1799999999994</v>
      </c>
    </row>
    <row r="772" spans="1:14" ht="14.4" customHeight="1" x14ac:dyDescent="0.3">
      <c r="A772" s="747" t="s">
        <v>590</v>
      </c>
      <c r="B772" s="748" t="s">
        <v>591</v>
      </c>
      <c r="C772" s="749" t="s">
        <v>615</v>
      </c>
      <c r="D772" s="750" t="s">
        <v>616</v>
      </c>
      <c r="E772" s="751">
        <v>50113001</v>
      </c>
      <c r="F772" s="750" t="s">
        <v>645</v>
      </c>
      <c r="G772" s="749" t="s">
        <v>646</v>
      </c>
      <c r="H772" s="749">
        <v>102439</v>
      </c>
      <c r="I772" s="749">
        <v>2439</v>
      </c>
      <c r="J772" s="749" t="s">
        <v>1621</v>
      </c>
      <c r="K772" s="749" t="s">
        <v>1622</v>
      </c>
      <c r="L772" s="752">
        <v>285.08000000000004</v>
      </c>
      <c r="M772" s="752">
        <v>1</v>
      </c>
      <c r="N772" s="753">
        <v>285.08000000000004</v>
      </c>
    </row>
    <row r="773" spans="1:14" ht="14.4" customHeight="1" x14ac:dyDescent="0.3">
      <c r="A773" s="747" t="s">
        <v>590</v>
      </c>
      <c r="B773" s="748" t="s">
        <v>591</v>
      </c>
      <c r="C773" s="749" t="s">
        <v>615</v>
      </c>
      <c r="D773" s="750" t="s">
        <v>616</v>
      </c>
      <c r="E773" s="751">
        <v>50113001</v>
      </c>
      <c r="F773" s="750" t="s">
        <v>645</v>
      </c>
      <c r="G773" s="749" t="s">
        <v>646</v>
      </c>
      <c r="H773" s="749">
        <v>207643</v>
      </c>
      <c r="I773" s="749">
        <v>207643</v>
      </c>
      <c r="J773" s="749" t="s">
        <v>1623</v>
      </c>
      <c r="K773" s="749" t="s">
        <v>1624</v>
      </c>
      <c r="L773" s="752">
        <v>90.331666666666663</v>
      </c>
      <c r="M773" s="752">
        <v>6</v>
      </c>
      <c r="N773" s="753">
        <v>541.99</v>
      </c>
    </row>
    <row r="774" spans="1:14" ht="14.4" customHeight="1" x14ac:dyDescent="0.3">
      <c r="A774" s="747" t="s">
        <v>590</v>
      </c>
      <c r="B774" s="748" t="s">
        <v>591</v>
      </c>
      <c r="C774" s="749" t="s">
        <v>615</v>
      </c>
      <c r="D774" s="750" t="s">
        <v>616</v>
      </c>
      <c r="E774" s="751">
        <v>50113001</v>
      </c>
      <c r="F774" s="750" t="s">
        <v>645</v>
      </c>
      <c r="G774" s="749" t="s">
        <v>646</v>
      </c>
      <c r="H774" s="749">
        <v>225168</v>
      </c>
      <c r="I774" s="749">
        <v>225168</v>
      </c>
      <c r="J774" s="749" t="s">
        <v>1067</v>
      </c>
      <c r="K774" s="749" t="s">
        <v>1069</v>
      </c>
      <c r="L774" s="752">
        <v>64.591428571428551</v>
      </c>
      <c r="M774" s="752">
        <v>7</v>
      </c>
      <c r="N774" s="753">
        <v>452.13999999999982</v>
      </c>
    </row>
    <row r="775" spans="1:14" ht="14.4" customHeight="1" x14ac:dyDescent="0.3">
      <c r="A775" s="747" t="s">
        <v>590</v>
      </c>
      <c r="B775" s="748" t="s">
        <v>591</v>
      </c>
      <c r="C775" s="749" t="s">
        <v>615</v>
      </c>
      <c r="D775" s="750" t="s">
        <v>616</v>
      </c>
      <c r="E775" s="751">
        <v>50113001</v>
      </c>
      <c r="F775" s="750" t="s">
        <v>645</v>
      </c>
      <c r="G775" s="749" t="s">
        <v>662</v>
      </c>
      <c r="H775" s="749">
        <v>140368</v>
      </c>
      <c r="I775" s="749">
        <v>40368</v>
      </c>
      <c r="J775" s="749" t="s">
        <v>1625</v>
      </c>
      <c r="K775" s="749" t="s">
        <v>1626</v>
      </c>
      <c r="L775" s="752">
        <v>61.700000000000017</v>
      </c>
      <c r="M775" s="752">
        <v>2</v>
      </c>
      <c r="N775" s="753">
        <v>123.40000000000003</v>
      </c>
    </row>
    <row r="776" spans="1:14" ht="14.4" customHeight="1" x14ac:dyDescent="0.3">
      <c r="A776" s="747" t="s">
        <v>590</v>
      </c>
      <c r="B776" s="748" t="s">
        <v>591</v>
      </c>
      <c r="C776" s="749" t="s">
        <v>615</v>
      </c>
      <c r="D776" s="750" t="s">
        <v>616</v>
      </c>
      <c r="E776" s="751">
        <v>50113001</v>
      </c>
      <c r="F776" s="750" t="s">
        <v>645</v>
      </c>
      <c r="G776" s="749" t="s">
        <v>646</v>
      </c>
      <c r="H776" s="749">
        <v>100502</v>
      </c>
      <c r="I776" s="749">
        <v>502</v>
      </c>
      <c r="J776" s="749" t="s">
        <v>1072</v>
      </c>
      <c r="K776" s="749" t="s">
        <v>1073</v>
      </c>
      <c r="L776" s="752">
        <v>238.66666666666663</v>
      </c>
      <c r="M776" s="752">
        <v>18</v>
      </c>
      <c r="N776" s="753">
        <v>4295.9999999999991</v>
      </c>
    </row>
    <row r="777" spans="1:14" ht="14.4" customHeight="1" x14ac:dyDescent="0.3">
      <c r="A777" s="747" t="s">
        <v>590</v>
      </c>
      <c r="B777" s="748" t="s">
        <v>591</v>
      </c>
      <c r="C777" s="749" t="s">
        <v>615</v>
      </c>
      <c r="D777" s="750" t="s">
        <v>616</v>
      </c>
      <c r="E777" s="751">
        <v>50113001</v>
      </c>
      <c r="F777" s="750" t="s">
        <v>645</v>
      </c>
      <c r="G777" s="749" t="s">
        <v>646</v>
      </c>
      <c r="H777" s="749">
        <v>102684</v>
      </c>
      <c r="I777" s="749">
        <v>2684</v>
      </c>
      <c r="J777" s="749" t="s">
        <v>1072</v>
      </c>
      <c r="K777" s="749" t="s">
        <v>1074</v>
      </c>
      <c r="L777" s="752">
        <v>73.70999999999998</v>
      </c>
      <c r="M777" s="752">
        <v>3</v>
      </c>
      <c r="N777" s="753">
        <v>221.12999999999994</v>
      </c>
    </row>
    <row r="778" spans="1:14" ht="14.4" customHeight="1" x14ac:dyDescent="0.3">
      <c r="A778" s="747" t="s">
        <v>590</v>
      </c>
      <c r="B778" s="748" t="s">
        <v>591</v>
      </c>
      <c r="C778" s="749" t="s">
        <v>615</v>
      </c>
      <c r="D778" s="750" t="s">
        <v>616</v>
      </c>
      <c r="E778" s="751">
        <v>50113001</v>
      </c>
      <c r="F778" s="750" t="s">
        <v>645</v>
      </c>
      <c r="G778" s="749" t="s">
        <v>646</v>
      </c>
      <c r="H778" s="749">
        <v>192012</v>
      </c>
      <c r="I778" s="749">
        <v>92012</v>
      </c>
      <c r="J778" s="749" t="s">
        <v>1075</v>
      </c>
      <c r="K778" s="749" t="s">
        <v>1076</v>
      </c>
      <c r="L778" s="752">
        <v>1962.9939084478988</v>
      </c>
      <c r="M778" s="752">
        <v>4.5563269000000011</v>
      </c>
      <c r="N778" s="753">
        <v>8944.0419495973001</v>
      </c>
    </row>
    <row r="779" spans="1:14" ht="14.4" customHeight="1" x14ac:dyDescent="0.3">
      <c r="A779" s="747" t="s">
        <v>590</v>
      </c>
      <c r="B779" s="748" t="s">
        <v>591</v>
      </c>
      <c r="C779" s="749" t="s">
        <v>615</v>
      </c>
      <c r="D779" s="750" t="s">
        <v>616</v>
      </c>
      <c r="E779" s="751">
        <v>50113001</v>
      </c>
      <c r="F779" s="750" t="s">
        <v>645</v>
      </c>
      <c r="G779" s="749" t="s">
        <v>646</v>
      </c>
      <c r="H779" s="749">
        <v>99968</v>
      </c>
      <c r="I779" s="749">
        <v>0</v>
      </c>
      <c r="J779" s="749" t="s">
        <v>1077</v>
      </c>
      <c r="K779" s="749" t="s">
        <v>1078</v>
      </c>
      <c r="L779" s="752">
        <v>187</v>
      </c>
      <c r="M779" s="752">
        <v>10.091740699999999</v>
      </c>
      <c r="N779" s="753">
        <v>1887.1555108999999</v>
      </c>
    </row>
    <row r="780" spans="1:14" ht="14.4" customHeight="1" x14ac:dyDescent="0.3">
      <c r="A780" s="747" t="s">
        <v>590</v>
      </c>
      <c r="B780" s="748" t="s">
        <v>591</v>
      </c>
      <c r="C780" s="749" t="s">
        <v>615</v>
      </c>
      <c r="D780" s="750" t="s">
        <v>616</v>
      </c>
      <c r="E780" s="751">
        <v>50113001</v>
      </c>
      <c r="F780" s="750" t="s">
        <v>645</v>
      </c>
      <c r="G780" s="749" t="s">
        <v>646</v>
      </c>
      <c r="H780" s="749">
        <v>398258</v>
      </c>
      <c r="I780" s="749">
        <v>9999999</v>
      </c>
      <c r="J780" s="749" t="s">
        <v>1081</v>
      </c>
      <c r="K780" s="749" t="s">
        <v>1082</v>
      </c>
      <c r="L780" s="752">
        <v>4279</v>
      </c>
      <c r="M780" s="752">
        <v>2</v>
      </c>
      <c r="N780" s="753">
        <v>8558</v>
      </c>
    </row>
    <row r="781" spans="1:14" ht="14.4" customHeight="1" x14ac:dyDescent="0.3">
      <c r="A781" s="747" t="s">
        <v>590</v>
      </c>
      <c r="B781" s="748" t="s">
        <v>591</v>
      </c>
      <c r="C781" s="749" t="s">
        <v>615</v>
      </c>
      <c r="D781" s="750" t="s">
        <v>616</v>
      </c>
      <c r="E781" s="751">
        <v>50113001</v>
      </c>
      <c r="F781" s="750" t="s">
        <v>645</v>
      </c>
      <c r="G781" s="749" t="s">
        <v>646</v>
      </c>
      <c r="H781" s="749">
        <v>396193</v>
      </c>
      <c r="I781" s="749">
        <v>9999999</v>
      </c>
      <c r="J781" s="749" t="s">
        <v>1083</v>
      </c>
      <c r="K781" s="749" t="s">
        <v>1082</v>
      </c>
      <c r="L781" s="752">
        <v>4279</v>
      </c>
      <c r="M781" s="752">
        <v>8</v>
      </c>
      <c r="N781" s="753">
        <v>34232</v>
      </c>
    </row>
    <row r="782" spans="1:14" ht="14.4" customHeight="1" x14ac:dyDescent="0.3">
      <c r="A782" s="747" t="s">
        <v>590</v>
      </c>
      <c r="B782" s="748" t="s">
        <v>591</v>
      </c>
      <c r="C782" s="749" t="s">
        <v>615</v>
      </c>
      <c r="D782" s="750" t="s">
        <v>616</v>
      </c>
      <c r="E782" s="751">
        <v>50113001</v>
      </c>
      <c r="F782" s="750" t="s">
        <v>645</v>
      </c>
      <c r="G782" s="749" t="s">
        <v>662</v>
      </c>
      <c r="H782" s="749">
        <v>170760</v>
      </c>
      <c r="I782" s="749">
        <v>170760</v>
      </c>
      <c r="J782" s="749" t="s">
        <v>1627</v>
      </c>
      <c r="K782" s="749" t="s">
        <v>1628</v>
      </c>
      <c r="L782" s="752">
        <v>105.15999999999998</v>
      </c>
      <c r="M782" s="752">
        <v>3</v>
      </c>
      <c r="N782" s="753">
        <v>315.47999999999996</v>
      </c>
    </row>
    <row r="783" spans="1:14" ht="14.4" customHeight="1" x14ac:dyDescent="0.3">
      <c r="A783" s="747" t="s">
        <v>590</v>
      </c>
      <c r="B783" s="748" t="s">
        <v>591</v>
      </c>
      <c r="C783" s="749" t="s">
        <v>615</v>
      </c>
      <c r="D783" s="750" t="s">
        <v>616</v>
      </c>
      <c r="E783" s="751">
        <v>50113001</v>
      </c>
      <c r="F783" s="750" t="s">
        <v>645</v>
      </c>
      <c r="G783" s="749" t="s">
        <v>646</v>
      </c>
      <c r="H783" s="749">
        <v>101125</v>
      </c>
      <c r="I783" s="749">
        <v>1125</v>
      </c>
      <c r="J783" s="749" t="s">
        <v>1086</v>
      </c>
      <c r="K783" s="749" t="s">
        <v>1087</v>
      </c>
      <c r="L783" s="752">
        <v>89.49</v>
      </c>
      <c r="M783" s="752">
        <v>3</v>
      </c>
      <c r="N783" s="753">
        <v>268.46999999999997</v>
      </c>
    </row>
    <row r="784" spans="1:14" ht="14.4" customHeight="1" x14ac:dyDescent="0.3">
      <c r="A784" s="747" t="s">
        <v>590</v>
      </c>
      <c r="B784" s="748" t="s">
        <v>591</v>
      </c>
      <c r="C784" s="749" t="s">
        <v>615</v>
      </c>
      <c r="D784" s="750" t="s">
        <v>616</v>
      </c>
      <c r="E784" s="751">
        <v>50113001</v>
      </c>
      <c r="F784" s="750" t="s">
        <v>645</v>
      </c>
      <c r="G784" s="749" t="s">
        <v>662</v>
      </c>
      <c r="H784" s="749">
        <v>16913</v>
      </c>
      <c r="I784" s="749">
        <v>16913</v>
      </c>
      <c r="J784" s="749" t="s">
        <v>1629</v>
      </c>
      <c r="K784" s="749" t="s">
        <v>1630</v>
      </c>
      <c r="L784" s="752">
        <v>52.339999999999989</v>
      </c>
      <c r="M784" s="752">
        <v>1</v>
      </c>
      <c r="N784" s="753">
        <v>52.339999999999989</v>
      </c>
    </row>
    <row r="785" spans="1:14" ht="14.4" customHeight="1" x14ac:dyDescent="0.3">
      <c r="A785" s="747" t="s">
        <v>590</v>
      </c>
      <c r="B785" s="748" t="s">
        <v>591</v>
      </c>
      <c r="C785" s="749" t="s">
        <v>615</v>
      </c>
      <c r="D785" s="750" t="s">
        <v>616</v>
      </c>
      <c r="E785" s="751">
        <v>50113001</v>
      </c>
      <c r="F785" s="750" t="s">
        <v>645</v>
      </c>
      <c r="G785" s="749" t="s">
        <v>646</v>
      </c>
      <c r="H785" s="749">
        <v>223144</v>
      </c>
      <c r="I785" s="749">
        <v>223144</v>
      </c>
      <c r="J785" s="749" t="s">
        <v>1089</v>
      </c>
      <c r="K785" s="749" t="s">
        <v>1090</v>
      </c>
      <c r="L785" s="752">
        <v>85.259999999999991</v>
      </c>
      <c r="M785" s="752">
        <v>1</v>
      </c>
      <c r="N785" s="753">
        <v>85.259999999999991</v>
      </c>
    </row>
    <row r="786" spans="1:14" ht="14.4" customHeight="1" x14ac:dyDescent="0.3">
      <c r="A786" s="747" t="s">
        <v>590</v>
      </c>
      <c r="B786" s="748" t="s">
        <v>591</v>
      </c>
      <c r="C786" s="749" t="s">
        <v>615</v>
      </c>
      <c r="D786" s="750" t="s">
        <v>616</v>
      </c>
      <c r="E786" s="751">
        <v>50113001</v>
      </c>
      <c r="F786" s="750" t="s">
        <v>645</v>
      </c>
      <c r="G786" s="749" t="s">
        <v>646</v>
      </c>
      <c r="H786" s="749">
        <v>223159</v>
      </c>
      <c r="I786" s="749">
        <v>223159</v>
      </c>
      <c r="J786" s="749" t="s">
        <v>1091</v>
      </c>
      <c r="K786" s="749" t="s">
        <v>1092</v>
      </c>
      <c r="L786" s="752">
        <v>72.920000000000016</v>
      </c>
      <c r="M786" s="752">
        <v>4</v>
      </c>
      <c r="N786" s="753">
        <v>291.68000000000006</v>
      </c>
    </row>
    <row r="787" spans="1:14" ht="14.4" customHeight="1" x14ac:dyDescent="0.3">
      <c r="A787" s="747" t="s">
        <v>590</v>
      </c>
      <c r="B787" s="748" t="s">
        <v>591</v>
      </c>
      <c r="C787" s="749" t="s">
        <v>615</v>
      </c>
      <c r="D787" s="750" t="s">
        <v>616</v>
      </c>
      <c r="E787" s="751">
        <v>50113001</v>
      </c>
      <c r="F787" s="750" t="s">
        <v>645</v>
      </c>
      <c r="G787" s="749" t="s">
        <v>646</v>
      </c>
      <c r="H787" s="749">
        <v>180550</v>
      </c>
      <c r="I787" s="749">
        <v>180550</v>
      </c>
      <c r="J787" s="749" t="s">
        <v>1631</v>
      </c>
      <c r="K787" s="749" t="s">
        <v>1632</v>
      </c>
      <c r="L787" s="752">
        <v>106.58</v>
      </c>
      <c r="M787" s="752">
        <v>6</v>
      </c>
      <c r="N787" s="753">
        <v>639.48</v>
      </c>
    </row>
    <row r="788" spans="1:14" ht="14.4" customHeight="1" x14ac:dyDescent="0.3">
      <c r="A788" s="747" t="s">
        <v>590</v>
      </c>
      <c r="B788" s="748" t="s">
        <v>591</v>
      </c>
      <c r="C788" s="749" t="s">
        <v>615</v>
      </c>
      <c r="D788" s="750" t="s">
        <v>616</v>
      </c>
      <c r="E788" s="751">
        <v>50113001</v>
      </c>
      <c r="F788" s="750" t="s">
        <v>645</v>
      </c>
      <c r="G788" s="749" t="s">
        <v>646</v>
      </c>
      <c r="H788" s="749">
        <v>146899</v>
      </c>
      <c r="I788" s="749">
        <v>46899</v>
      </c>
      <c r="J788" s="749" t="s">
        <v>1093</v>
      </c>
      <c r="K788" s="749" t="s">
        <v>1094</v>
      </c>
      <c r="L788" s="752">
        <v>85.37</v>
      </c>
      <c r="M788" s="752">
        <v>3</v>
      </c>
      <c r="N788" s="753">
        <v>256.11</v>
      </c>
    </row>
    <row r="789" spans="1:14" ht="14.4" customHeight="1" x14ac:dyDescent="0.3">
      <c r="A789" s="747" t="s">
        <v>590</v>
      </c>
      <c r="B789" s="748" t="s">
        <v>591</v>
      </c>
      <c r="C789" s="749" t="s">
        <v>615</v>
      </c>
      <c r="D789" s="750" t="s">
        <v>616</v>
      </c>
      <c r="E789" s="751">
        <v>50113001</v>
      </c>
      <c r="F789" s="750" t="s">
        <v>645</v>
      </c>
      <c r="G789" s="749" t="s">
        <v>662</v>
      </c>
      <c r="H789" s="749">
        <v>850405</v>
      </c>
      <c r="I789" s="749">
        <v>100973</v>
      </c>
      <c r="J789" s="749" t="s">
        <v>1633</v>
      </c>
      <c r="K789" s="749" t="s">
        <v>1634</v>
      </c>
      <c r="L789" s="752">
        <v>1074.8</v>
      </c>
      <c r="M789" s="752">
        <v>1</v>
      </c>
      <c r="N789" s="753">
        <v>1074.8</v>
      </c>
    </row>
    <row r="790" spans="1:14" ht="14.4" customHeight="1" x14ac:dyDescent="0.3">
      <c r="A790" s="747" t="s">
        <v>590</v>
      </c>
      <c r="B790" s="748" t="s">
        <v>591</v>
      </c>
      <c r="C790" s="749" t="s">
        <v>615</v>
      </c>
      <c r="D790" s="750" t="s">
        <v>616</v>
      </c>
      <c r="E790" s="751">
        <v>50113001</v>
      </c>
      <c r="F790" s="750" t="s">
        <v>645</v>
      </c>
      <c r="G790" s="749" t="s">
        <v>662</v>
      </c>
      <c r="H790" s="749">
        <v>846921</v>
      </c>
      <c r="I790" s="749">
        <v>123265</v>
      </c>
      <c r="J790" s="749" t="s">
        <v>1635</v>
      </c>
      <c r="K790" s="749" t="s">
        <v>1636</v>
      </c>
      <c r="L790" s="752">
        <v>826.68</v>
      </c>
      <c r="M790" s="752">
        <v>2</v>
      </c>
      <c r="N790" s="753">
        <v>1653.36</v>
      </c>
    </row>
    <row r="791" spans="1:14" ht="14.4" customHeight="1" x14ac:dyDescent="0.3">
      <c r="A791" s="747" t="s">
        <v>590</v>
      </c>
      <c r="B791" s="748" t="s">
        <v>591</v>
      </c>
      <c r="C791" s="749" t="s">
        <v>615</v>
      </c>
      <c r="D791" s="750" t="s">
        <v>616</v>
      </c>
      <c r="E791" s="751">
        <v>50113001</v>
      </c>
      <c r="F791" s="750" t="s">
        <v>645</v>
      </c>
      <c r="G791" s="749" t="s">
        <v>646</v>
      </c>
      <c r="H791" s="749">
        <v>157525</v>
      </c>
      <c r="I791" s="749">
        <v>57525</v>
      </c>
      <c r="J791" s="749" t="s">
        <v>1637</v>
      </c>
      <c r="K791" s="749" t="s">
        <v>1638</v>
      </c>
      <c r="L791" s="752">
        <v>97.536666666666704</v>
      </c>
      <c r="M791" s="752">
        <v>3</v>
      </c>
      <c r="N791" s="753">
        <v>292.61000000000013</v>
      </c>
    </row>
    <row r="792" spans="1:14" ht="14.4" customHeight="1" x14ac:dyDescent="0.3">
      <c r="A792" s="747" t="s">
        <v>590</v>
      </c>
      <c r="B792" s="748" t="s">
        <v>591</v>
      </c>
      <c r="C792" s="749" t="s">
        <v>615</v>
      </c>
      <c r="D792" s="750" t="s">
        <v>616</v>
      </c>
      <c r="E792" s="751">
        <v>50113001</v>
      </c>
      <c r="F792" s="750" t="s">
        <v>645</v>
      </c>
      <c r="G792" s="749" t="s">
        <v>662</v>
      </c>
      <c r="H792" s="749">
        <v>32859</v>
      </c>
      <c r="I792" s="749">
        <v>32859</v>
      </c>
      <c r="J792" s="749" t="s">
        <v>1095</v>
      </c>
      <c r="K792" s="749" t="s">
        <v>1639</v>
      </c>
      <c r="L792" s="752">
        <v>124.92999999999999</v>
      </c>
      <c r="M792" s="752">
        <v>2</v>
      </c>
      <c r="N792" s="753">
        <v>249.85999999999999</v>
      </c>
    </row>
    <row r="793" spans="1:14" ht="14.4" customHeight="1" x14ac:dyDescent="0.3">
      <c r="A793" s="747" t="s">
        <v>590</v>
      </c>
      <c r="B793" s="748" t="s">
        <v>591</v>
      </c>
      <c r="C793" s="749" t="s">
        <v>615</v>
      </c>
      <c r="D793" s="750" t="s">
        <v>616</v>
      </c>
      <c r="E793" s="751">
        <v>50113001</v>
      </c>
      <c r="F793" s="750" t="s">
        <v>645</v>
      </c>
      <c r="G793" s="749" t="s">
        <v>662</v>
      </c>
      <c r="H793" s="749">
        <v>132858</v>
      </c>
      <c r="I793" s="749">
        <v>32858</v>
      </c>
      <c r="J793" s="749" t="s">
        <v>1095</v>
      </c>
      <c r="K793" s="749" t="s">
        <v>1096</v>
      </c>
      <c r="L793" s="752">
        <v>77.209999999999994</v>
      </c>
      <c r="M793" s="752">
        <v>3</v>
      </c>
      <c r="N793" s="753">
        <v>231.63</v>
      </c>
    </row>
    <row r="794" spans="1:14" ht="14.4" customHeight="1" x14ac:dyDescent="0.3">
      <c r="A794" s="747" t="s">
        <v>590</v>
      </c>
      <c r="B794" s="748" t="s">
        <v>591</v>
      </c>
      <c r="C794" s="749" t="s">
        <v>615</v>
      </c>
      <c r="D794" s="750" t="s">
        <v>616</v>
      </c>
      <c r="E794" s="751">
        <v>50113001</v>
      </c>
      <c r="F794" s="750" t="s">
        <v>645</v>
      </c>
      <c r="G794" s="749" t="s">
        <v>646</v>
      </c>
      <c r="H794" s="749">
        <v>109414</v>
      </c>
      <c r="I794" s="749">
        <v>119687</v>
      </c>
      <c r="J794" s="749" t="s">
        <v>1640</v>
      </c>
      <c r="K794" s="749" t="s">
        <v>1641</v>
      </c>
      <c r="L794" s="752">
        <v>61.699999999999996</v>
      </c>
      <c r="M794" s="752">
        <v>3</v>
      </c>
      <c r="N794" s="753">
        <v>185.1</v>
      </c>
    </row>
    <row r="795" spans="1:14" ht="14.4" customHeight="1" x14ac:dyDescent="0.3">
      <c r="A795" s="747" t="s">
        <v>590</v>
      </c>
      <c r="B795" s="748" t="s">
        <v>591</v>
      </c>
      <c r="C795" s="749" t="s">
        <v>615</v>
      </c>
      <c r="D795" s="750" t="s">
        <v>616</v>
      </c>
      <c r="E795" s="751">
        <v>50113001</v>
      </c>
      <c r="F795" s="750" t="s">
        <v>645</v>
      </c>
      <c r="G795" s="749" t="s">
        <v>646</v>
      </c>
      <c r="H795" s="749">
        <v>109415</v>
      </c>
      <c r="I795" s="749">
        <v>119683</v>
      </c>
      <c r="J795" s="749" t="s">
        <v>1640</v>
      </c>
      <c r="K795" s="749" t="s">
        <v>1642</v>
      </c>
      <c r="L795" s="752">
        <v>69.633750000000006</v>
      </c>
      <c r="M795" s="752">
        <v>24</v>
      </c>
      <c r="N795" s="753">
        <v>1671.2100000000003</v>
      </c>
    </row>
    <row r="796" spans="1:14" ht="14.4" customHeight="1" x14ac:dyDescent="0.3">
      <c r="A796" s="747" t="s">
        <v>590</v>
      </c>
      <c r="B796" s="748" t="s">
        <v>591</v>
      </c>
      <c r="C796" s="749" t="s">
        <v>615</v>
      </c>
      <c r="D796" s="750" t="s">
        <v>616</v>
      </c>
      <c r="E796" s="751">
        <v>50113001</v>
      </c>
      <c r="F796" s="750" t="s">
        <v>645</v>
      </c>
      <c r="G796" s="749" t="s">
        <v>646</v>
      </c>
      <c r="H796" s="749">
        <v>849253</v>
      </c>
      <c r="I796" s="749">
        <v>141763</v>
      </c>
      <c r="J796" s="749" t="s">
        <v>1643</v>
      </c>
      <c r="K796" s="749" t="s">
        <v>1644</v>
      </c>
      <c r="L796" s="752">
        <v>81.97999999999999</v>
      </c>
      <c r="M796" s="752">
        <v>1</v>
      </c>
      <c r="N796" s="753">
        <v>81.97999999999999</v>
      </c>
    </row>
    <row r="797" spans="1:14" ht="14.4" customHeight="1" x14ac:dyDescent="0.3">
      <c r="A797" s="747" t="s">
        <v>590</v>
      </c>
      <c r="B797" s="748" t="s">
        <v>591</v>
      </c>
      <c r="C797" s="749" t="s">
        <v>615</v>
      </c>
      <c r="D797" s="750" t="s">
        <v>616</v>
      </c>
      <c r="E797" s="751">
        <v>50113001</v>
      </c>
      <c r="F797" s="750" t="s">
        <v>645</v>
      </c>
      <c r="G797" s="749" t="s">
        <v>646</v>
      </c>
      <c r="H797" s="749">
        <v>171031</v>
      </c>
      <c r="I797" s="749">
        <v>171031</v>
      </c>
      <c r="J797" s="749" t="s">
        <v>1645</v>
      </c>
      <c r="K797" s="749" t="s">
        <v>1646</v>
      </c>
      <c r="L797" s="752">
        <v>84.140000974729148</v>
      </c>
      <c r="M797" s="752">
        <v>7</v>
      </c>
      <c r="N797" s="753">
        <v>588.98000682310408</v>
      </c>
    </row>
    <row r="798" spans="1:14" ht="14.4" customHeight="1" x14ac:dyDescent="0.3">
      <c r="A798" s="747" t="s">
        <v>590</v>
      </c>
      <c r="B798" s="748" t="s">
        <v>591</v>
      </c>
      <c r="C798" s="749" t="s">
        <v>615</v>
      </c>
      <c r="D798" s="750" t="s">
        <v>616</v>
      </c>
      <c r="E798" s="751">
        <v>50113001</v>
      </c>
      <c r="F798" s="750" t="s">
        <v>645</v>
      </c>
      <c r="G798" s="749" t="s">
        <v>646</v>
      </c>
      <c r="H798" s="749">
        <v>100513</v>
      </c>
      <c r="I798" s="749">
        <v>513</v>
      </c>
      <c r="J798" s="749" t="s">
        <v>1647</v>
      </c>
      <c r="K798" s="749" t="s">
        <v>750</v>
      </c>
      <c r="L798" s="752">
        <v>56.78</v>
      </c>
      <c r="M798" s="752">
        <v>3</v>
      </c>
      <c r="N798" s="753">
        <v>170.34</v>
      </c>
    </row>
    <row r="799" spans="1:14" ht="14.4" customHeight="1" x14ac:dyDescent="0.3">
      <c r="A799" s="747" t="s">
        <v>590</v>
      </c>
      <c r="B799" s="748" t="s">
        <v>591</v>
      </c>
      <c r="C799" s="749" t="s">
        <v>615</v>
      </c>
      <c r="D799" s="750" t="s">
        <v>616</v>
      </c>
      <c r="E799" s="751">
        <v>50113001</v>
      </c>
      <c r="F799" s="750" t="s">
        <v>645</v>
      </c>
      <c r="G799" s="749" t="s">
        <v>662</v>
      </c>
      <c r="H799" s="749">
        <v>191788</v>
      </c>
      <c r="I799" s="749">
        <v>91788</v>
      </c>
      <c r="J799" s="749" t="s">
        <v>1648</v>
      </c>
      <c r="K799" s="749" t="s">
        <v>1543</v>
      </c>
      <c r="L799" s="752">
        <v>9.120000000000001</v>
      </c>
      <c r="M799" s="752">
        <v>7</v>
      </c>
      <c r="N799" s="753">
        <v>63.84</v>
      </c>
    </row>
    <row r="800" spans="1:14" ht="14.4" customHeight="1" x14ac:dyDescent="0.3">
      <c r="A800" s="747" t="s">
        <v>590</v>
      </c>
      <c r="B800" s="748" t="s">
        <v>591</v>
      </c>
      <c r="C800" s="749" t="s">
        <v>615</v>
      </c>
      <c r="D800" s="750" t="s">
        <v>616</v>
      </c>
      <c r="E800" s="751">
        <v>50113001</v>
      </c>
      <c r="F800" s="750" t="s">
        <v>645</v>
      </c>
      <c r="G800" s="749" t="s">
        <v>662</v>
      </c>
      <c r="H800" s="749">
        <v>106618</v>
      </c>
      <c r="I800" s="749">
        <v>6618</v>
      </c>
      <c r="J800" s="749" t="s">
        <v>1101</v>
      </c>
      <c r="K800" s="749" t="s">
        <v>1102</v>
      </c>
      <c r="L800" s="752">
        <v>19.59</v>
      </c>
      <c r="M800" s="752">
        <v>1</v>
      </c>
      <c r="N800" s="753">
        <v>19.59</v>
      </c>
    </row>
    <row r="801" spans="1:14" ht="14.4" customHeight="1" x14ac:dyDescent="0.3">
      <c r="A801" s="747" t="s">
        <v>590</v>
      </c>
      <c r="B801" s="748" t="s">
        <v>591</v>
      </c>
      <c r="C801" s="749" t="s">
        <v>615</v>
      </c>
      <c r="D801" s="750" t="s">
        <v>616</v>
      </c>
      <c r="E801" s="751">
        <v>50113001</v>
      </c>
      <c r="F801" s="750" t="s">
        <v>645</v>
      </c>
      <c r="G801" s="749" t="s">
        <v>646</v>
      </c>
      <c r="H801" s="749">
        <v>136126</v>
      </c>
      <c r="I801" s="749">
        <v>136126</v>
      </c>
      <c r="J801" s="749" t="s">
        <v>1649</v>
      </c>
      <c r="K801" s="749" t="s">
        <v>1650</v>
      </c>
      <c r="L801" s="752">
        <v>437.74999999999989</v>
      </c>
      <c r="M801" s="752">
        <v>1</v>
      </c>
      <c r="N801" s="753">
        <v>437.74999999999989</v>
      </c>
    </row>
    <row r="802" spans="1:14" ht="14.4" customHeight="1" x14ac:dyDescent="0.3">
      <c r="A802" s="747" t="s">
        <v>590</v>
      </c>
      <c r="B802" s="748" t="s">
        <v>591</v>
      </c>
      <c r="C802" s="749" t="s">
        <v>615</v>
      </c>
      <c r="D802" s="750" t="s">
        <v>616</v>
      </c>
      <c r="E802" s="751">
        <v>50113001</v>
      </c>
      <c r="F802" s="750" t="s">
        <v>645</v>
      </c>
      <c r="G802" s="749" t="s">
        <v>646</v>
      </c>
      <c r="H802" s="749">
        <v>216900</v>
      </c>
      <c r="I802" s="749">
        <v>216900</v>
      </c>
      <c r="J802" s="749" t="s">
        <v>1105</v>
      </c>
      <c r="K802" s="749" t="s">
        <v>1106</v>
      </c>
      <c r="L802" s="752">
        <v>701.25000000000011</v>
      </c>
      <c r="M802" s="752">
        <v>12</v>
      </c>
      <c r="N802" s="753">
        <v>8415.0000000000018</v>
      </c>
    </row>
    <row r="803" spans="1:14" ht="14.4" customHeight="1" x14ac:dyDescent="0.3">
      <c r="A803" s="747" t="s">
        <v>590</v>
      </c>
      <c r="B803" s="748" t="s">
        <v>591</v>
      </c>
      <c r="C803" s="749" t="s">
        <v>615</v>
      </c>
      <c r="D803" s="750" t="s">
        <v>616</v>
      </c>
      <c r="E803" s="751">
        <v>50113001</v>
      </c>
      <c r="F803" s="750" t="s">
        <v>645</v>
      </c>
      <c r="G803" s="749" t="s">
        <v>646</v>
      </c>
      <c r="H803" s="749">
        <v>988466</v>
      </c>
      <c r="I803" s="749">
        <v>192729</v>
      </c>
      <c r="J803" s="749" t="s">
        <v>1109</v>
      </c>
      <c r="K803" s="749" t="s">
        <v>1110</v>
      </c>
      <c r="L803" s="752">
        <v>54.09999999999998</v>
      </c>
      <c r="M803" s="752">
        <v>2</v>
      </c>
      <c r="N803" s="753">
        <v>108.19999999999996</v>
      </c>
    </row>
    <row r="804" spans="1:14" ht="14.4" customHeight="1" x14ac:dyDescent="0.3">
      <c r="A804" s="747" t="s">
        <v>590</v>
      </c>
      <c r="B804" s="748" t="s">
        <v>591</v>
      </c>
      <c r="C804" s="749" t="s">
        <v>615</v>
      </c>
      <c r="D804" s="750" t="s">
        <v>616</v>
      </c>
      <c r="E804" s="751">
        <v>50113001</v>
      </c>
      <c r="F804" s="750" t="s">
        <v>645</v>
      </c>
      <c r="G804" s="749" t="s">
        <v>662</v>
      </c>
      <c r="H804" s="749">
        <v>107981</v>
      </c>
      <c r="I804" s="749">
        <v>7981</v>
      </c>
      <c r="J804" s="749" t="s">
        <v>1111</v>
      </c>
      <c r="K804" s="749" t="s">
        <v>1112</v>
      </c>
      <c r="L804" s="752">
        <v>50.64</v>
      </c>
      <c r="M804" s="752">
        <v>28</v>
      </c>
      <c r="N804" s="753">
        <v>1417.92</v>
      </c>
    </row>
    <row r="805" spans="1:14" ht="14.4" customHeight="1" x14ac:dyDescent="0.3">
      <c r="A805" s="747" t="s">
        <v>590</v>
      </c>
      <c r="B805" s="748" t="s">
        <v>591</v>
      </c>
      <c r="C805" s="749" t="s">
        <v>615</v>
      </c>
      <c r="D805" s="750" t="s">
        <v>616</v>
      </c>
      <c r="E805" s="751">
        <v>50113001</v>
      </c>
      <c r="F805" s="750" t="s">
        <v>645</v>
      </c>
      <c r="G805" s="749" t="s">
        <v>662</v>
      </c>
      <c r="H805" s="749">
        <v>155823</v>
      </c>
      <c r="I805" s="749">
        <v>55823</v>
      </c>
      <c r="J805" s="749" t="s">
        <v>1111</v>
      </c>
      <c r="K805" s="749" t="s">
        <v>1113</v>
      </c>
      <c r="L805" s="752">
        <v>33.47</v>
      </c>
      <c r="M805" s="752">
        <v>9</v>
      </c>
      <c r="N805" s="753">
        <v>301.22999999999996</v>
      </c>
    </row>
    <row r="806" spans="1:14" ht="14.4" customHeight="1" x14ac:dyDescent="0.3">
      <c r="A806" s="747" t="s">
        <v>590</v>
      </c>
      <c r="B806" s="748" t="s">
        <v>591</v>
      </c>
      <c r="C806" s="749" t="s">
        <v>615</v>
      </c>
      <c r="D806" s="750" t="s">
        <v>616</v>
      </c>
      <c r="E806" s="751">
        <v>50113001</v>
      </c>
      <c r="F806" s="750" t="s">
        <v>645</v>
      </c>
      <c r="G806" s="749" t="s">
        <v>662</v>
      </c>
      <c r="H806" s="749">
        <v>126786</v>
      </c>
      <c r="I806" s="749">
        <v>26786</v>
      </c>
      <c r="J806" s="749" t="s">
        <v>1114</v>
      </c>
      <c r="K806" s="749" t="s">
        <v>1115</v>
      </c>
      <c r="L806" s="752">
        <v>406.0100000000001</v>
      </c>
      <c r="M806" s="752">
        <v>2</v>
      </c>
      <c r="N806" s="753">
        <v>812.02000000000021</v>
      </c>
    </row>
    <row r="807" spans="1:14" ht="14.4" customHeight="1" x14ac:dyDescent="0.3">
      <c r="A807" s="747" t="s">
        <v>590</v>
      </c>
      <c r="B807" s="748" t="s">
        <v>591</v>
      </c>
      <c r="C807" s="749" t="s">
        <v>615</v>
      </c>
      <c r="D807" s="750" t="s">
        <v>616</v>
      </c>
      <c r="E807" s="751">
        <v>50113001</v>
      </c>
      <c r="F807" s="750" t="s">
        <v>645</v>
      </c>
      <c r="G807" s="749" t="s">
        <v>662</v>
      </c>
      <c r="H807" s="749">
        <v>126789</v>
      </c>
      <c r="I807" s="749">
        <v>26789</v>
      </c>
      <c r="J807" s="749" t="s">
        <v>1651</v>
      </c>
      <c r="K807" s="749" t="s">
        <v>1614</v>
      </c>
      <c r="L807" s="752">
        <v>677.45</v>
      </c>
      <c r="M807" s="752">
        <v>2</v>
      </c>
      <c r="N807" s="753">
        <v>1354.9</v>
      </c>
    </row>
    <row r="808" spans="1:14" ht="14.4" customHeight="1" x14ac:dyDescent="0.3">
      <c r="A808" s="747" t="s">
        <v>590</v>
      </c>
      <c r="B808" s="748" t="s">
        <v>591</v>
      </c>
      <c r="C808" s="749" t="s">
        <v>615</v>
      </c>
      <c r="D808" s="750" t="s">
        <v>616</v>
      </c>
      <c r="E808" s="751">
        <v>50113001</v>
      </c>
      <c r="F808" s="750" t="s">
        <v>645</v>
      </c>
      <c r="G808" s="749" t="s">
        <v>646</v>
      </c>
      <c r="H808" s="749">
        <v>162579</v>
      </c>
      <c r="I808" s="749">
        <v>162579</v>
      </c>
      <c r="J808" s="749" t="s">
        <v>1119</v>
      </c>
      <c r="K808" s="749" t="s">
        <v>1120</v>
      </c>
      <c r="L808" s="752">
        <v>44.88</v>
      </c>
      <c r="M808" s="752">
        <v>2</v>
      </c>
      <c r="N808" s="753">
        <v>89.76</v>
      </c>
    </row>
    <row r="809" spans="1:14" ht="14.4" customHeight="1" x14ac:dyDescent="0.3">
      <c r="A809" s="747" t="s">
        <v>590</v>
      </c>
      <c r="B809" s="748" t="s">
        <v>591</v>
      </c>
      <c r="C809" s="749" t="s">
        <v>615</v>
      </c>
      <c r="D809" s="750" t="s">
        <v>616</v>
      </c>
      <c r="E809" s="751">
        <v>50113001</v>
      </c>
      <c r="F809" s="750" t="s">
        <v>645</v>
      </c>
      <c r="G809" s="749" t="s">
        <v>662</v>
      </c>
      <c r="H809" s="749">
        <v>187607</v>
      </c>
      <c r="I809" s="749">
        <v>187607</v>
      </c>
      <c r="J809" s="749" t="s">
        <v>1121</v>
      </c>
      <c r="K809" s="749" t="s">
        <v>1122</v>
      </c>
      <c r="L809" s="752">
        <v>273.89999999999998</v>
      </c>
      <c r="M809" s="752">
        <v>27</v>
      </c>
      <c r="N809" s="753">
        <v>7395.2999999999993</v>
      </c>
    </row>
    <row r="810" spans="1:14" ht="14.4" customHeight="1" x14ac:dyDescent="0.3">
      <c r="A810" s="747" t="s">
        <v>590</v>
      </c>
      <c r="B810" s="748" t="s">
        <v>591</v>
      </c>
      <c r="C810" s="749" t="s">
        <v>615</v>
      </c>
      <c r="D810" s="750" t="s">
        <v>616</v>
      </c>
      <c r="E810" s="751">
        <v>50113001</v>
      </c>
      <c r="F810" s="750" t="s">
        <v>645</v>
      </c>
      <c r="G810" s="749" t="s">
        <v>646</v>
      </c>
      <c r="H810" s="749">
        <v>100874</v>
      </c>
      <c r="I810" s="749">
        <v>874</v>
      </c>
      <c r="J810" s="749" t="s">
        <v>1652</v>
      </c>
      <c r="K810" s="749" t="s">
        <v>1126</v>
      </c>
      <c r="L810" s="752">
        <v>48.390000000000015</v>
      </c>
      <c r="M810" s="752">
        <v>1</v>
      </c>
      <c r="N810" s="753">
        <v>48.390000000000015</v>
      </c>
    </row>
    <row r="811" spans="1:14" ht="14.4" customHeight="1" x14ac:dyDescent="0.3">
      <c r="A811" s="747" t="s">
        <v>590</v>
      </c>
      <c r="B811" s="748" t="s">
        <v>591</v>
      </c>
      <c r="C811" s="749" t="s">
        <v>615</v>
      </c>
      <c r="D811" s="750" t="s">
        <v>616</v>
      </c>
      <c r="E811" s="751">
        <v>50113001</v>
      </c>
      <c r="F811" s="750" t="s">
        <v>645</v>
      </c>
      <c r="G811" s="749" t="s">
        <v>646</v>
      </c>
      <c r="H811" s="749">
        <v>102668</v>
      </c>
      <c r="I811" s="749">
        <v>2668</v>
      </c>
      <c r="J811" s="749" t="s">
        <v>1653</v>
      </c>
      <c r="K811" s="749" t="s">
        <v>1654</v>
      </c>
      <c r="L811" s="752">
        <v>33.470000904719484</v>
      </c>
      <c r="M811" s="752">
        <v>1</v>
      </c>
      <c r="N811" s="753">
        <v>33.470000904719484</v>
      </c>
    </row>
    <row r="812" spans="1:14" ht="14.4" customHeight="1" x14ac:dyDescent="0.3">
      <c r="A812" s="747" t="s">
        <v>590</v>
      </c>
      <c r="B812" s="748" t="s">
        <v>591</v>
      </c>
      <c r="C812" s="749" t="s">
        <v>615</v>
      </c>
      <c r="D812" s="750" t="s">
        <v>616</v>
      </c>
      <c r="E812" s="751">
        <v>50113001</v>
      </c>
      <c r="F812" s="750" t="s">
        <v>645</v>
      </c>
      <c r="G812" s="749" t="s">
        <v>646</v>
      </c>
      <c r="H812" s="749">
        <v>100876</v>
      </c>
      <c r="I812" s="749">
        <v>876</v>
      </c>
      <c r="J812" s="749" t="s">
        <v>1125</v>
      </c>
      <c r="K812" s="749" t="s">
        <v>1126</v>
      </c>
      <c r="L812" s="752">
        <v>69.256666666666675</v>
      </c>
      <c r="M812" s="752">
        <v>3</v>
      </c>
      <c r="N812" s="753">
        <v>207.77</v>
      </c>
    </row>
    <row r="813" spans="1:14" ht="14.4" customHeight="1" x14ac:dyDescent="0.3">
      <c r="A813" s="747" t="s">
        <v>590</v>
      </c>
      <c r="B813" s="748" t="s">
        <v>591</v>
      </c>
      <c r="C813" s="749" t="s">
        <v>615</v>
      </c>
      <c r="D813" s="750" t="s">
        <v>616</v>
      </c>
      <c r="E813" s="751">
        <v>50113001</v>
      </c>
      <c r="F813" s="750" t="s">
        <v>645</v>
      </c>
      <c r="G813" s="749" t="s">
        <v>646</v>
      </c>
      <c r="H813" s="749">
        <v>184700</v>
      </c>
      <c r="I813" s="749">
        <v>84700</v>
      </c>
      <c r="J813" s="749" t="s">
        <v>1655</v>
      </c>
      <c r="K813" s="749" t="s">
        <v>1656</v>
      </c>
      <c r="L813" s="752">
        <v>111.51000000000003</v>
      </c>
      <c r="M813" s="752">
        <v>2</v>
      </c>
      <c r="N813" s="753">
        <v>223.02000000000007</v>
      </c>
    </row>
    <row r="814" spans="1:14" ht="14.4" customHeight="1" x14ac:dyDescent="0.3">
      <c r="A814" s="747" t="s">
        <v>590</v>
      </c>
      <c r="B814" s="748" t="s">
        <v>591</v>
      </c>
      <c r="C814" s="749" t="s">
        <v>615</v>
      </c>
      <c r="D814" s="750" t="s">
        <v>616</v>
      </c>
      <c r="E814" s="751">
        <v>50113001</v>
      </c>
      <c r="F814" s="750" t="s">
        <v>645</v>
      </c>
      <c r="G814" s="749" t="s">
        <v>662</v>
      </c>
      <c r="H814" s="749">
        <v>850729</v>
      </c>
      <c r="I814" s="749">
        <v>157875</v>
      </c>
      <c r="J814" s="749" t="s">
        <v>1657</v>
      </c>
      <c r="K814" s="749" t="s">
        <v>1658</v>
      </c>
      <c r="L814" s="752">
        <v>225.50000000000003</v>
      </c>
      <c r="M814" s="752">
        <v>6</v>
      </c>
      <c r="N814" s="753">
        <v>1353.0000000000002</v>
      </c>
    </row>
    <row r="815" spans="1:14" ht="14.4" customHeight="1" x14ac:dyDescent="0.3">
      <c r="A815" s="747" t="s">
        <v>590</v>
      </c>
      <c r="B815" s="748" t="s">
        <v>591</v>
      </c>
      <c r="C815" s="749" t="s">
        <v>615</v>
      </c>
      <c r="D815" s="750" t="s">
        <v>616</v>
      </c>
      <c r="E815" s="751">
        <v>50113001</v>
      </c>
      <c r="F815" s="750" t="s">
        <v>645</v>
      </c>
      <c r="G815" s="749" t="s">
        <v>646</v>
      </c>
      <c r="H815" s="749">
        <v>849941</v>
      </c>
      <c r="I815" s="749">
        <v>162142</v>
      </c>
      <c r="J815" s="749" t="s">
        <v>1131</v>
      </c>
      <c r="K815" s="749" t="s">
        <v>1132</v>
      </c>
      <c r="L815" s="752">
        <v>29.726363636363637</v>
      </c>
      <c r="M815" s="752">
        <v>33</v>
      </c>
      <c r="N815" s="753">
        <v>980.97</v>
      </c>
    </row>
    <row r="816" spans="1:14" ht="14.4" customHeight="1" x14ac:dyDescent="0.3">
      <c r="A816" s="747" t="s">
        <v>590</v>
      </c>
      <c r="B816" s="748" t="s">
        <v>591</v>
      </c>
      <c r="C816" s="749" t="s">
        <v>615</v>
      </c>
      <c r="D816" s="750" t="s">
        <v>616</v>
      </c>
      <c r="E816" s="751">
        <v>50113001</v>
      </c>
      <c r="F816" s="750" t="s">
        <v>645</v>
      </c>
      <c r="G816" s="749" t="s">
        <v>646</v>
      </c>
      <c r="H816" s="749">
        <v>173196</v>
      </c>
      <c r="I816" s="749">
        <v>173196</v>
      </c>
      <c r="J816" s="749" t="s">
        <v>1659</v>
      </c>
      <c r="K816" s="749" t="s">
        <v>1660</v>
      </c>
      <c r="L816" s="752">
        <v>102.95</v>
      </c>
      <c r="M816" s="752">
        <v>1</v>
      </c>
      <c r="N816" s="753">
        <v>102.95</v>
      </c>
    </row>
    <row r="817" spans="1:14" ht="14.4" customHeight="1" x14ac:dyDescent="0.3">
      <c r="A817" s="747" t="s">
        <v>590</v>
      </c>
      <c r="B817" s="748" t="s">
        <v>591</v>
      </c>
      <c r="C817" s="749" t="s">
        <v>615</v>
      </c>
      <c r="D817" s="750" t="s">
        <v>616</v>
      </c>
      <c r="E817" s="751">
        <v>50113001</v>
      </c>
      <c r="F817" s="750" t="s">
        <v>645</v>
      </c>
      <c r="G817" s="749" t="s">
        <v>646</v>
      </c>
      <c r="H817" s="749">
        <v>154424</v>
      </c>
      <c r="I817" s="749">
        <v>54424</v>
      </c>
      <c r="J817" s="749" t="s">
        <v>1661</v>
      </c>
      <c r="K817" s="749" t="s">
        <v>1662</v>
      </c>
      <c r="L817" s="752">
        <v>177.11</v>
      </c>
      <c r="M817" s="752">
        <v>2</v>
      </c>
      <c r="N817" s="753">
        <v>354.22</v>
      </c>
    </row>
    <row r="818" spans="1:14" ht="14.4" customHeight="1" x14ac:dyDescent="0.3">
      <c r="A818" s="747" t="s">
        <v>590</v>
      </c>
      <c r="B818" s="748" t="s">
        <v>591</v>
      </c>
      <c r="C818" s="749" t="s">
        <v>615</v>
      </c>
      <c r="D818" s="750" t="s">
        <v>616</v>
      </c>
      <c r="E818" s="751">
        <v>50113001</v>
      </c>
      <c r="F818" s="750" t="s">
        <v>645</v>
      </c>
      <c r="G818" s="749" t="s">
        <v>646</v>
      </c>
      <c r="H818" s="749">
        <v>100269</v>
      </c>
      <c r="I818" s="749">
        <v>269</v>
      </c>
      <c r="J818" s="749" t="s">
        <v>1135</v>
      </c>
      <c r="K818" s="749" t="s">
        <v>830</v>
      </c>
      <c r="L818" s="752">
        <v>40.57</v>
      </c>
      <c r="M818" s="752">
        <v>2</v>
      </c>
      <c r="N818" s="753">
        <v>81.14</v>
      </c>
    </row>
    <row r="819" spans="1:14" ht="14.4" customHeight="1" x14ac:dyDescent="0.3">
      <c r="A819" s="747" t="s">
        <v>590</v>
      </c>
      <c r="B819" s="748" t="s">
        <v>591</v>
      </c>
      <c r="C819" s="749" t="s">
        <v>615</v>
      </c>
      <c r="D819" s="750" t="s">
        <v>616</v>
      </c>
      <c r="E819" s="751">
        <v>50113001</v>
      </c>
      <c r="F819" s="750" t="s">
        <v>645</v>
      </c>
      <c r="G819" s="749" t="s">
        <v>646</v>
      </c>
      <c r="H819" s="749">
        <v>398010</v>
      </c>
      <c r="I819" s="749">
        <v>210546</v>
      </c>
      <c r="J819" s="749" t="s">
        <v>1136</v>
      </c>
      <c r="K819" s="749" t="s">
        <v>1137</v>
      </c>
      <c r="L819" s="752">
        <v>1048.6849999999999</v>
      </c>
      <c r="M819" s="752">
        <v>2</v>
      </c>
      <c r="N819" s="753">
        <v>2097.37</v>
      </c>
    </row>
    <row r="820" spans="1:14" ht="14.4" customHeight="1" x14ac:dyDescent="0.3">
      <c r="A820" s="747" t="s">
        <v>590</v>
      </c>
      <c r="B820" s="748" t="s">
        <v>591</v>
      </c>
      <c r="C820" s="749" t="s">
        <v>615</v>
      </c>
      <c r="D820" s="750" t="s">
        <v>616</v>
      </c>
      <c r="E820" s="751">
        <v>50113001</v>
      </c>
      <c r="F820" s="750" t="s">
        <v>645</v>
      </c>
      <c r="G820" s="749" t="s">
        <v>592</v>
      </c>
      <c r="H820" s="749">
        <v>992654</v>
      </c>
      <c r="I820" s="749">
        <v>211462</v>
      </c>
      <c r="J820" s="749" t="s">
        <v>1138</v>
      </c>
      <c r="K820" s="749" t="s">
        <v>1139</v>
      </c>
      <c r="L820" s="752">
        <v>110.55333333333334</v>
      </c>
      <c r="M820" s="752">
        <v>3</v>
      </c>
      <c r="N820" s="753">
        <v>331.66</v>
      </c>
    </row>
    <row r="821" spans="1:14" ht="14.4" customHeight="1" x14ac:dyDescent="0.3">
      <c r="A821" s="747" t="s">
        <v>590</v>
      </c>
      <c r="B821" s="748" t="s">
        <v>591</v>
      </c>
      <c r="C821" s="749" t="s">
        <v>615</v>
      </c>
      <c r="D821" s="750" t="s">
        <v>616</v>
      </c>
      <c r="E821" s="751">
        <v>50113001</v>
      </c>
      <c r="F821" s="750" t="s">
        <v>645</v>
      </c>
      <c r="G821" s="749" t="s">
        <v>662</v>
      </c>
      <c r="H821" s="749">
        <v>845796</v>
      </c>
      <c r="I821" s="749">
        <v>126031</v>
      </c>
      <c r="J821" s="749" t="s">
        <v>1663</v>
      </c>
      <c r="K821" s="749" t="s">
        <v>1210</v>
      </c>
      <c r="L821" s="752">
        <v>53.687500000000007</v>
      </c>
      <c r="M821" s="752">
        <v>4</v>
      </c>
      <c r="N821" s="753">
        <v>214.75000000000003</v>
      </c>
    </row>
    <row r="822" spans="1:14" ht="14.4" customHeight="1" x14ac:dyDescent="0.3">
      <c r="A822" s="747" t="s">
        <v>590</v>
      </c>
      <c r="B822" s="748" t="s">
        <v>591</v>
      </c>
      <c r="C822" s="749" t="s">
        <v>615</v>
      </c>
      <c r="D822" s="750" t="s">
        <v>616</v>
      </c>
      <c r="E822" s="751">
        <v>50113001</v>
      </c>
      <c r="F822" s="750" t="s">
        <v>645</v>
      </c>
      <c r="G822" s="749" t="s">
        <v>662</v>
      </c>
      <c r="H822" s="749">
        <v>161627</v>
      </c>
      <c r="I822" s="749">
        <v>161627</v>
      </c>
      <c r="J822" s="749" t="s">
        <v>1664</v>
      </c>
      <c r="K822" s="749" t="s">
        <v>1141</v>
      </c>
      <c r="L822" s="752">
        <v>351</v>
      </c>
      <c r="M822" s="752">
        <v>1</v>
      </c>
      <c r="N822" s="753">
        <v>351</v>
      </c>
    </row>
    <row r="823" spans="1:14" ht="14.4" customHeight="1" x14ac:dyDescent="0.3">
      <c r="A823" s="747" t="s">
        <v>590</v>
      </c>
      <c r="B823" s="748" t="s">
        <v>591</v>
      </c>
      <c r="C823" s="749" t="s">
        <v>615</v>
      </c>
      <c r="D823" s="750" t="s">
        <v>616</v>
      </c>
      <c r="E823" s="751">
        <v>50113001</v>
      </c>
      <c r="F823" s="750" t="s">
        <v>645</v>
      </c>
      <c r="G823" s="749" t="s">
        <v>662</v>
      </c>
      <c r="H823" s="749">
        <v>124135</v>
      </c>
      <c r="I823" s="749">
        <v>124135</v>
      </c>
      <c r="J823" s="749" t="s">
        <v>1665</v>
      </c>
      <c r="K823" s="749" t="s">
        <v>1666</v>
      </c>
      <c r="L823" s="752">
        <v>756</v>
      </c>
      <c r="M823" s="752">
        <v>1</v>
      </c>
      <c r="N823" s="753">
        <v>756</v>
      </c>
    </row>
    <row r="824" spans="1:14" ht="14.4" customHeight="1" x14ac:dyDescent="0.3">
      <c r="A824" s="747" t="s">
        <v>590</v>
      </c>
      <c r="B824" s="748" t="s">
        <v>591</v>
      </c>
      <c r="C824" s="749" t="s">
        <v>615</v>
      </c>
      <c r="D824" s="750" t="s">
        <v>616</v>
      </c>
      <c r="E824" s="751">
        <v>50113001</v>
      </c>
      <c r="F824" s="750" t="s">
        <v>645</v>
      </c>
      <c r="G824" s="749" t="s">
        <v>662</v>
      </c>
      <c r="H824" s="749">
        <v>846980</v>
      </c>
      <c r="I824" s="749">
        <v>124129</v>
      </c>
      <c r="J824" s="749" t="s">
        <v>1665</v>
      </c>
      <c r="K824" s="749" t="s">
        <v>1210</v>
      </c>
      <c r="L824" s="752">
        <v>254.25</v>
      </c>
      <c r="M824" s="752">
        <v>5</v>
      </c>
      <c r="N824" s="753">
        <v>1271.25</v>
      </c>
    </row>
    <row r="825" spans="1:14" ht="14.4" customHeight="1" x14ac:dyDescent="0.3">
      <c r="A825" s="747" t="s">
        <v>590</v>
      </c>
      <c r="B825" s="748" t="s">
        <v>591</v>
      </c>
      <c r="C825" s="749" t="s">
        <v>615</v>
      </c>
      <c r="D825" s="750" t="s">
        <v>616</v>
      </c>
      <c r="E825" s="751">
        <v>50113001</v>
      </c>
      <c r="F825" s="750" t="s">
        <v>645</v>
      </c>
      <c r="G825" s="749" t="s">
        <v>662</v>
      </c>
      <c r="H825" s="749">
        <v>847149</v>
      </c>
      <c r="I825" s="749">
        <v>124115</v>
      </c>
      <c r="J825" s="749" t="s">
        <v>1667</v>
      </c>
      <c r="K825" s="749" t="s">
        <v>1210</v>
      </c>
      <c r="L825" s="752">
        <v>213.24</v>
      </c>
      <c r="M825" s="752">
        <v>1</v>
      </c>
      <c r="N825" s="753">
        <v>213.24</v>
      </c>
    </row>
    <row r="826" spans="1:14" ht="14.4" customHeight="1" x14ac:dyDescent="0.3">
      <c r="A826" s="747" t="s">
        <v>590</v>
      </c>
      <c r="B826" s="748" t="s">
        <v>591</v>
      </c>
      <c r="C826" s="749" t="s">
        <v>615</v>
      </c>
      <c r="D826" s="750" t="s">
        <v>616</v>
      </c>
      <c r="E826" s="751">
        <v>50113001</v>
      </c>
      <c r="F826" s="750" t="s">
        <v>645</v>
      </c>
      <c r="G826" s="749" t="s">
        <v>662</v>
      </c>
      <c r="H826" s="749">
        <v>844651</v>
      </c>
      <c r="I826" s="749">
        <v>101205</v>
      </c>
      <c r="J826" s="749" t="s">
        <v>1142</v>
      </c>
      <c r="K826" s="749" t="s">
        <v>732</v>
      </c>
      <c r="L826" s="752">
        <v>86.090000000000046</v>
      </c>
      <c r="M826" s="752">
        <v>3</v>
      </c>
      <c r="N826" s="753">
        <v>258.27000000000015</v>
      </c>
    </row>
    <row r="827" spans="1:14" ht="14.4" customHeight="1" x14ac:dyDescent="0.3">
      <c r="A827" s="747" t="s">
        <v>590</v>
      </c>
      <c r="B827" s="748" t="s">
        <v>591</v>
      </c>
      <c r="C827" s="749" t="s">
        <v>615</v>
      </c>
      <c r="D827" s="750" t="s">
        <v>616</v>
      </c>
      <c r="E827" s="751">
        <v>50113001</v>
      </c>
      <c r="F827" s="750" t="s">
        <v>645</v>
      </c>
      <c r="G827" s="749" t="s">
        <v>662</v>
      </c>
      <c r="H827" s="749">
        <v>845220</v>
      </c>
      <c r="I827" s="749">
        <v>101211</v>
      </c>
      <c r="J827" s="749" t="s">
        <v>1142</v>
      </c>
      <c r="K827" s="749" t="s">
        <v>772</v>
      </c>
      <c r="L827" s="752">
        <v>221.09</v>
      </c>
      <c r="M827" s="752">
        <v>1</v>
      </c>
      <c r="N827" s="753">
        <v>221.09</v>
      </c>
    </row>
    <row r="828" spans="1:14" ht="14.4" customHeight="1" x14ac:dyDescent="0.3">
      <c r="A828" s="747" t="s">
        <v>590</v>
      </c>
      <c r="B828" s="748" t="s">
        <v>591</v>
      </c>
      <c r="C828" s="749" t="s">
        <v>615</v>
      </c>
      <c r="D828" s="750" t="s">
        <v>616</v>
      </c>
      <c r="E828" s="751">
        <v>50113001</v>
      </c>
      <c r="F828" s="750" t="s">
        <v>645</v>
      </c>
      <c r="G828" s="749" t="s">
        <v>646</v>
      </c>
      <c r="H828" s="749">
        <v>158732</v>
      </c>
      <c r="I828" s="749">
        <v>58732</v>
      </c>
      <c r="J828" s="749" t="s">
        <v>1668</v>
      </c>
      <c r="K828" s="749" t="s">
        <v>1669</v>
      </c>
      <c r="L828" s="752">
        <v>123.3099999999999</v>
      </c>
      <c r="M828" s="752">
        <v>2</v>
      </c>
      <c r="N828" s="753">
        <v>246.61999999999981</v>
      </c>
    </row>
    <row r="829" spans="1:14" ht="14.4" customHeight="1" x14ac:dyDescent="0.3">
      <c r="A829" s="747" t="s">
        <v>590</v>
      </c>
      <c r="B829" s="748" t="s">
        <v>591</v>
      </c>
      <c r="C829" s="749" t="s">
        <v>615</v>
      </c>
      <c r="D829" s="750" t="s">
        <v>616</v>
      </c>
      <c r="E829" s="751">
        <v>50113001</v>
      </c>
      <c r="F829" s="750" t="s">
        <v>645</v>
      </c>
      <c r="G829" s="749" t="s">
        <v>646</v>
      </c>
      <c r="H829" s="749">
        <v>192086</v>
      </c>
      <c r="I829" s="749">
        <v>92086</v>
      </c>
      <c r="J829" s="749" t="s">
        <v>1668</v>
      </c>
      <c r="K829" s="749" t="s">
        <v>1670</v>
      </c>
      <c r="L829" s="752">
        <v>134.71</v>
      </c>
      <c r="M829" s="752">
        <v>1</v>
      </c>
      <c r="N829" s="753">
        <v>134.71</v>
      </c>
    </row>
    <row r="830" spans="1:14" ht="14.4" customHeight="1" x14ac:dyDescent="0.3">
      <c r="A830" s="747" t="s">
        <v>590</v>
      </c>
      <c r="B830" s="748" t="s">
        <v>591</v>
      </c>
      <c r="C830" s="749" t="s">
        <v>615</v>
      </c>
      <c r="D830" s="750" t="s">
        <v>616</v>
      </c>
      <c r="E830" s="751">
        <v>50113001</v>
      </c>
      <c r="F830" s="750" t="s">
        <v>645</v>
      </c>
      <c r="G830" s="749" t="s">
        <v>646</v>
      </c>
      <c r="H830" s="749">
        <v>116309</v>
      </c>
      <c r="I830" s="749">
        <v>16309</v>
      </c>
      <c r="J830" s="749" t="s">
        <v>1151</v>
      </c>
      <c r="K830" s="749" t="s">
        <v>1152</v>
      </c>
      <c r="L830" s="752">
        <v>1185.83</v>
      </c>
      <c r="M830" s="752">
        <v>2</v>
      </c>
      <c r="N830" s="753">
        <v>2371.66</v>
      </c>
    </row>
    <row r="831" spans="1:14" ht="14.4" customHeight="1" x14ac:dyDescent="0.3">
      <c r="A831" s="747" t="s">
        <v>590</v>
      </c>
      <c r="B831" s="748" t="s">
        <v>591</v>
      </c>
      <c r="C831" s="749" t="s">
        <v>615</v>
      </c>
      <c r="D831" s="750" t="s">
        <v>616</v>
      </c>
      <c r="E831" s="751">
        <v>50113001</v>
      </c>
      <c r="F831" s="750" t="s">
        <v>645</v>
      </c>
      <c r="G831" s="749" t="s">
        <v>646</v>
      </c>
      <c r="H831" s="749">
        <v>840138</v>
      </c>
      <c r="I831" s="749">
        <v>58160</v>
      </c>
      <c r="J831" s="749" t="s">
        <v>1671</v>
      </c>
      <c r="K831" s="749" t="s">
        <v>1672</v>
      </c>
      <c r="L831" s="752">
        <v>55.02</v>
      </c>
      <c r="M831" s="752">
        <v>3</v>
      </c>
      <c r="N831" s="753">
        <v>165.06</v>
      </c>
    </row>
    <row r="832" spans="1:14" ht="14.4" customHeight="1" x14ac:dyDescent="0.3">
      <c r="A832" s="747" t="s">
        <v>590</v>
      </c>
      <c r="B832" s="748" t="s">
        <v>591</v>
      </c>
      <c r="C832" s="749" t="s">
        <v>615</v>
      </c>
      <c r="D832" s="750" t="s">
        <v>616</v>
      </c>
      <c r="E832" s="751">
        <v>50113001</v>
      </c>
      <c r="F832" s="750" t="s">
        <v>645</v>
      </c>
      <c r="G832" s="749" t="s">
        <v>646</v>
      </c>
      <c r="H832" s="749">
        <v>180058</v>
      </c>
      <c r="I832" s="749">
        <v>80058</v>
      </c>
      <c r="J832" s="749" t="s">
        <v>1673</v>
      </c>
      <c r="K832" s="749" t="s">
        <v>1674</v>
      </c>
      <c r="L832" s="752">
        <v>123.41000000000001</v>
      </c>
      <c r="M832" s="752">
        <v>3</v>
      </c>
      <c r="N832" s="753">
        <v>370.23</v>
      </c>
    </row>
    <row r="833" spans="1:14" ht="14.4" customHeight="1" x14ac:dyDescent="0.3">
      <c r="A833" s="747" t="s">
        <v>590</v>
      </c>
      <c r="B833" s="748" t="s">
        <v>591</v>
      </c>
      <c r="C833" s="749" t="s">
        <v>615</v>
      </c>
      <c r="D833" s="750" t="s">
        <v>616</v>
      </c>
      <c r="E833" s="751">
        <v>50113001</v>
      </c>
      <c r="F833" s="750" t="s">
        <v>645</v>
      </c>
      <c r="G833" s="749" t="s">
        <v>646</v>
      </c>
      <c r="H833" s="749">
        <v>199011</v>
      </c>
      <c r="I833" s="749">
        <v>199011</v>
      </c>
      <c r="J833" s="749" t="s">
        <v>1675</v>
      </c>
      <c r="K833" s="749" t="s">
        <v>1676</v>
      </c>
      <c r="L833" s="752">
        <v>32.539999999999992</v>
      </c>
      <c r="M833" s="752">
        <v>4</v>
      </c>
      <c r="N833" s="753">
        <v>130.15999999999997</v>
      </c>
    </row>
    <row r="834" spans="1:14" ht="14.4" customHeight="1" x14ac:dyDescent="0.3">
      <c r="A834" s="747" t="s">
        <v>590</v>
      </c>
      <c r="B834" s="748" t="s">
        <v>591</v>
      </c>
      <c r="C834" s="749" t="s">
        <v>615</v>
      </c>
      <c r="D834" s="750" t="s">
        <v>616</v>
      </c>
      <c r="E834" s="751">
        <v>50113001</v>
      </c>
      <c r="F834" s="750" t="s">
        <v>645</v>
      </c>
      <c r="G834" s="749" t="s">
        <v>646</v>
      </c>
      <c r="H834" s="749">
        <v>144561</v>
      </c>
      <c r="I834" s="749">
        <v>44561</v>
      </c>
      <c r="J834" s="749" t="s">
        <v>1677</v>
      </c>
      <c r="K834" s="749" t="s">
        <v>673</v>
      </c>
      <c r="L834" s="752">
        <v>95.239999999999981</v>
      </c>
      <c r="M834" s="752">
        <v>2</v>
      </c>
      <c r="N834" s="753">
        <v>190.47999999999996</v>
      </c>
    </row>
    <row r="835" spans="1:14" ht="14.4" customHeight="1" x14ac:dyDescent="0.3">
      <c r="A835" s="747" t="s">
        <v>590</v>
      </c>
      <c r="B835" s="748" t="s">
        <v>591</v>
      </c>
      <c r="C835" s="749" t="s">
        <v>615</v>
      </c>
      <c r="D835" s="750" t="s">
        <v>616</v>
      </c>
      <c r="E835" s="751">
        <v>50113001</v>
      </c>
      <c r="F835" s="750" t="s">
        <v>645</v>
      </c>
      <c r="G835" s="749" t="s">
        <v>646</v>
      </c>
      <c r="H835" s="749">
        <v>175868</v>
      </c>
      <c r="I835" s="749">
        <v>75868</v>
      </c>
      <c r="J835" s="749" t="s">
        <v>1677</v>
      </c>
      <c r="K835" s="749" t="s">
        <v>1678</v>
      </c>
      <c r="L835" s="752">
        <v>148.24999999999997</v>
      </c>
      <c r="M835" s="752">
        <v>1</v>
      </c>
      <c r="N835" s="753">
        <v>148.24999999999997</v>
      </c>
    </row>
    <row r="836" spans="1:14" ht="14.4" customHeight="1" x14ac:dyDescent="0.3">
      <c r="A836" s="747" t="s">
        <v>590</v>
      </c>
      <c r="B836" s="748" t="s">
        <v>591</v>
      </c>
      <c r="C836" s="749" t="s">
        <v>615</v>
      </c>
      <c r="D836" s="750" t="s">
        <v>616</v>
      </c>
      <c r="E836" s="751">
        <v>50113001</v>
      </c>
      <c r="F836" s="750" t="s">
        <v>645</v>
      </c>
      <c r="G836" s="749" t="s">
        <v>646</v>
      </c>
      <c r="H836" s="749">
        <v>207264</v>
      </c>
      <c r="I836" s="749">
        <v>207264</v>
      </c>
      <c r="J836" s="749" t="s">
        <v>1677</v>
      </c>
      <c r="K836" s="749" t="s">
        <v>706</v>
      </c>
      <c r="L836" s="752">
        <v>137.99</v>
      </c>
      <c r="M836" s="752">
        <v>4</v>
      </c>
      <c r="N836" s="753">
        <v>551.96</v>
      </c>
    </row>
    <row r="837" spans="1:14" ht="14.4" customHeight="1" x14ac:dyDescent="0.3">
      <c r="A837" s="747" t="s">
        <v>590</v>
      </c>
      <c r="B837" s="748" t="s">
        <v>591</v>
      </c>
      <c r="C837" s="749" t="s">
        <v>615</v>
      </c>
      <c r="D837" s="750" t="s">
        <v>616</v>
      </c>
      <c r="E837" s="751">
        <v>50113001</v>
      </c>
      <c r="F837" s="750" t="s">
        <v>645</v>
      </c>
      <c r="G837" s="749" t="s">
        <v>662</v>
      </c>
      <c r="H837" s="749">
        <v>191922</v>
      </c>
      <c r="I837" s="749">
        <v>191922</v>
      </c>
      <c r="J837" s="749" t="s">
        <v>1679</v>
      </c>
      <c r="K837" s="749" t="s">
        <v>1680</v>
      </c>
      <c r="L837" s="752">
        <v>92.440000000000012</v>
      </c>
      <c r="M837" s="752">
        <v>3</v>
      </c>
      <c r="N837" s="753">
        <v>277.32000000000005</v>
      </c>
    </row>
    <row r="838" spans="1:14" ht="14.4" customHeight="1" x14ac:dyDescent="0.3">
      <c r="A838" s="747" t="s">
        <v>590</v>
      </c>
      <c r="B838" s="748" t="s">
        <v>591</v>
      </c>
      <c r="C838" s="749" t="s">
        <v>615</v>
      </c>
      <c r="D838" s="750" t="s">
        <v>616</v>
      </c>
      <c r="E838" s="751">
        <v>50113001</v>
      </c>
      <c r="F838" s="750" t="s">
        <v>645</v>
      </c>
      <c r="G838" s="749" t="s">
        <v>646</v>
      </c>
      <c r="H838" s="749">
        <v>208203</v>
      </c>
      <c r="I838" s="749">
        <v>208203</v>
      </c>
      <c r="J838" s="749" t="s">
        <v>1681</v>
      </c>
      <c r="K838" s="749" t="s">
        <v>1682</v>
      </c>
      <c r="L838" s="752">
        <v>97.970000000000027</v>
      </c>
      <c r="M838" s="752">
        <v>2</v>
      </c>
      <c r="N838" s="753">
        <v>195.94000000000005</v>
      </c>
    </row>
    <row r="839" spans="1:14" ht="14.4" customHeight="1" x14ac:dyDescent="0.3">
      <c r="A839" s="747" t="s">
        <v>590</v>
      </c>
      <c r="B839" s="748" t="s">
        <v>591</v>
      </c>
      <c r="C839" s="749" t="s">
        <v>615</v>
      </c>
      <c r="D839" s="750" t="s">
        <v>616</v>
      </c>
      <c r="E839" s="751">
        <v>50113001</v>
      </c>
      <c r="F839" s="750" t="s">
        <v>645</v>
      </c>
      <c r="G839" s="749" t="s">
        <v>646</v>
      </c>
      <c r="H839" s="749">
        <v>208204</v>
      </c>
      <c r="I839" s="749">
        <v>208204</v>
      </c>
      <c r="J839" s="749" t="s">
        <v>1681</v>
      </c>
      <c r="K839" s="749" t="s">
        <v>1683</v>
      </c>
      <c r="L839" s="752">
        <v>48.980000000000018</v>
      </c>
      <c r="M839" s="752">
        <v>1</v>
      </c>
      <c r="N839" s="753">
        <v>48.980000000000018</v>
      </c>
    </row>
    <row r="840" spans="1:14" ht="14.4" customHeight="1" x14ac:dyDescent="0.3">
      <c r="A840" s="747" t="s">
        <v>590</v>
      </c>
      <c r="B840" s="748" t="s">
        <v>591</v>
      </c>
      <c r="C840" s="749" t="s">
        <v>615</v>
      </c>
      <c r="D840" s="750" t="s">
        <v>616</v>
      </c>
      <c r="E840" s="751">
        <v>50113001</v>
      </c>
      <c r="F840" s="750" t="s">
        <v>645</v>
      </c>
      <c r="G840" s="749" t="s">
        <v>646</v>
      </c>
      <c r="H840" s="749">
        <v>159941</v>
      </c>
      <c r="I840" s="749">
        <v>59941</v>
      </c>
      <c r="J840" s="749" t="s">
        <v>1684</v>
      </c>
      <c r="K840" s="749" t="s">
        <v>1685</v>
      </c>
      <c r="L840" s="752">
        <v>232.06000000000003</v>
      </c>
      <c r="M840" s="752">
        <v>1</v>
      </c>
      <c r="N840" s="753">
        <v>232.06000000000003</v>
      </c>
    </row>
    <row r="841" spans="1:14" ht="14.4" customHeight="1" x14ac:dyDescent="0.3">
      <c r="A841" s="747" t="s">
        <v>590</v>
      </c>
      <c r="B841" s="748" t="s">
        <v>591</v>
      </c>
      <c r="C841" s="749" t="s">
        <v>615</v>
      </c>
      <c r="D841" s="750" t="s">
        <v>616</v>
      </c>
      <c r="E841" s="751">
        <v>50113001</v>
      </c>
      <c r="F841" s="750" t="s">
        <v>645</v>
      </c>
      <c r="G841" s="749" t="s">
        <v>646</v>
      </c>
      <c r="H841" s="749">
        <v>162769</v>
      </c>
      <c r="I841" s="749">
        <v>162769</v>
      </c>
      <c r="J841" s="749" t="s">
        <v>1686</v>
      </c>
      <c r="K841" s="749" t="s">
        <v>1687</v>
      </c>
      <c r="L841" s="752">
        <v>4173.1099999999997</v>
      </c>
      <c r="M841" s="752">
        <v>6</v>
      </c>
      <c r="N841" s="753">
        <v>25038.66</v>
      </c>
    </row>
    <row r="842" spans="1:14" ht="14.4" customHeight="1" x14ac:dyDescent="0.3">
      <c r="A842" s="747" t="s">
        <v>590</v>
      </c>
      <c r="B842" s="748" t="s">
        <v>591</v>
      </c>
      <c r="C842" s="749" t="s">
        <v>615</v>
      </c>
      <c r="D842" s="750" t="s">
        <v>616</v>
      </c>
      <c r="E842" s="751">
        <v>50113001</v>
      </c>
      <c r="F842" s="750" t="s">
        <v>645</v>
      </c>
      <c r="G842" s="749" t="s">
        <v>662</v>
      </c>
      <c r="H842" s="749">
        <v>109709</v>
      </c>
      <c r="I842" s="749">
        <v>9709</v>
      </c>
      <c r="J842" s="749" t="s">
        <v>1157</v>
      </c>
      <c r="K842" s="749" t="s">
        <v>1158</v>
      </c>
      <c r="L842" s="752">
        <v>85.89</v>
      </c>
      <c r="M842" s="752">
        <v>30</v>
      </c>
      <c r="N842" s="753">
        <v>2576.6999999999998</v>
      </c>
    </row>
    <row r="843" spans="1:14" ht="14.4" customHeight="1" x14ac:dyDescent="0.3">
      <c r="A843" s="747" t="s">
        <v>590</v>
      </c>
      <c r="B843" s="748" t="s">
        <v>591</v>
      </c>
      <c r="C843" s="749" t="s">
        <v>615</v>
      </c>
      <c r="D843" s="750" t="s">
        <v>616</v>
      </c>
      <c r="E843" s="751">
        <v>50113001</v>
      </c>
      <c r="F843" s="750" t="s">
        <v>645</v>
      </c>
      <c r="G843" s="749" t="s">
        <v>646</v>
      </c>
      <c r="H843" s="749">
        <v>124903</v>
      </c>
      <c r="I843" s="749">
        <v>124903</v>
      </c>
      <c r="J843" s="749" t="s">
        <v>1688</v>
      </c>
      <c r="K843" s="749" t="s">
        <v>1689</v>
      </c>
      <c r="L843" s="752">
        <v>257.52666666666676</v>
      </c>
      <c r="M843" s="752">
        <v>3</v>
      </c>
      <c r="N843" s="753">
        <v>772.58000000000027</v>
      </c>
    </row>
    <row r="844" spans="1:14" ht="14.4" customHeight="1" x14ac:dyDescent="0.3">
      <c r="A844" s="747" t="s">
        <v>590</v>
      </c>
      <c r="B844" s="748" t="s">
        <v>591</v>
      </c>
      <c r="C844" s="749" t="s">
        <v>615</v>
      </c>
      <c r="D844" s="750" t="s">
        <v>616</v>
      </c>
      <c r="E844" s="751">
        <v>50113001</v>
      </c>
      <c r="F844" s="750" t="s">
        <v>645</v>
      </c>
      <c r="G844" s="749" t="s">
        <v>646</v>
      </c>
      <c r="H844" s="749">
        <v>844145</v>
      </c>
      <c r="I844" s="749">
        <v>56350</v>
      </c>
      <c r="J844" s="749" t="s">
        <v>1690</v>
      </c>
      <c r="K844" s="749" t="s">
        <v>944</v>
      </c>
      <c r="L844" s="752">
        <v>37.021428571428579</v>
      </c>
      <c r="M844" s="752">
        <v>7</v>
      </c>
      <c r="N844" s="753">
        <v>259.15000000000003</v>
      </c>
    </row>
    <row r="845" spans="1:14" ht="14.4" customHeight="1" x14ac:dyDescent="0.3">
      <c r="A845" s="747" t="s">
        <v>590</v>
      </c>
      <c r="B845" s="748" t="s">
        <v>591</v>
      </c>
      <c r="C845" s="749" t="s">
        <v>615</v>
      </c>
      <c r="D845" s="750" t="s">
        <v>616</v>
      </c>
      <c r="E845" s="751">
        <v>50113001</v>
      </c>
      <c r="F845" s="750" t="s">
        <v>645</v>
      </c>
      <c r="G845" s="749" t="s">
        <v>646</v>
      </c>
      <c r="H845" s="749">
        <v>188900</v>
      </c>
      <c r="I845" s="749">
        <v>88900</v>
      </c>
      <c r="J845" s="749" t="s">
        <v>1163</v>
      </c>
      <c r="K845" s="749" t="s">
        <v>1164</v>
      </c>
      <c r="L845" s="752">
        <v>81.425001105828329</v>
      </c>
      <c r="M845" s="752">
        <v>12</v>
      </c>
      <c r="N845" s="753">
        <v>977.10001326993995</v>
      </c>
    </row>
    <row r="846" spans="1:14" ht="14.4" customHeight="1" x14ac:dyDescent="0.3">
      <c r="A846" s="747" t="s">
        <v>590</v>
      </c>
      <c r="B846" s="748" t="s">
        <v>591</v>
      </c>
      <c r="C846" s="749" t="s">
        <v>615</v>
      </c>
      <c r="D846" s="750" t="s">
        <v>616</v>
      </c>
      <c r="E846" s="751">
        <v>50113001</v>
      </c>
      <c r="F846" s="750" t="s">
        <v>645</v>
      </c>
      <c r="G846" s="749" t="s">
        <v>646</v>
      </c>
      <c r="H846" s="749">
        <v>988179</v>
      </c>
      <c r="I846" s="749">
        <v>0</v>
      </c>
      <c r="J846" s="749" t="s">
        <v>1691</v>
      </c>
      <c r="K846" s="749" t="s">
        <v>592</v>
      </c>
      <c r="L846" s="752">
        <v>88.99</v>
      </c>
      <c r="M846" s="752">
        <v>3</v>
      </c>
      <c r="N846" s="753">
        <v>266.96999999999997</v>
      </c>
    </row>
    <row r="847" spans="1:14" ht="14.4" customHeight="1" x14ac:dyDescent="0.3">
      <c r="A847" s="747" t="s">
        <v>590</v>
      </c>
      <c r="B847" s="748" t="s">
        <v>591</v>
      </c>
      <c r="C847" s="749" t="s">
        <v>615</v>
      </c>
      <c r="D847" s="750" t="s">
        <v>616</v>
      </c>
      <c r="E847" s="751">
        <v>50113001</v>
      </c>
      <c r="F847" s="750" t="s">
        <v>645</v>
      </c>
      <c r="G847" s="749" t="s">
        <v>646</v>
      </c>
      <c r="H847" s="749">
        <v>103688</v>
      </c>
      <c r="I847" s="749">
        <v>3688</v>
      </c>
      <c r="J847" s="749" t="s">
        <v>1167</v>
      </c>
      <c r="K847" s="749" t="s">
        <v>1168</v>
      </c>
      <c r="L847" s="752">
        <v>57.930000000000007</v>
      </c>
      <c r="M847" s="752">
        <v>3</v>
      </c>
      <c r="N847" s="753">
        <v>173.79000000000002</v>
      </c>
    </row>
    <row r="848" spans="1:14" ht="14.4" customHeight="1" x14ac:dyDescent="0.3">
      <c r="A848" s="747" t="s">
        <v>590</v>
      </c>
      <c r="B848" s="748" t="s">
        <v>591</v>
      </c>
      <c r="C848" s="749" t="s">
        <v>615</v>
      </c>
      <c r="D848" s="750" t="s">
        <v>616</v>
      </c>
      <c r="E848" s="751">
        <v>50113001</v>
      </c>
      <c r="F848" s="750" t="s">
        <v>645</v>
      </c>
      <c r="G848" s="749" t="s">
        <v>662</v>
      </c>
      <c r="H848" s="749">
        <v>180087</v>
      </c>
      <c r="I848" s="749">
        <v>180087</v>
      </c>
      <c r="J848" s="749" t="s">
        <v>1169</v>
      </c>
      <c r="K848" s="749" t="s">
        <v>1170</v>
      </c>
      <c r="L848" s="752">
        <v>686.44</v>
      </c>
      <c r="M848" s="752">
        <v>1</v>
      </c>
      <c r="N848" s="753">
        <v>686.44</v>
      </c>
    </row>
    <row r="849" spans="1:14" ht="14.4" customHeight="1" x14ac:dyDescent="0.3">
      <c r="A849" s="747" t="s">
        <v>590</v>
      </c>
      <c r="B849" s="748" t="s">
        <v>591</v>
      </c>
      <c r="C849" s="749" t="s">
        <v>615</v>
      </c>
      <c r="D849" s="750" t="s">
        <v>616</v>
      </c>
      <c r="E849" s="751">
        <v>50113001</v>
      </c>
      <c r="F849" s="750" t="s">
        <v>645</v>
      </c>
      <c r="G849" s="749" t="s">
        <v>646</v>
      </c>
      <c r="H849" s="749">
        <v>127698</v>
      </c>
      <c r="I849" s="749">
        <v>27698</v>
      </c>
      <c r="J849" s="749" t="s">
        <v>1173</v>
      </c>
      <c r="K849" s="749" t="s">
        <v>1174</v>
      </c>
      <c r="L849" s="752">
        <v>399.95999999999992</v>
      </c>
      <c r="M849" s="752">
        <v>9</v>
      </c>
      <c r="N849" s="753">
        <v>3599.6399999999994</v>
      </c>
    </row>
    <row r="850" spans="1:14" ht="14.4" customHeight="1" x14ac:dyDescent="0.3">
      <c r="A850" s="747" t="s">
        <v>590</v>
      </c>
      <c r="B850" s="748" t="s">
        <v>591</v>
      </c>
      <c r="C850" s="749" t="s">
        <v>615</v>
      </c>
      <c r="D850" s="750" t="s">
        <v>616</v>
      </c>
      <c r="E850" s="751">
        <v>50113001</v>
      </c>
      <c r="F850" s="750" t="s">
        <v>645</v>
      </c>
      <c r="G850" s="749" t="s">
        <v>646</v>
      </c>
      <c r="H850" s="749">
        <v>395294</v>
      </c>
      <c r="I850" s="749">
        <v>180306</v>
      </c>
      <c r="J850" s="749" t="s">
        <v>1175</v>
      </c>
      <c r="K850" s="749" t="s">
        <v>1176</v>
      </c>
      <c r="L850" s="752">
        <v>175.67111111111112</v>
      </c>
      <c r="M850" s="752">
        <v>27</v>
      </c>
      <c r="N850" s="753">
        <v>4743.12</v>
      </c>
    </row>
    <row r="851" spans="1:14" ht="14.4" customHeight="1" x14ac:dyDescent="0.3">
      <c r="A851" s="747" t="s">
        <v>590</v>
      </c>
      <c r="B851" s="748" t="s">
        <v>591</v>
      </c>
      <c r="C851" s="749" t="s">
        <v>615</v>
      </c>
      <c r="D851" s="750" t="s">
        <v>616</v>
      </c>
      <c r="E851" s="751">
        <v>50113001</v>
      </c>
      <c r="F851" s="750" t="s">
        <v>645</v>
      </c>
      <c r="G851" s="749" t="s">
        <v>646</v>
      </c>
      <c r="H851" s="749">
        <v>989666</v>
      </c>
      <c r="I851" s="749">
        <v>0</v>
      </c>
      <c r="J851" s="749" t="s">
        <v>1692</v>
      </c>
      <c r="K851" s="749" t="s">
        <v>592</v>
      </c>
      <c r="L851" s="752">
        <v>2634.14</v>
      </c>
      <c r="M851" s="752">
        <v>6</v>
      </c>
      <c r="N851" s="753">
        <v>15804.84</v>
      </c>
    </row>
    <row r="852" spans="1:14" ht="14.4" customHeight="1" x14ac:dyDescent="0.3">
      <c r="A852" s="747" t="s">
        <v>590</v>
      </c>
      <c r="B852" s="748" t="s">
        <v>591</v>
      </c>
      <c r="C852" s="749" t="s">
        <v>615</v>
      </c>
      <c r="D852" s="750" t="s">
        <v>616</v>
      </c>
      <c r="E852" s="751">
        <v>50113001</v>
      </c>
      <c r="F852" s="750" t="s">
        <v>645</v>
      </c>
      <c r="G852" s="749" t="s">
        <v>662</v>
      </c>
      <c r="H852" s="749">
        <v>189657</v>
      </c>
      <c r="I852" s="749">
        <v>189657</v>
      </c>
      <c r="J852" s="749" t="s">
        <v>1693</v>
      </c>
      <c r="K852" s="749" t="s">
        <v>1049</v>
      </c>
      <c r="L852" s="752">
        <v>77.219999999999985</v>
      </c>
      <c r="M852" s="752">
        <v>1</v>
      </c>
      <c r="N852" s="753">
        <v>77.219999999999985</v>
      </c>
    </row>
    <row r="853" spans="1:14" ht="14.4" customHeight="1" x14ac:dyDescent="0.3">
      <c r="A853" s="747" t="s">
        <v>590</v>
      </c>
      <c r="B853" s="748" t="s">
        <v>591</v>
      </c>
      <c r="C853" s="749" t="s">
        <v>615</v>
      </c>
      <c r="D853" s="750" t="s">
        <v>616</v>
      </c>
      <c r="E853" s="751">
        <v>50113001</v>
      </c>
      <c r="F853" s="750" t="s">
        <v>645</v>
      </c>
      <c r="G853" s="749" t="s">
        <v>646</v>
      </c>
      <c r="H853" s="749">
        <v>214615</v>
      </c>
      <c r="I853" s="749">
        <v>214615</v>
      </c>
      <c r="J853" s="749" t="s">
        <v>1694</v>
      </c>
      <c r="K853" s="749" t="s">
        <v>1695</v>
      </c>
      <c r="L853" s="752">
        <v>127.76999999999997</v>
      </c>
      <c r="M853" s="752">
        <v>1</v>
      </c>
      <c r="N853" s="753">
        <v>127.76999999999997</v>
      </c>
    </row>
    <row r="854" spans="1:14" ht="14.4" customHeight="1" x14ac:dyDescent="0.3">
      <c r="A854" s="747" t="s">
        <v>590</v>
      </c>
      <c r="B854" s="748" t="s">
        <v>591</v>
      </c>
      <c r="C854" s="749" t="s">
        <v>615</v>
      </c>
      <c r="D854" s="750" t="s">
        <v>616</v>
      </c>
      <c r="E854" s="751">
        <v>50113001</v>
      </c>
      <c r="F854" s="750" t="s">
        <v>645</v>
      </c>
      <c r="G854" s="749" t="s">
        <v>646</v>
      </c>
      <c r="H854" s="749">
        <v>167599</v>
      </c>
      <c r="I854" s="749">
        <v>167599</v>
      </c>
      <c r="J854" s="749" t="s">
        <v>1696</v>
      </c>
      <c r="K854" s="749" t="s">
        <v>1697</v>
      </c>
      <c r="L854" s="752">
        <v>22271.84</v>
      </c>
      <c r="M854" s="752">
        <v>12</v>
      </c>
      <c r="N854" s="753">
        <v>267262.08000000002</v>
      </c>
    </row>
    <row r="855" spans="1:14" ht="14.4" customHeight="1" x14ac:dyDescent="0.3">
      <c r="A855" s="747" t="s">
        <v>590</v>
      </c>
      <c r="B855" s="748" t="s">
        <v>591</v>
      </c>
      <c r="C855" s="749" t="s">
        <v>615</v>
      </c>
      <c r="D855" s="750" t="s">
        <v>616</v>
      </c>
      <c r="E855" s="751">
        <v>50113001</v>
      </c>
      <c r="F855" s="750" t="s">
        <v>645</v>
      </c>
      <c r="G855" s="749" t="s">
        <v>646</v>
      </c>
      <c r="H855" s="749">
        <v>168447</v>
      </c>
      <c r="I855" s="749">
        <v>168447</v>
      </c>
      <c r="J855" s="749" t="s">
        <v>1698</v>
      </c>
      <c r="K855" s="749" t="s">
        <v>732</v>
      </c>
      <c r="L855" s="752">
        <v>748.35</v>
      </c>
      <c r="M855" s="752">
        <v>1</v>
      </c>
      <c r="N855" s="753">
        <v>748.35</v>
      </c>
    </row>
    <row r="856" spans="1:14" ht="14.4" customHeight="1" x14ac:dyDescent="0.3">
      <c r="A856" s="747" t="s">
        <v>590</v>
      </c>
      <c r="B856" s="748" t="s">
        <v>591</v>
      </c>
      <c r="C856" s="749" t="s">
        <v>615</v>
      </c>
      <c r="D856" s="750" t="s">
        <v>616</v>
      </c>
      <c r="E856" s="751">
        <v>50113001</v>
      </c>
      <c r="F856" s="750" t="s">
        <v>645</v>
      </c>
      <c r="G856" s="749" t="s">
        <v>646</v>
      </c>
      <c r="H856" s="749">
        <v>132086</v>
      </c>
      <c r="I856" s="749">
        <v>32086</v>
      </c>
      <c r="J856" s="749" t="s">
        <v>1699</v>
      </c>
      <c r="K856" s="749" t="s">
        <v>1700</v>
      </c>
      <c r="L856" s="752">
        <v>19.383333333333329</v>
      </c>
      <c r="M856" s="752">
        <v>6</v>
      </c>
      <c r="N856" s="753">
        <v>116.29999999999998</v>
      </c>
    </row>
    <row r="857" spans="1:14" ht="14.4" customHeight="1" x14ac:dyDescent="0.3">
      <c r="A857" s="747" t="s">
        <v>590</v>
      </c>
      <c r="B857" s="748" t="s">
        <v>591</v>
      </c>
      <c r="C857" s="749" t="s">
        <v>615</v>
      </c>
      <c r="D857" s="750" t="s">
        <v>616</v>
      </c>
      <c r="E857" s="751">
        <v>50113001</v>
      </c>
      <c r="F857" s="750" t="s">
        <v>645</v>
      </c>
      <c r="G857" s="749" t="s">
        <v>646</v>
      </c>
      <c r="H857" s="749">
        <v>172017</v>
      </c>
      <c r="I857" s="749">
        <v>172017</v>
      </c>
      <c r="J857" s="749" t="s">
        <v>1189</v>
      </c>
      <c r="K857" s="749" t="s">
        <v>1190</v>
      </c>
      <c r="L857" s="752">
        <v>84.930000000000021</v>
      </c>
      <c r="M857" s="752">
        <v>7</v>
      </c>
      <c r="N857" s="753">
        <v>594.5100000000001</v>
      </c>
    </row>
    <row r="858" spans="1:14" ht="14.4" customHeight="1" x14ac:dyDescent="0.3">
      <c r="A858" s="747" t="s">
        <v>590</v>
      </c>
      <c r="B858" s="748" t="s">
        <v>591</v>
      </c>
      <c r="C858" s="749" t="s">
        <v>615</v>
      </c>
      <c r="D858" s="750" t="s">
        <v>616</v>
      </c>
      <c r="E858" s="751">
        <v>50113001</v>
      </c>
      <c r="F858" s="750" t="s">
        <v>645</v>
      </c>
      <c r="G858" s="749" t="s">
        <v>646</v>
      </c>
      <c r="H858" s="749">
        <v>215851</v>
      </c>
      <c r="I858" s="749">
        <v>215851</v>
      </c>
      <c r="J858" s="749" t="s">
        <v>1193</v>
      </c>
      <c r="K858" s="749" t="s">
        <v>1194</v>
      </c>
      <c r="L858" s="752">
        <v>290.54352112676054</v>
      </c>
      <c r="M858" s="752">
        <v>71</v>
      </c>
      <c r="N858" s="753">
        <v>20628.59</v>
      </c>
    </row>
    <row r="859" spans="1:14" ht="14.4" customHeight="1" x14ac:dyDescent="0.3">
      <c r="A859" s="747" t="s">
        <v>590</v>
      </c>
      <c r="B859" s="748" t="s">
        <v>591</v>
      </c>
      <c r="C859" s="749" t="s">
        <v>615</v>
      </c>
      <c r="D859" s="750" t="s">
        <v>616</v>
      </c>
      <c r="E859" s="751">
        <v>50113001</v>
      </c>
      <c r="F859" s="750" t="s">
        <v>645</v>
      </c>
      <c r="G859" s="749" t="s">
        <v>646</v>
      </c>
      <c r="H859" s="749">
        <v>850072</v>
      </c>
      <c r="I859" s="749">
        <v>162502</v>
      </c>
      <c r="J859" s="749" t="s">
        <v>1199</v>
      </c>
      <c r="K859" s="749" t="s">
        <v>1200</v>
      </c>
      <c r="L859" s="752">
        <v>56.1</v>
      </c>
      <c r="M859" s="752">
        <v>7</v>
      </c>
      <c r="N859" s="753">
        <v>392.7</v>
      </c>
    </row>
    <row r="860" spans="1:14" ht="14.4" customHeight="1" x14ac:dyDescent="0.3">
      <c r="A860" s="747" t="s">
        <v>590</v>
      </c>
      <c r="B860" s="748" t="s">
        <v>591</v>
      </c>
      <c r="C860" s="749" t="s">
        <v>615</v>
      </c>
      <c r="D860" s="750" t="s">
        <v>616</v>
      </c>
      <c r="E860" s="751">
        <v>50113001</v>
      </c>
      <c r="F860" s="750" t="s">
        <v>645</v>
      </c>
      <c r="G860" s="749" t="s">
        <v>662</v>
      </c>
      <c r="H860" s="749">
        <v>56972</v>
      </c>
      <c r="I860" s="749">
        <v>56972</v>
      </c>
      <c r="J860" s="749" t="s">
        <v>1201</v>
      </c>
      <c r="K860" s="749" t="s">
        <v>1202</v>
      </c>
      <c r="L860" s="752">
        <v>14.77</v>
      </c>
      <c r="M860" s="752">
        <v>2</v>
      </c>
      <c r="N860" s="753">
        <v>29.54</v>
      </c>
    </row>
    <row r="861" spans="1:14" ht="14.4" customHeight="1" x14ac:dyDescent="0.3">
      <c r="A861" s="747" t="s">
        <v>590</v>
      </c>
      <c r="B861" s="748" t="s">
        <v>591</v>
      </c>
      <c r="C861" s="749" t="s">
        <v>615</v>
      </c>
      <c r="D861" s="750" t="s">
        <v>616</v>
      </c>
      <c r="E861" s="751">
        <v>50113001</v>
      </c>
      <c r="F861" s="750" t="s">
        <v>645</v>
      </c>
      <c r="G861" s="749" t="s">
        <v>662</v>
      </c>
      <c r="H861" s="749">
        <v>56976</v>
      </c>
      <c r="I861" s="749">
        <v>56976</v>
      </c>
      <c r="J861" s="749" t="s">
        <v>1203</v>
      </c>
      <c r="K861" s="749" t="s">
        <v>1204</v>
      </c>
      <c r="L861" s="752">
        <v>11.840000000000002</v>
      </c>
      <c r="M861" s="752">
        <v>3</v>
      </c>
      <c r="N861" s="753">
        <v>35.520000000000003</v>
      </c>
    </row>
    <row r="862" spans="1:14" ht="14.4" customHeight="1" x14ac:dyDescent="0.3">
      <c r="A862" s="747" t="s">
        <v>590</v>
      </c>
      <c r="B862" s="748" t="s">
        <v>591</v>
      </c>
      <c r="C862" s="749" t="s">
        <v>615</v>
      </c>
      <c r="D862" s="750" t="s">
        <v>616</v>
      </c>
      <c r="E862" s="751">
        <v>50113001</v>
      </c>
      <c r="F862" s="750" t="s">
        <v>645</v>
      </c>
      <c r="G862" s="749" t="s">
        <v>662</v>
      </c>
      <c r="H862" s="749">
        <v>174700</v>
      </c>
      <c r="I862" s="749">
        <v>174700</v>
      </c>
      <c r="J862" s="749" t="s">
        <v>1701</v>
      </c>
      <c r="K862" s="749" t="s">
        <v>1702</v>
      </c>
      <c r="L862" s="752">
        <v>945.68000000000029</v>
      </c>
      <c r="M862" s="752">
        <v>2</v>
      </c>
      <c r="N862" s="753">
        <v>1891.3600000000006</v>
      </c>
    </row>
    <row r="863" spans="1:14" ht="14.4" customHeight="1" x14ac:dyDescent="0.3">
      <c r="A863" s="747" t="s">
        <v>590</v>
      </c>
      <c r="B863" s="748" t="s">
        <v>591</v>
      </c>
      <c r="C863" s="749" t="s">
        <v>615</v>
      </c>
      <c r="D863" s="750" t="s">
        <v>616</v>
      </c>
      <c r="E863" s="751">
        <v>50113001</v>
      </c>
      <c r="F863" s="750" t="s">
        <v>645</v>
      </c>
      <c r="G863" s="749" t="s">
        <v>662</v>
      </c>
      <c r="H863" s="749">
        <v>148306</v>
      </c>
      <c r="I863" s="749">
        <v>148306</v>
      </c>
      <c r="J863" s="749" t="s">
        <v>1703</v>
      </c>
      <c r="K863" s="749" t="s">
        <v>1704</v>
      </c>
      <c r="L863" s="752">
        <v>106.70999999999998</v>
      </c>
      <c r="M863" s="752">
        <v>2</v>
      </c>
      <c r="N863" s="753">
        <v>213.41999999999996</v>
      </c>
    </row>
    <row r="864" spans="1:14" ht="14.4" customHeight="1" x14ac:dyDescent="0.3">
      <c r="A864" s="747" t="s">
        <v>590</v>
      </c>
      <c r="B864" s="748" t="s">
        <v>591</v>
      </c>
      <c r="C864" s="749" t="s">
        <v>615</v>
      </c>
      <c r="D864" s="750" t="s">
        <v>616</v>
      </c>
      <c r="E864" s="751">
        <v>50113001</v>
      </c>
      <c r="F864" s="750" t="s">
        <v>645</v>
      </c>
      <c r="G864" s="749" t="s">
        <v>662</v>
      </c>
      <c r="H864" s="749">
        <v>150318</v>
      </c>
      <c r="I864" s="749">
        <v>50318</v>
      </c>
      <c r="J864" s="749" t="s">
        <v>1207</v>
      </c>
      <c r="K864" s="749" t="s">
        <v>1208</v>
      </c>
      <c r="L864" s="752">
        <v>209.3000000000001</v>
      </c>
      <c r="M864" s="752">
        <v>2</v>
      </c>
      <c r="N864" s="753">
        <v>418.60000000000019</v>
      </c>
    </row>
    <row r="865" spans="1:14" ht="14.4" customHeight="1" x14ac:dyDescent="0.3">
      <c r="A865" s="747" t="s">
        <v>590</v>
      </c>
      <c r="B865" s="748" t="s">
        <v>591</v>
      </c>
      <c r="C865" s="749" t="s">
        <v>615</v>
      </c>
      <c r="D865" s="750" t="s">
        <v>616</v>
      </c>
      <c r="E865" s="751">
        <v>50113001</v>
      </c>
      <c r="F865" s="750" t="s">
        <v>645</v>
      </c>
      <c r="G865" s="749" t="s">
        <v>662</v>
      </c>
      <c r="H865" s="749">
        <v>850592</v>
      </c>
      <c r="I865" s="749">
        <v>148309</v>
      </c>
      <c r="J865" s="749" t="s">
        <v>1705</v>
      </c>
      <c r="K865" s="749" t="s">
        <v>1706</v>
      </c>
      <c r="L865" s="752">
        <v>321.55999999999995</v>
      </c>
      <c r="M865" s="752">
        <v>1</v>
      </c>
      <c r="N865" s="753">
        <v>321.55999999999995</v>
      </c>
    </row>
    <row r="866" spans="1:14" ht="14.4" customHeight="1" x14ac:dyDescent="0.3">
      <c r="A866" s="747" t="s">
        <v>590</v>
      </c>
      <c r="B866" s="748" t="s">
        <v>591</v>
      </c>
      <c r="C866" s="749" t="s">
        <v>615</v>
      </c>
      <c r="D866" s="750" t="s">
        <v>616</v>
      </c>
      <c r="E866" s="751">
        <v>50113001</v>
      </c>
      <c r="F866" s="750" t="s">
        <v>645</v>
      </c>
      <c r="G866" s="749" t="s">
        <v>662</v>
      </c>
      <c r="H866" s="749">
        <v>845123</v>
      </c>
      <c r="I866" s="749">
        <v>109797</v>
      </c>
      <c r="J866" s="749" t="s">
        <v>1209</v>
      </c>
      <c r="K866" s="749" t="s">
        <v>1707</v>
      </c>
      <c r="L866" s="752">
        <v>28.323333333333334</v>
      </c>
      <c r="M866" s="752">
        <v>3</v>
      </c>
      <c r="N866" s="753">
        <v>84.97</v>
      </c>
    </row>
    <row r="867" spans="1:14" ht="14.4" customHeight="1" x14ac:dyDescent="0.3">
      <c r="A867" s="747" t="s">
        <v>590</v>
      </c>
      <c r="B867" s="748" t="s">
        <v>591</v>
      </c>
      <c r="C867" s="749" t="s">
        <v>615</v>
      </c>
      <c r="D867" s="750" t="s">
        <v>616</v>
      </c>
      <c r="E867" s="751">
        <v>50113001</v>
      </c>
      <c r="F867" s="750" t="s">
        <v>645</v>
      </c>
      <c r="G867" s="749" t="s">
        <v>662</v>
      </c>
      <c r="H867" s="749">
        <v>845240</v>
      </c>
      <c r="I867" s="749">
        <v>109799</v>
      </c>
      <c r="J867" s="749" t="s">
        <v>1209</v>
      </c>
      <c r="K867" s="749" t="s">
        <v>1210</v>
      </c>
      <c r="L867" s="752">
        <v>80.68105263157895</v>
      </c>
      <c r="M867" s="752">
        <v>19</v>
      </c>
      <c r="N867" s="753">
        <v>1532.94</v>
      </c>
    </row>
    <row r="868" spans="1:14" ht="14.4" customHeight="1" x14ac:dyDescent="0.3">
      <c r="A868" s="747" t="s">
        <v>590</v>
      </c>
      <c r="B868" s="748" t="s">
        <v>591</v>
      </c>
      <c r="C868" s="749" t="s">
        <v>615</v>
      </c>
      <c r="D868" s="750" t="s">
        <v>616</v>
      </c>
      <c r="E868" s="751">
        <v>50113001</v>
      </c>
      <c r="F868" s="750" t="s">
        <v>645</v>
      </c>
      <c r="G868" s="749" t="s">
        <v>646</v>
      </c>
      <c r="H868" s="749">
        <v>849317</v>
      </c>
      <c r="I868" s="749">
        <v>109821</v>
      </c>
      <c r="J868" s="749" t="s">
        <v>1708</v>
      </c>
      <c r="K868" s="749" t="s">
        <v>1709</v>
      </c>
      <c r="L868" s="752">
        <v>88.730000000000018</v>
      </c>
      <c r="M868" s="752">
        <v>2</v>
      </c>
      <c r="N868" s="753">
        <v>177.46000000000004</v>
      </c>
    </row>
    <row r="869" spans="1:14" ht="14.4" customHeight="1" x14ac:dyDescent="0.3">
      <c r="A869" s="747" t="s">
        <v>590</v>
      </c>
      <c r="B869" s="748" t="s">
        <v>591</v>
      </c>
      <c r="C869" s="749" t="s">
        <v>615</v>
      </c>
      <c r="D869" s="750" t="s">
        <v>616</v>
      </c>
      <c r="E869" s="751">
        <v>50113001</v>
      </c>
      <c r="F869" s="750" t="s">
        <v>645</v>
      </c>
      <c r="G869" s="749" t="s">
        <v>646</v>
      </c>
      <c r="H869" s="749">
        <v>105954</v>
      </c>
      <c r="I869" s="749">
        <v>5954</v>
      </c>
      <c r="J869" s="749" t="s">
        <v>1211</v>
      </c>
      <c r="K869" s="749" t="s">
        <v>1212</v>
      </c>
      <c r="L869" s="752">
        <v>2919.2200000000003</v>
      </c>
      <c r="M869" s="752">
        <v>2</v>
      </c>
      <c r="N869" s="753">
        <v>5838.4400000000005</v>
      </c>
    </row>
    <row r="870" spans="1:14" ht="14.4" customHeight="1" x14ac:dyDescent="0.3">
      <c r="A870" s="747" t="s">
        <v>590</v>
      </c>
      <c r="B870" s="748" t="s">
        <v>591</v>
      </c>
      <c r="C870" s="749" t="s">
        <v>615</v>
      </c>
      <c r="D870" s="750" t="s">
        <v>616</v>
      </c>
      <c r="E870" s="751">
        <v>50113001</v>
      </c>
      <c r="F870" s="750" t="s">
        <v>645</v>
      </c>
      <c r="G870" s="749" t="s">
        <v>662</v>
      </c>
      <c r="H870" s="749">
        <v>124231</v>
      </c>
      <c r="I870" s="749">
        <v>124231</v>
      </c>
      <c r="J870" s="749" t="s">
        <v>1216</v>
      </c>
      <c r="K870" s="749" t="s">
        <v>1217</v>
      </c>
      <c r="L870" s="752">
        <v>236.16999999999996</v>
      </c>
      <c r="M870" s="752">
        <v>9</v>
      </c>
      <c r="N870" s="753">
        <v>2125.5299999999997</v>
      </c>
    </row>
    <row r="871" spans="1:14" ht="14.4" customHeight="1" x14ac:dyDescent="0.3">
      <c r="A871" s="747" t="s">
        <v>590</v>
      </c>
      <c r="B871" s="748" t="s">
        <v>591</v>
      </c>
      <c r="C871" s="749" t="s">
        <v>615</v>
      </c>
      <c r="D871" s="750" t="s">
        <v>616</v>
      </c>
      <c r="E871" s="751">
        <v>50113001</v>
      </c>
      <c r="F871" s="750" t="s">
        <v>645</v>
      </c>
      <c r="G871" s="749" t="s">
        <v>592</v>
      </c>
      <c r="H871" s="749">
        <v>147467</v>
      </c>
      <c r="I871" s="749">
        <v>47467</v>
      </c>
      <c r="J871" s="749" t="s">
        <v>1220</v>
      </c>
      <c r="K871" s="749" t="s">
        <v>1710</v>
      </c>
      <c r="L871" s="752">
        <v>957.28000000000009</v>
      </c>
      <c r="M871" s="752">
        <v>1</v>
      </c>
      <c r="N871" s="753">
        <v>957.28000000000009</v>
      </c>
    </row>
    <row r="872" spans="1:14" ht="14.4" customHeight="1" x14ac:dyDescent="0.3">
      <c r="A872" s="747" t="s">
        <v>590</v>
      </c>
      <c r="B872" s="748" t="s">
        <v>591</v>
      </c>
      <c r="C872" s="749" t="s">
        <v>615</v>
      </c>
      <c r="D872" s="750" t="s">
        <v>616</v>
      </c>
      <c r="E872" s="751">
        <v>50113001</v>
      </c>
      <c r="F872" s="750" t="s">
        <v>645</v>
      </c>
      <c r="G872" s="749" t="s">
        <v>662</v>
      </c>
      <c r="H872" s="749">
        <v>47465</v>
      </c>
      <c r="I872" s="749">
        <v>47465</v>
      </c>
      <c r="J872" s="749" t="s">
        <v>1220</v>
      </c>
      <c r="K872" s="749" t="s">
        <v>1221</v>
      </c>
      <c r="L872" s="752">
        <v>207.14000000000001</v>
      </c>
      <c r="M872" s="752">
        <v>10</v>
      </c>
      <c r="N872" s="753">
        <v>2071.4</v>
      </c>
    </row>
    <row r="873" spans="1:14" ht="14.4" customHeight="1" x14ac:dyDescent="0.3">
      <c r="A873" s="747" t="s">
        <v>590</v>
      </c>
      <c r="B873" s="748" t="s">
        <v>591</v>
      </c>
      <c r="C873" s="749" t="s">
        <v>615</v>
      </c>
      <c r="D873" s="750" t="s">
        <v>616</v>
      </c>
      <c r="E873" s="751">
        <v>50113001</v>
      </c>
      <c r="F873" s="750" t="s">
        <v>645</v>
      </c>
      <c r="G873" s="749" t="s">
        <v>662</v>
      </c>
      <c r="H873" s="749">
        <v>214628</v>
      </c>
      <c r="I873" s="749">
        <v>214628</v>
      </c>
      <c r="J873" s="749" t="s">
        <v>1711</v>
      </c>
      <c r="K873" s="749" t="s">
        <v>1712</v>
      </c>
      <c r="L873" s="752">
        <v>71.81</v>
      </c>
      <c r="M873" s="752">
        <v>2</v>
      </c>
      <c r="N873" s="753">
        <v>143.62</v>
      </c>
    </row>
    <row r="874" spans="1:14" ht="14.4" customHeight="1" x14ac:dyDescent="0.3">
      <c r="A874" s="747" t="s">
        <v>590</v>
      </c>
      <c r="B874" s="748" t="s">
        <v>591</v>
      </c>
      <c r="C874" s="749" t="s">
        <v>615</v>
      </c>
      <c r="D874" s="750" t="s">
        <v>616</v>
      </c>
      <c r="E874" s="751">
        <v>50113001</v>
      </c>
      <c r="F874" s="750" t="s">
        <v>645</v>
      </c>
      <c r="G874" s="749" t="s">
        <v>662</v>
      </c>
      <c r="H874" s="749">
        <v>131934</v>
      </c>
      <c r="I874" s="749">
        <v>31934</v>
      </c>
      <c r="J874" s="749" t="s">
        <v>1443</v>
      </c>
      <c r="K874" s="749" t="s">
        <v>1444</v>
      </c>
      <c r="L874" s="752">
        <v>49.819999999999986</v>
      </c>
      <c r="M874" s="752">
        <v>4</v>
      </c>
      <c r="N874" s="753">
        <v>199.27999999999994</v>
      </c>
    </row>
    <row r="875" spans="1:14" ht="14.4" customHeight="1" x14ac:dyDescent="0.3">
      <c r="A875" s="747" t="s">
        <v>590</v>
      </c>
      <c r="B875" s="748" t="s">
        <v>591</v>
      </c>
      <c r="C875" s="749" t="s">
        <v>615</v>
      </c>
      <c r="D875" s="750" t="s">
        <v>616</v>
      </c>
      <c r="E875" s="751">
        <v>50113001</v>
      </c>
      <c r="F875" s="750" t="s">
        <v>645</v>
      </c>
      <c r="G875" s="749" t="s">
        <v>646</v>
      </c>
      <c r="H875" s="749">
        <v>184785</v>
      </c>
      <c r="I875" s="749">
        <v>84785</v>
      </c>
      <c r="J875" s="749" t="s">
        <v>1713</v>
      </c>
      <c r="K875" s="749" t="s">
        <v>1714</v>
      </c>
      <c r="L875" s="752">
        <v>192.96000260792755</v>
      </c>
      <c r="M875" s="752">
        <v>2</v>
      </c>
      <c r="N875" s="753">
        <v>385.9200052158551</v>
      </c>
    </row>
    <row r="876" spans="1:14" ht="14.4" customHeight="1" x14ac:dyDescent="0.3">
      <c r="A876" s="747" t="s">
        <v>590</v>
      </c>
      <c r="B876" s="748" t="s">
        <v>591</v>
      </c>
      <c r="C876" s="749" t="s">
        <v>615</v>
      </c>
      <c r="D876" s="750" t="s">
        <v>616</v>
      </c>
      <c r="E876" s="751">
        <v>50113001</v>
      </c>
      <c r="F876" s="750" t="s">
        <v>645</v>
      </c>
      <c r="G876" s="749" t="s">
        <v>646</v>
      </c>
      <c r="H876" s="749">
        <v>112023</v>
      </c>
      <c r="I876" s="749">
        <v>12023</v>
      </c>
      <c r="J876" s="749" t="s">
        <v>1224</v>
      </c>
      <c r="K876" s="749" t="s">
        <v>1225</v>
      </c>
      <c r="L876" s="752">
        <v>70.505000000000024</v>
      </c>
      <c r="M876" s="752">
        <v>2</v>
      </c>
      <c r="N876" s="753">
        <v>141.01000000000005</v>
      </c>
    </row>
    <row r="877" spans="1:14" ht="14.4" customHeight="1" x14ac:dyDescent="0.3">
      <c r="A877" s="747" t="s">
        <v>590</v>
      </c>
      <c r="B877" s="748" t="s">
        <v>591</v>
      </c>
      <c r="C877" s="749" t="s">
        <v>615</v>
      </c>
      <c r="D877" s="750" t="s">
        <v>616</v>
      </c>
      <c r="E877" s="751">
        <v>50113001</v>
      </c>
      <c r="F877" s="750" t="s">
        <v>645</v>
      </c>
      <c r="G877" s="749" t="s">
        <v>646</v>
      </c>
      <c r="H877" s="749">
        <v>848977</v>
      </c>
      <c r="I877" s="749">
        <v>129597</v>
      </c>
      <c r="J877" s="749" t="s">
        <v>1226</v>
      </c>
      <c r="K877" s="749" t="s">
        <v>1227</v>
      </c>
      <c r="L877" s="752">
        <v>622.71164815125223</v>
      </c>
      <c r="M877" s="752">
        <v>1.819</v>
      </c>
      <c r="N877" s="753">
        <v>1132.7124879871278</v>
      </c>
    </row>
    <row r="878" spans="1:14" ht="14.4" customHeight="1" x14ac:dyDescent="0.3">
      <c r="A878" s="747" t="s">
        <v>590</v>
      </c>
      <c r="B878" s="748" t="s">
        <v>591</v>
      </c>
      <c r="C878" s="749" t="s">
        <v>615</v>
      </c>
      <c r="D878" s="750" t="s">
        <v>616</v>
      </c>
      <c r="E878" s="751">
        <v>50113001</v>
      </c>
      <c r="F878" s="750" t="s">
        <v>645</v>
      </c>
      <c r="G878" s="749" t="s">
        <v>646</v>
      </c>
      <c r="H878" s="749">
        <v>840155</v>
      </c>
      <c r="I878" s="749">
        <v>0</v>
      </c>
      <c r="J878" s="749" t="s">
        <v>1715</v>
      </c>
      <c r="K878" s="749" t="s">
        <v>592</v>
      </c>
      <c r="L878" s="752">
        <v>62.254999999999995</v>
      </c>
      <c r="M878" s="752">
        <v>6</v>
      </c>
      <c r="N878" s="753">
        <v>373.53</v>
      </c>
    </row>
    <row r="879" spans="1:14" ht="14.4" customHeight="1" x14ac:dyDescent="0.3">
      <c r="A879" s="747" t="s">
        <v>590</v>
      </c>
      <c r="B879" s="748" t="s">
        <v>591</v>
      </c>
      <c r="C879" s="749" t="s">
        <v>615</v>
      </c>
      <c r="D879" s="750" t="s">
        <v>616</v>
      </c>
      <c r="E879" s="751">
        <v>50113001</v>
      </c>
      <c r="F879" s="750" t="s">
        <v>645</v>
      </c>
      <c r="G879" s="749" t="s">
        <v>646</v>
      </c>
      <c r="H879" s="749">
        <v>111420</v>
      </c>
      <c r="I879" s="749">
        <v>11420</v>
      </c>
      <c r="J879" s="749" t="s">
        <v>1228</v>
      </c>
      <c r="K879" s="749" t="s">
        <v>1229</v>
      </c>
      <c r="L879" s="752">
        <v>178.74998212291507</v>
      </c>
      <c r="M879" s="752">
        <v>4</v>
      </c>
      <c r="N879" s="753">
        <v>714.99992849166028</v>
      </c>
    </row>
    <row r="880" spans="1:14" ht="14.4" customHeight="1" x14ac:dyDescent="0.3">
      <c r="A880" s="747" t="s">
        <v>590</v>
      </c>
      <c r="B880" s="748" t="s">
        <v>591</v>
      </c>
      <c r="C880" s="749" t="s">
        <v>615</v>
      </c>
      <c r="D880" s="750" t="s">
        <v>616</v>
      </c>
      <c r="E880" s="751">
        <v>50113001</v>
      </c>
      <c r="F880" s="750" t="s">
        <v>645</v>
      </c>
      <c r="G880" s="749" t="s">
        <v>646</v>
      </c>
      <c r="H880" s="749">
        <v>111421</v>
      </c>
      <c r="I880" s="749">
        <v>11421</v>
      </c>
      <c r="J880" s="749" t="s">
        <v>1228</v>
      </c>
      <c r="K880" s="749" t="s">
        <v>1230</v>
      </c>
      <c r="L880" s="752">
        <v>360.8313516563984</v>
      </c>
      <c r="M880" s="752">
        <v>8.8979999999999997</v>
      </c>
      <c r="N880" s="753">
        <v>3210.6773670386328</v>
      </c>
    </row>
    <row r="881" spans="1:14" ht="14.4" customHeight="1" x14ac:dyDescent="0.3">
      <c r="A881" s="747" t="s">
        <v>590</v>
      </c>
      <c r="B881" s="748" t="s">
        <v>591</v>
      </c>
      <c r="C881" s="749" t="s">
        <v>615</v>
      </c>
      <c r="D881" s="750" t="s">
        <v>616</v>
      </c>
      <c r="E881" s="751">
        <v>50113001</v>
      </c>
      <c r="F881" s="750" t="s">
        <v>645</v>
      </c>
      <c r="G881" s="749" t="s">
        <v>646</v>
      </c>
      <c r="H881" s="749">
        <v>990977</v>
      </c>
      <c r="I881" s="749">
        <v>0</v>
      </c>
      <c r="J881" s="749" t="s">
        <v>1716</v>
      </c>
      <c r="K881" s="749" t="s">
        <v>592</v>
      </c>
      <c r="L881" s="752">
        <v>90.690000000000012</v>
      </c>
      <c r="M881" s="752">
        <v>4</v>
      </c>
      <c r="N881" s="753">
        <v>362.76000000000005</v>
      </c>
    </row>
    <row r="882" spans="1:14" ht="14.4" customHeight="1" x14ac:dyDescent="0.3">
      <c r="A882" s="747" t="s">
        <v>590</v>
      </c>
      <c r="B882" s="748" t="s">
        <v>591</v>
      </c>
      <c r="C882" s="749" t="s">
        <v>615</v>
      </c>
      <c r="D882" s="750" t="s">
        <v>616</v>
      </c>
      <c r="E882" s="751">
        <v>50113001</v>
      </c>
      <c r="F882" s="750" t="s">
        <v>645</v>
      </c>
      <c r="G882" s="749" t="s">
        <v>646</v>
      </c>
      <c r="H882" s="749">
        <v>840464</v>
      </c>
      <c r="I882" s="749">
        <v>0</v>
      </c>
      <c r="J882" s="749" t="s">
        <v>1233</v>
      </c>
      <c r="K882" s="749" t="s">
        <v>1234</v>
      </c>
      <c r="L882" s="752">
        <v>42.669999999999995</v>
      </c>
      <c r="M882" s="752">
        <v>3</v>
      </c>
      <c r="N882" s="753">
        <v>128.01</v>
      </c>
    </row>
    <row r="883" spans="1:14" ht="14.4" customHeight="1" x14ac:dyDescent="0.3">
      <c r="A883" s="747" t="s">
        <v>590</v>
      </c>
      <c r="B883" s="748" t="s">
        <v>591</v>
      </c>
      <c r="C883" s="749" t="s">
        <v>615</v>
      </c>
      <c r="D883" s="750" t="s">
        <v>616</v>
      </c>
      <c r="E883" s="751">
        <v>50113001</v>
      </c>
      <c r="F883" s="750" t="s">
        <v>645</v>
      </c>
      <c r="G883" s="749" t="s">
        <v>662</v>
      </c>
      <c r="H883" s="749">
        <v>194114</v>
      </c>
      <c r="I883" s="749">
        <v>94114</v>
      </c>
      <c r="J883" s="749" t="s">
        <v>1717</v>
      </c>
      <c r="K883" s="749" t="s">
        <v>855</v>
      </c>
      <c r="L883" s="752">
        <v>137.52000000000004</v>
      </c>
      <c r="M883" s="752">
        <v>1</v>
      </c>
      <c r="N883" s="753">
        <v>137.52000000000004</v>
      </c>
    </row>
    <row r="884" spans="1:14" ht="14.4" customHeight="1" x14ac:dyDescent="0.3">
      <c r="A884" s="747" t="s">
        <v>590</v>
      </c>
      <c r="B884" s="748" t="s">
        <v>591</v>
      </c>
      <c r="C884" s="749" t="s">
        <v>615</v>
      </c>
      <c r="D884" s="750" t="s">
        <v>616</v>
      </c>
      <c r="E884" s="751">
        <v>50113001</v>
      </c>
      <c r="F884" s="750" t="s">
        <v>645</v>
      </c>
      <c r="G884" s="749" t="s">
        <v>646</v>
      </c>
      <c r="H884" s="749">
        <v>201608</v>
      </c>
      <c r="I884" s="749">
        <v>201608</v>
      </c>
      <c r="J884" s="749" t="s">
        <v>1718</v>
      </c>
      <c r="K884" s="749" t="s">
        <v>1719</v>
      </c>
      <c r="L884" s="752">
        <v>36.150000000000006</v>
      </c>
      <c r="M884" s="752">
        <v>3</v>
      </c>
      <c r="N884" s="753">
        <v>108.45000000000002</v>
      </c>
    </row>
    <row r="885" spans="1:14" ht="14.4" customHeight="1" x14ac:dyDescent="0.3">
      <c r="A885" s="747" t="s">
        <v>590</v>
      </c>
      <c r="B885" s="748" t="s">
        <v>591</v>
      </c>
      <c r="C885" s="749" t="s">
        <v>615</v>
      </c>
      <c r="D885" s="750" t="s">
        <v>616</v>
      </c>
      <c r="E885" s="751">
        <v>50113001</v>
      </c>
      <c r="F885" s="750" t="s">
        <v>645</v>
      </c>
      <c r="G885" s="749" t="s">
        <v>662</v>
      </c>
      <c r="H885" s="749">
        <v>500566</v>
      </c>
      <c r="I885" s="749">
        <v>500566</v>
      </c>
      <c r="J885" s="749" t="s">
        <v>1242</v>
      </c>
      <c r="K885" s="749" t="s">
        <v>1243</v>
      </c>
      <c r="L885" s="752">
        <v>647.0454545454545</v>
      </c>
      <c r="M885" s="752">
        <v>11</v>
      </c>
      <c r="N885" s="753">
        <v>7117.5</v>
      </c>
    </row>
    <row r="886" spans="1:14" ht="14.4" customHeight="1" x14ac:dyDescent="0.3">
      <c r="A886" s="747" t="s">
        <v>590</v>
      </c>
      <c r="B886" s="748" t="s">
        <v>591</v>
      </c>
      <c r="C886" s="749" t="s">
        <v>615</v>
      </c>
      <c r="D886" s="750" t="s">
        <v>616</v>
      </c>
      <c r="E886" s="751">
        <v>50113001</v>
      </c>
      <c r="F886" s="750" t="s">
        <v>645</v>
      </c>
      <c r="G886" s="749" t="s">
        <v>662</v>
      </c>
      <c r="H886" s="749">
        <v>500570</v>
      </c>
      <c r="I886" s="749">
        <v>500570</v>
      </c>
      <c r="J886" s="749" t="s">
        <v>1244</v>
      </c>
      <c r="K886" s="749" t="s">
        <v>1243</v>
      </c>
      <c r="L886" s="752">
        <v>746.96976744186065</v>
      </c>
      <c r="M886" s="752">
        <v>43</v>
      </c>
      <c r="N886" s="753">
        <v>32119.700000000008</v>
      </c>
    </row>
    <row r="887" spans="1:14" ht="14.4" customHeight="1" x14ac:dyDescent="0.3">
      <c r="A887" s="747" t="s">
        <v>590</v>
      </c>
      <c r="B887" s="748" t="s">
        <v>591</v>
      </c>
      <c r="C887" s="749" t="s">
        <v>615</v>
      </c>
      <c r="D887" s="750" t="s">
        <v>616</v>
      </c>
      <c r="E887" s="751">
        <v>50113001</v>
      </c>
      <c r="F887" s="750" t="s">
        <v>645</v>
      </c>
      <c r="G887" s="749" t="s">
        <v>662</v>
      </c>
      <c r="H887" s="749">
        <v>101182</v>
      </c>
      <c r="I887" s="749">
        <v>1182</v>
      </c>
      <c r="J887" s="749" t="s">
        <v>1448</v>
      </c>
      <c r="K887" s="749" t="s">
        <v>1449</v>
      </c>
      <c r="L887" s="752">
        <v>1590.5339999999999</v>
      </c>
      <c r="M887" s="752">
        <v>8</v>
      </c>
      <c r="N887" s="753">
        <v>12724.271999999999</v>
      </c>
    </row>
    <row r="888" spans="1:14" ht="14.4" customHeight="1" x14ac:dyDescent="0.3">
      <c r="A888" s="747" t="s">
        <v>590</v>
      </c>
      <c r="B888" s="748" t="s">
        <v>591</v>
      </c>
      <c r="C888" s="749" t="s">
        <v>615</v>
      </c>
      <c r="D888" s="750" t="s">
        <v>616</v>
      </c>
      <c r="E888" s="751">
        <v>50113001</v>
      </c>
      <c r="F888" s="750" t="s">
        <v>645</v>
      </c>
      <c r="G888" s="749" t="s">
        <v>646</v>
      </c>
      <c r="H888" s="749">
        <v>127036</v>
      </c>
      <c r="I888" s="749">
        <v>27036</v>
      </c>
      <c r="J888" s="749" t="s">
        <v>1720</v>
      </c>
      <c r="K888" s="749" t="s">
        <v>1721</v>
      </c>
      <c r="L888" s="752">
        <v>2702.51</v>
      </c>
      <c r="M888" s="752">
        <v>1</v>
      </c>
      <c r="N888" s="753">
        <v>2702.51</v>
      </c>
    </row>
    <row r="889" spans="1:14" ht="14.4" customHeight="1" x14ac:dyDescent="0.3">
      <c r="A889" s="747" t="s">
        <v>590</v>
      </c>
      <c r="B889" s="748" t="s">
        <v>591</v>
      </c>
      <c r="C889" s="749" t="s">
        <v>615</v>
      </c>
      <c r="D889" s="750" t="s">
        <v>616</v>
      </c>
      <c r="E889" s="751">
        <v>50113001</v>
      </c>
      <c r="F889" s="750" t="s">
        <v>645</v>
      </c>
      <c r="G889" s="749" t="s">
        <v>662</v>
      </c>
      <c r="H889" s="749">
        <v>105496</v>
      </c>
      <c r="I889" s="749">
        <v>5496</v>
      </c>
      <c r="J889" s="749" t="s">
        <v>1245</v>
      </c>
      <c r="K889" s="749" t="s">
        <v>1246</v>
      </c>
      <c r="L889" s="752">
        <v>74.95</v>
      </c>
      <c r="M889" s="752">
        <v>2</v>
      </c>
      <c r="N889" s="753">
        <v>149.9</v>
      </c>
    </row>
    <row r="890" spans="1:14" ht="14.4" customHeight="1" x14ac:dyDescent="0.3">
      <c r="A890" s="747" t="s">
        <v>590</v>
      </c>
      <c r="B890" s="748" t="s">
        <v>591</v>
      </c>
      <c r="C890" s="749" t="s">
        <v>615</v>
      </c>
      <c r="D890" s="750" t="s">
        <v>616</v>
      </c>
      <c r="E890" s="751">
        <v>50113001</v>
      </c>
      <c r="F890" s="750" t="s">
        <v>645</v>
      </c>
      <c r="G890" s="749" t="s">
        <v>662</v>
      </c>
      <c r="H890" s="749">
        <v>199600</v>
      </c>
      <c r="I890" s="749">
        <v>99600</v>
      </c>
      <c r="J890" s="749" t="s">
        <v>1245</v>
      </c>
      <c r="K890" s="749" t="s">
        <v>1144</v>
      </c>
      <c r="L890" s="752">
        <v>99.730000000000018</v>
      </c>
      <c r="M890" s="752">
        <v>5</v>
      </c>
      <c r="N890" s="753">
        <v>498.65000000000009</v>
      </c>
    </row>
    <row r="891" spans="1:14" ht="14.4" customHeight="1" x14ac:dyDescent="0.3">
      <c r="A891" s="747" t="s">
        <v>590</v>
      </c>
      <c r="B891" s="748" t="s">
        <v>591</v>
      </c>
      <c r="C891" s="749" t="s">
        <v>615</v>
      </c>
      <c r="D891" s="750" t="s">
        <v>616</v>
      </c>
      <c r="E891" s="751">
        <v>50113001</v>
      </c>
      <c r="F891" s="750" t="s">
        <v>645</v>
      </c>
      <c r="G891" s="749" t="s">
        <v>662</v>
      </c>
      <c r="H891" s="749">
        <v>989453</v>
      </c>
      <c r="I891" s="749">
        <v>146899</v>
      </c>
      <c r="J891" s="749" t="s">
        <v>1248</v>
      </c>
      <c r="K891" s="749" t="s">
        <v>1250</v>
      </c>
      <c r="L891" s="752">
        <v>45.490000000000009</v>
      </c>
      <c r="M891" s="752">
        <v>8</v>
      </c>
      <c r="N891" s="753">
        <v>363.92000000000007</v>
      </c>
    </row>
    <row r="892" spans="1:14" ht="14.4" customHeight="1" x14ac:dyDescent="0.3">
      <c r="A892" s="747" t="s">
        <v>590</v>
      </c>
      <c r="B892" s="748" t="s">
        <v>591</v>
      </c>
      <c r="C892" s="749" t="s">
        <v>615</v>
      </c>
      <c r="D892" s="750" t="s">
        <v>616</v>
      </c>
      <c r="E892" s="751">
        <v>50113002</v>
      </c>
      <c r="F892" s="750" t="s">
        <v>1255</v>
      </c>
      <c r="G892" s="749" t="s">
        <v>646</v>
      </c>
      <c r="H892" s="749">
        <v>110996</v>
      </c>
      <c r="I892" s="749">
        <v>10996</v>
      </c>
      <c r="J892" s="749" t="s">
        <v>1722</v>
      </c>
      <c r="K892" s="749" t="s">
        <v>1723</v>
      </c>
      <c r="L892" s="752">
        <v>2556.5299999999997</v>
      </c>
      <c r="M892" s="752">
        <v>2</v>
      </c>
      <c r="N892" s="753">
        <v>5113.0599999999995</v>
      </c>
    </row>
    <row r="893" spans="1:14" ht="14.4" customHeight="1" x14ac:dyDescent="0.3">
      <c r="A893" s="747" t="s">
        <v>590</v>
      </c>
      <c r="B893" s="748" t="s">
        <v>591</v>
      </c>
      <c r="C893" s="749" t="s">
        <v>615</v>
      </c>
      <c r="D893" s="750" t="s">
        <v>616</v>
      </c>
      <c r="E893" s="751">
        <v>50113002</v>
      </c>
      <c r="F893" s="750" t="s">
        <v>1255</v>
      </c>
      <c r="G893" s="749" t="s">
        <v>646</v>
      </c>
      <c r="H893" s="749">
        <v>142603</v>
      </c>
      <c r="I893" s="749">
        <v>42603</v>
      </c>
      <c r="J893" s="749" t="s">
        <v>1724</v>
      </c>
      <c r="K893" s="749" t="s">
        <v>1725</v>
      </c>
      <c r="L893" s="752">
        <v>2596</v>
      </c>
      <c r="M893" s="752">
        <v>3</v>
      </c>
      <c r="N893" s="753">
        <v>7788</v>
      </c>
    </row>
    <row r="894" spans="1:14" ht="14.4" customHeight="1" x14ac:dyDescent="0.3">
      <c r="A894" s="747" t="s">
        <v>590</v>
      </c>
      <c r="B894" s="748" t="s">
        <v>591</v>
      </c>
      <c r="C894" s="749" t="s">
        <v>615</v>
      </c>
      <c r="D894" s="750" t="s">
        <v>616</v>
      </c>
      <c r="E894" s="751">
        <v>50113002</v>
      </c>
      <c r="F894" s="750" t="s">
        <v>1255</v>
      </c>
      <c r="G894" s="749" t="s">
        <v>646</v>
      </c>
      <c r="H894" s="749">
        <v>396465</v>
      </c>
      <c r="I894" s="749">
        <v>157107</v>
      </c>
      <c r="J894" s="749" t="s">
        <v>1726</v>
      </c>
      <c r="K894" s="749" t="s">
        <v>1727</v>
      </c>
      <c r="L894" s="752">
        <v>2481.8200000000002</v>
      </c>
      <c r="M894" s="752">
        <v>5</v>
      </c>
      <c r="N894" s="753">
        <v>12409.1</v>
      </c>
    </row>
    <row r="895" spans="1:14" ht="14.4" customHeight="1" x14ac:dyDescent="0.3">
      <c r="A895" s="747" t="s">
        <v>590</v>
      </c>
      <c r="B895" s="748" t="s">
        <v>591</v>
      </c>
      <c r="C895" s="749" t="s">
        <v>615</v>
      </c>
      <c r="D895" s="750" t="s">
        <v>616</v>
      </c>
      <c r="E895" s="751">
        <v>50113002</v>
      </c>
      <c r="F895" s="750" t="s">
        <v>1255</v>
      </c>
      <c r="G895" s="749" t="s">
        <v>646</v>
      </c>
      <c r="H895" s="749">
        <v>397371</v>
      </c>
      <c r="I895" s="749">
        <v>157110</v>
      </c>
      <c r="J895" s="749" t="s">
        <v>1258</v>
      </c>
      <c r="K895" s="749" t="s">
        <v>1259</v>
      </c>
      <c r="L895" s="752">
        <v>3358.3</v>
      </c>
      <c r="M895" s="752">
        <v>5</v>
      </c>
      <c r="N895" s="753">
        <v>16791.5</v>
      </c>
    </row>
    <row r="896" spans="1:14" ht="14.4" customHeight="1" x14ac:dyDescent="0.3">
      <c r="A896" s="747" t="s">
        <v>590</v>
      </c>
      <c r="B896" s="748" t="s">
        <v>591</v>
      </c>
      <c r="C896" s="749" t="s">
        <v>615</v>
      </c>
      <c r="D896" s="750" t="s">
        <v>616</v>
      </c>
      <c r="E896" s="751">
        <v>50113002</v>
      </c>
      <c r="F896" s="750" t="s">
        <v>1255</v>
      </c>
      <c r="G896" s="749" t="s">
        <v>646</v>
      </c>
      <c r="H896" s="749">
        <v>132505</v>
      </c>
      <c r="I896" s="749">
        <v>132505</v>
      </c>
      <c r="J896" s="749" t="s">
        <v>1728</v>
      </c>
      <c r="K896" s="749" t="s">
        <v>1729</v>
      </c>
      <c r="L896" s="752">
        <v>2838</v>
      </c>
      <c r="M896" s="752">
        <v>4</v>
      </c>
      <c r="N896" s="753">
        <v>11352</v>
      </c>
    </row>
    <row r="897" spans="1:14" ht="14.4" customHeight="1" x14ac:dyDescent="0.3">
      <c r="A897" s="747" t="s">
        <v>590</v>
      </c>
      <c r="B897" s="748" t="s">
        <v>591</v>
      </c>
      <c r="C897" s="749" t="s">
        <v>615</v>
      </c>
      <c r="D897" s="750" t="s">
        <v>616</v>
      </c>
      <c r="E897" s="751">
        <v>50113006</v>
      </c>
      <c r="F897" s="750" t="s">
        <v>1261</v>
      </c>
      <c r="G897" s="749" t="s">
        <v>662</v>
      </c>
      <c r="H897" s="749">
        <v>33855</v>
      </c>
      <c r="I897" s="749">
        <v>33855</v>
      </c>
      <c r="J897" s="749" t="s">
        <v>1270</v>
      </c>
      <c r="K897" s="749" t="s">
        <v>1271</v>
      </c>
      <c r="L897" s="752">
        <v>179.26</v>
      </c>
      <c r="M897" s="752">
        <v>1</v>
      </c>
      <c r="N897" s="753">
        <v>179.26</v>
      </c>
    </row>
    <row r="898" spans="1:14" ht="14.4" customHeight="1" x14ac:dyDescent="0.3">
      <c r="A898" s="747" t="s">
        <v>590</v>
      </c>
      <c r="B898" s="748" t="s">
        <v>591</v>
      </c>
      <c r="C898" s="749" t="s">
        <v>615</v>
      </c>
      <c r="D898" s="750" t="s">
        <v>616</v>
      </c>
      <c r="E898" s="751">
        <v>50113006</v>
      </c>
      <c r="F898" s="750" t="s">
        <v>1261</v>
      </c>
      <c r="G898" s="749" t="s">
        <v>662</v>
      </c>
      <c r="H898" s="749">
        <v>33898</v>
      </c>
      <c r="I898" s="749">
        <v>33898</v>
      </c>
      <c r="J898" s="749" t="s">
        <v>1730</v>
      </c>
      <c r="K898" s="749" t="s">
        <v>1269</v>
      </c>
      <c r="L898" s="752">
        <v>135.6</v>
      </c>
      <c r="M898" s="752">
        <v>6</v>
      </c>
      <c r="N898" s="753">
        <v>813.6</v>
      </c>
    </row>
    <row r="899" spans="1:14" ht="14.4" customHeight="1" x14ac:dyDescent="0.3">
      <c r="A899" s="747" t="s">
        <v>590</v>
      </c>
      <c r="B899" s="748" t="s">
        <v>591</v>
      </c>
      <c r="C899" s="749" t="s">
        <v>615</v>
      </c>
      <c r="D899" s="750" t="s">
        <v>616</v>
      </c>
      <c r="E899" s="751">
        <v>50113006</v>
      </c>
      <c r="F899" s="750" t="s">
        <v>1261</v>
      </c>
      <c r="G899" s="749" t="s">
        <v>662</v>
      </c>
      <c r="H899" s="749">
        <v>33742</v>
      </c>
      <c r="I899" s="749">
        <v>33742</v>
      </c>
      <c r="J899" s="749" t="s">
        <v>1274</v>
      </c>
      <c r="K899" s="749" t="s">
        <v>1269</v>
      </c>
      <c r="L899" s="752">
        <v>131.25</v>
      </c>
      <c r="M899" s="752">
        <v>1</v>
      </c>
      <c r="N899" s="753">
        <v>131.25</v>
      </c>
    </row>
    <row r="900" spans="1:14" ht="14.4" customHeight="1" x14ac:dyDescent="0.3">
      <c r="A900" s="747" t="s">
        <v>590</v>
      </c>
      <c r="B900" s="748" t="s">
        <v>591</v>
      </c>
      <c r="C900" s="749" t="s">
        <v>615</v>
      </c>
      <c r="D900" s="750" t="s">
        <v>616</v>
      </c>
      <c r="E900" s="751">
        <v>50113006</v>
      </c>
      <c r="F900" s="750" t="s">
        <v>1261</v>
      </c>
      <c r="G900" s="749" t="s">
        <v>662</v>
      </c>
      <c r="H900" s="749">
        <v>33739</v>
      </c>
      <c r="I900" s="749">
        <v>33739</v>
      </c>
      <c r="J900" s="749" t="s">
        <v>1276</v>
      </c>
      <c r="K900" s="749" t="s">
        <v>1269</v>
      </c>
      <c r="L900" s="752">
        <v>148.96</v>
      </c>
      <c r="M900" s="752">
        <v>3</v>
      </c>
      <c r="N900" s="753">
        <v>446.88</v>
      </c>
    </row>
    <row r="901" spans="1:14" ht="14.4" customHeight="1" x14ac:dyDescent="0.3">
      <c r="A901" s="747" t="s">
        <v>590</v>
      </c>
      <c r="B901" s="748" t="s">
        <v>591</v>
      </c>
      <c r="C901" s="749" t="s">
        <v>615</v>
      </c>
      <c r="D901" s="750" t="s">
        <v>616</v>
      </c>
      <c r="E901" s="751">
        <v>50113006</v>
      </c>
      <c r="F901" s="750" t="s">
        <v>1261</v>
      </c>
      <c r="G901" s="749" t="s">
        <v>662</v>
      </c>
      <c r="H901" s="749">
        <v>846765</v>
      </c>
      <c r="I901" s="749">
        <v>33421</v>
      </c>
      <c r="J901" s="749" t="s">
        <v>1279</v>
      </c>
      <c r="K901" s="749" t="s">
        <v>1269</v>
      </c>
      <c r="L901" s="752">
        <v>135.6</v>
      </c>
      <c r="M901" s="752">
        <v>4</v>
      </c>
      <c r="N901" s="753">
        <v>542.4</v>
      </c>
    </row>
    <row r="902" spans="1:14" ht="14.4" customHeight="1" x14ac:dyDescent="0.3">
      <c r="A902" s="747" t="s">
        <v>590</v>
      </c>
      <c r="B902" s="748" t="s">
        <v>591</v>
      </c>
      <c r="C902" s="749" t="s">
        <v>615</v>
      </c>
      <c r="D902" s="750" t="s">
        <v>616</v>
      </c>
      <c r="E902" s="751">
        <v>50113006</v>
      </c>
      <c r="F902" s="750" t="s">
        <v>1261</v>
      </c>
      <c r="G902" s="749" t="s">
        <v>662</v>
      </c>
      <c r="H902" s="749">
        <v>33866</v>
      </c>
      <c r="I902" s="749">
        <v>33866</v>
      </c>
      <c r="J902" s="749" t="s">
        <v>1281</v>
      </c>
      <c r="K902" s="749" t="s">
        <v>1269</v>
      </c>
      <c r="L902" s="752">
        <v>135.60000000000002</v>
      </c>
      <c r="M902" s="752">
        <v>1</v>
      </c>
      <c r="N902" s="753">
        <v>135.60000000000002</v>
      </c>
    </row>
    <row r="903" spans="1:14" ht="14.4" customHeight="1" x14ac:dyDescent="0.3">
      <c r="A903" s="747" t="s">
        <v>590</v>
      </c>
      <c r="B903" s="748" t="s">
        <v>591</v>
      </c>
      <c r="C903" s="749" t="s">
        <v>615</v>
      </c>
      <c r="D903" s="750" t="s">
        <v>616</v>
      </c>
      <c r="E903" s="751">
        <v>50113006</v>
      </c>
      <c r="F903" s="750" t="s">
        <v>1261</v>
      </c>
      <c r="G903" s="749" t="s">
        <v>662</v>
      </c>
      <c r="H903" s="749">
        <v>33850</v>
      </c>
      <c r="I903" s="749">
        <v>33850</v>
      </c>
      <c r="J903" s="749" t="s">
        <v>1731</v>
      </c>
      <c r="K903" s="749" t="s">
        <v>1263</v>
      </c>
      <c r="L903" s="752">
        <v>145.5</v>
      </c>
      <c r="M903" s="752">
        <v>2</v>
      </c>
      <c r="N903" s="753">
        <v>291</v>
      </c>
    </row>
    <row r="904" spans="1:14" ht="14.4" customHeight="1" x14ac:dyDescent="0.3">
      <c r="A904" s="747" t="s">
        <v>590</v>
      </c>
      <c r="B904" s="748" t="s">
        <v>591</v>
      </c>
      <c r="C904" s="749" t="s">
        <v>615</v>
      </c>
      <c r="D904" s="750" t="s">
        <v>616</v>
      </c>
      <c r="E904" s="751">
        <v>50113006</v>
      </c>
      <c r="F904" s="750" t="s">
        <v>1261</v>
      </c>
      <c r="G904" s="749" t="s">
        <v>662</v>
      </c>
      <c r="H904" s="749">
        <v>33848</v>
      </c>
      <c r="I904" s="749">
        <v>33848</v>
      </c>
      <c r="J904" s="749" t="s">
        <v>1290</v>
      </c>
      <c r="K904" s="749" t="s">
        <v>1263</v>
      </c>
      <c r="L904" s="752">
        <v>122.69</v>
      </c>
      <c r="M904" s="752">
        <v>1</v>
      </c>
      <c r="N904" s="753">
        <v>122.69</v>
      </c>
    </row>
    <row r="905" spans="1:14" ht="14.4" customHeight="1" x14ac:dyDescent="0.3">
      <c r="A905" s="747" t="s">
        <v>590</v>
      </c>
      <c r="B905" s="748" t="s">
        <v>591</v>
      </c>
      <c r="C905" s="749" t="s">
        <v>615</v>
      </c>
      <c r="D905" s="750" t="s">
        <v>616</v>
      </c>
      <c r="E905" s="751">
        <v>50113006</v>
      </c>
      <c r="F905" s="750" t="s">
        <v>1261</v>
      </c>
      <c r="G905" s="749" t="s">
        <v>662</v>
      </c>
      <c r="H905" s="749">
        <v>33847</v>
      </c>
      <c r="I905" s="749">
        <v>33847</v>
      </c>
      <c r="J905" s="749" t="s">
        <v>1732</v>
      </c>
      <c r="K905" s="749" t="s">
        <v>1263</v>
      </c>
      <c r="L905" s="752">
        <v>122.69</v>
      </c>
      <c r="M905" s="752">
        <v>1</v>
      </c>
      <c r="N905" s="753">
        <v>122.69</v>
      </c>
    </row>
    <row r="906" spans="1:14" ht="14.4" customHeight="1" x14ac:dyDescent="0.3">
      <c r="A906" s="747" t="s">
        <v>590</v>
      </c>
      <c r="B906" s="748" t="s">
        <v>591</v>
      </c>
      <c r="C906" s="749" t="s">
        <v>615</v>
      </c>
      <c r="D906" s="750" t="s">
        <v>616</v>
      </c>
      <c r="E906" s="751">
        <v>50113008</v>
      </c>
      <c r="F906" s="750" t="s">
        <v>1292</v>
      </c>
      <c r="G906" s="749"/>
      <c r="H906" s="749"/>
      <c r="I906" s="749">
        <v>138455</v>
      </c>
      <c r="J906" s="749" t="s">
        <v>1293</v>
      </c>
      <c r="K906" s="749" t="s">
        <v>1294</v>
      </c>
      <c r="L906" s="752">
        <v>1287.0387179466986</v>
      </c>
      <c r="M906" s="752">
        <v>186</v>
      </c>
      <c r="N906" s="753">
        <v>239389.20153808594</v>
      </c>
    </row>
    <row r="907" spans="1:14" ht="14.4" customHeight="1" x14ac:dyDescent="0.3">
      <c r="A907" s="747" t="s">
        <v>590</v>
      </c>
      <c r="B907" s="748" t="s">
        <v>591</v>
      </c>
      <c r="C907" s="749" t="s">
        <v>615</v>
      </c>
      <c r="D907" s="750" t="s">
        <v>616</v>
      </c>
      <c r="E907" s="751">
        <v>50113008</v>
      </c>
      <c r="F907" s="750" t="s">
        <v>1292</v>
      </c>
      <c r="G907" s="749"/>
      <c r="H907" s="749"/>
      <c r="I907" s="749">
        <v>129056</v>
      </c>
      <c r="J907" s="749" t="s">
        <v>1295</v>
      </c>
      <c r="K907" s="749" t="s">
        <v>1296</v>
      </c>
      <c r="L907" s="752">
        <v>2168.5600353422619</v>
      </c>
      <c r="M907" s="752">
        <v>21</v>
      </c>
      <c r="N907" s="753">
        <v>45539.7607421875</v>
      </c>
    </row>
    <row r="908" spans="1:14" ht="14.4" customHeight="1" x14ac:dyDescent="0.3">
      <c r="A908" s="747" t="s">
        <v>590</v>
      </c>
      <c r="B908" s="748" t="s">
        <v>591</v>
      </c>
      <c r="C908" s="749" t="s">
        <v>615</v>
      </c>
      <c r="D908" s="750" t="s">
        <v>616</v>
      </c>
      <c r="E908" s="751">
        <v>50113008</v>
      </c>
      <c r="F908" s="750" t="s">
        <v>1292</v>
      </c>
      <c r="G908" s="749"/>
      <c r="H908" s="749"/>
      <c r="I908" s="749">
        <v>129057</v>
      </c>
      <c r="J908" s="749" t="s">
        <v>1295</v>
      </c>
      <c r="K908" s="749" t="s">
        <v>1297</v>
      </c>
      <c r="L908" s="752">
        <v>4337.1199951171875</v>
      </c>
      <c r="M908" s="752">
        <v>16</v>
      </c>
      <c r="N908" s="753">
        <v>69393.919921875</v>
      </c>
    </row>
    <row r="909" spans="1:14" ht="14.4" customHeight="1" x14ac:dyDescent="0.3">
      <c r="A909" s="747" t="s">
        <v>590</v>
      </c>
      <c r="B909" s="748" t="s">
        <v>591</v>
      </c>
      <c r="C909" s="749" t="s">
        <v>615</v>
      </c>
      <c r="D909" s="750" t="s">
        <v>616</v>
      </c>
      <c r="E909" s="751">
        <v>50113008</v>
      </c>
      <c r="F909" s="750" t="s">
        <v>1292</v>
      </c>
      <c r="G909" s="749"/>
      <c r="H909" s="749"/>
      <c r="I909" s="749">
        <v>29979</v>
      </c>
      <c r="J909" s="749" t="s">
        <v>1298</v>
      </c>
      <c r="K909" s="749" t="s">
        <v>1299</v>
      </c>
      <c r="L909" s="752">
        <v>5281.1578947368425</v>
      </c>
      <c r="M909" s="752">
        <v>19</v>
      </c>
      <c r="N909" s="753">
        <v>100342</v>
      </c>
    </row>
    <row r="910" spans="1:14" ht="14.4" customHeight="1" x14ac:dyDescent="0.3">
      <c r="A910" s="747" t="s">
        <v>590</v>
      </c>
      <c r="B910" s="748" t="s">
        <v>591</v>
      </c>
      <c r="C910" s="749" t="s">
        <v>615</v>
      </c>
      <c r="D910" s="750" t="s">
        <v>616</v>
      </c>
      <c r="E910" s="751">
        <v>50113008</v>
      </c>
      <c r="F910" s="750" t="s">
        <v>1292</v>
      </c>
      <c r="G910" s="749"/>
      <c r="H910" s="749"/>
      <c r="I910" s="749">
        <v>29980</v>
      </c>
      <c r="J910" s="749" t="s">
        <v>1298</v>
      </c>
      <c r="K910" s="749" t="s">
        <v>1300</v>
      </c>
      <c r="L910" s="752">
        <v>9834.2578125</v>
      </c>
      <c r="M910" s="752">
        <v>9</v>
      </c>
      <c r="N910" s="753">
        <v>88508.3203125</v>
      </c>
    </row>
    <row r="911" spans="1:14" ht="14.4" customHeight="1" x14ac:dyDescent="0.3">
      <c r="A911" s="747" t="s">
        <v>590</v>
      </c>
      <c r="B911" s="748" t="s">
        <v>591</v>
      </c>
      <c r="C911" s="749" t="s">
        <v>615</v>
      </c>
      <c r="D911" s="750" t="s">
        <v>616</v>
      </c>
      <c r="E911" s="751">
        <v>50113008</v>
      </c>
      <c r="F911" s="750" t="s">
        <v>1292</v>
      </c>
      <c r="G911" s="749"/>
      <c r="H911" s="749"/>
      <c r="I911" s="749">
        <v>62464</v>
      </c>
      <c r="J911" s="749" t="s">
        <v>1301</v>
      </c>
      <c r="K911" s="749" t="s">
        <v>1302</v>
      </c>
      <c r="L911" s="752">
        <v>9157.759765625</v>
      </c>
      <c r="M911" s="752">
        <v>12</v>
      </c>
      <c r="N911" s="753">
        <v>109893.1171875</v>
      </c>
    </row>
    <row r="912" spans="1:14" ht="14.4" customHeight="1" x14ac:dyDescent="0.3">
      <c r="A912" s="747" t="s">
        <v>590</v>
      </c>
      <c r="B912" s="748" t="s">
        <v>591</v>
      </c>
      <c r="C912" s="749" t="s">
        <v>615</v>
      </c>
      <c r="D912" s="750" t="s">
        <v>616</v>
      </c>
      <c r="E912" s="751">
        <v>50113008</v>
      </c>
      <c r="F912" s="750" t="s">
        <v>1292</v>
      </c>
      <c r="G912" s="749"/>
      <c r="H912" s="749"/>
      <c r="I912" s="749">
        <v>212531</v>
      </c>
      <c r="J912" s="749" t="s">
        <v>1303</v>
      </c>
      <c r="K912" s="749" t="s">
        <v>1305</v>
      </c>
      <c r="L912" s="752">
        <v>8610.8001302083339</v>
      </c>
      <c r="M912" s="752">
        <v>3</v>
      </c>
      <c r="N912" s="753">
        <v>25832.400390625</v>
      </c>
    </row>
    <row r="913" spans="1:14" ht="14.4" customHeight="1" x14ac:dyDescent="0.3">
      <c r="A913" s="747" t="s">
        <v>590</v>
      </c>
      <c r="B913" s="748" t="s">
        <v>591</v>
      </c>
      <c r="C913" s="749" t="s">
        <v>615</v>
      </c>
      <c r="D913" s="750" t="s">
        <v>616</v>
      </c>
      <c r="E913" s="751">
        <v>50113013</v>
      </c>
      <c r="F913" s="750" t="s">
        <v>1306</v>
      </c>
      <c r="G913" s="749" t="s">
        <v>662</v>
      </c>
      <c r="H913" s="749">
        <v>195147</v>
      </c>
      <c r="I913" s="749">
        <v>195147</v>
      </c>
      <c r="J913" s="749" t="s">
        <v>1307</v>
      </c>
      <c r="K913" s="749" t="s">
        <v>1308</v>
      </c>
      <c r="L913" s="752">
        <v>561.51</v>
      </c>
      <c r="M913" s="752">
        <v>42</v>
      </c>
      <c r="N913" s="753">
        <v>23583.420000000002</v>
      </c>
    </row>
    <row r="914" spans="1:14" ht="14.4" customHeight="1" x14ac:dyDescent="0.3">
      <c r="A914" s="747" t="s">
        <v>590</v>
      </c>
      <c r="B914" s="748" t="s">
        <v>591</v>
      </c>
      <c r="C914" s="749" t="s">
        <v>615</v>
      </c>
      <c r="D914" s="750" t="s">
        <v>616</v>
      </c>
      <c r="E914" s="751">
        <v>50113013</v>
      </c>
      <c r="F914" s="750" t="s">
        <v>1306</v>
      </c>
      <c r="G914" s="749" t="s">
        <v>662</v>
      </c>
      <c r="H914" s="749">
        <v>203097</v>
      </c>
      <c r="I914" s="749">
        <v>203097</v>
      </c>
      <c r="J914" s="749" t="s">
        <v>1309</v>
      </c>
      <c r="K914" s="749" t="s">
        <v>1310</v>
      </c>
      <c r="L914" s="752">
        <v>167.54666716985923</v>
      </c>
      <c r="M914" s="752">
        <v>9</v>
      </c>
      <c r="N914" s="753">
        <v>1507.920004528733</v>
      </c>
    </row>
    <row r="915" spans="1:14" ht="14.4" customHeight="1" x14ac:dyDescent="0.3">
      <c r="A915" s="747" t="s">
        <v>590</v>
      </c>
      <c r="B915" s="748" t="s">
        <v>591</v>
      </c>
      <c r="C915" s="749" t="s">
        <v>615</v>
      </c>
      <c r="D915" s="750" t="s">
        <v>616</v>
      </c>
      <c r="E915" s="751">
        <v>50113013</v>
      </c>
      <c r="F915" s="750" t="s">
        <v>1306</v>
      </c>
      <c r="G915" s="749" t="s">
        <v>646</v>
      </c>
      <c r="H915" s="749">
        <v>172972</v>
      </c>
      <c r="I915" s="749">
        <v>72972</v>
      </c>
      <c r="J915" s="749" t="s">
        <v>1311</v>
      </c>
      <c r="K915" s="749" t="s">
        <v>1312</v>
      </c>
      <c r="L915" s="752">
        <v>181.65</v>
      </c>
      <c r="M915" s="752">
        <v>6</v>
      </c>
      <c r="N915" s="753">
        <v>1089.9000000000001</v>
      </c>
    </row>
    <row r="916" spans="1:14" ht="14.4" customHeight="1" x14ac:dyDescent="0.3">
      <c r="A916" s="747" t="s">
        <v>590</v>
      </c>
      <c r="B916" s="748" t="s">
        <v>591</v>
      </c>
      <c r="C916" s="749" t="s">
        <v>615</v>
      </c>
      <c r="D916" s="750" t="s">
        <v>616</v>
      </c>
      <c r="E916" s="751">
        <v>50113013</v>
      </c>
      <c r="F916" s="750" t="s">
        <v>1306</v>
      </c>
      <c r="G916" s="749" t="s">
        <v>662</v>
      </c>
      <c r="H916" s="749">
        <v>105951</v>
      </c>
      <c r="I916" s="749">
        <v>5951</v>
      </c>
      <c r="J916" s="749" t="s">
        <v>1313</v>
      </c>
      <c r="K916" s="749" t="s">
        <v>1314</v>
      </c>
      <c r="L916" s="752">
        <v>114.36000000000001</v>
      </c>
      <c r="M916" s="752">
        <v>6</v>
      </c>
      <c r="N916" s="753">
        <v>686.16000000000008</v>
      </c>
    </row>
    <row r="917" spans="1:14" ht="14.4" customHeight="1" x14ac:dyDescent="0.3">
      <c r="A917" s="747" t="s">
        <v>590</v>
      </c>
      <c r="B917" s="748" t="s">
        <v>591</v>
      </c>
      <c r="C917" s="749" t="s">
        <v>615</v>
      </c>
      <c r="D917" s="750" t="s">
        <v>616</v>
      </c>
      <c r="E917" s="751">
        <v>50113013</v>
      </c>
      <c r="F917" s="750" t="s">
        <v>1306</v>
      </c>
      <c r="G917" s="749" t="s">
        <v>662</v>
      </c>
      <c r="H917" s="749">
        <v>183817</v>
      </c>
      <c r="I917" s="749">
        <v>183817</v>
      </c>
      <c r="J917" s="749" t="s">
        <v>1315</v>
      </c>
      <c r="K917" s="749" t="s">
        <v>1316</v>
      </c>
      <c r="L917" s="752">
        <v>918.5</v>
      </c>
      <c r="M917" s="752">
        <v>37</v>
      </c>
      <c r="N917" s="753">
        <v>33984.5</v>
      </c>
    </row>
    <row r="918" spans="1:14" ht="14.4" customHeight="1" x14ac:dyDescent="0.3">
      <c r="A918" s="747" t="s">
        <v>590</v>
      </c>
      <c r="B918" s="748" t="s">
        <v>591</v>
      </c>
      <c r="C918" s="749" t="s">
        <v>615</v>
      </c>
      <c r="D918" s="750" t="s">
        <v>616</v>
      </c>
      <c r="E918" s="751">
        <v>50113013</v>
      </c>
      <c r="F918" s="750" t="s">
        <v>1306</v>
      </c>
      <c r="G918" s="749" t="s">
        <v>662</v>
      </c>
      <c r="H918" s="749">
        <v>145010</v>
      </c>
      <c r="I918" s="749">
        <v>45010</v>
      </c>
      <c r="J918" s="749" t="s">
        <v>1319</v>
      </c>
      <c r="K918" s="749" t="s">
        <v>1320</v>
      </c>
      <c r="L918" s="752">
        <v>41.73</v>
      </c>
      <c r="M918" s="752">
        <v>3</v>
      </c>
      <c r="N918" s="753">
        <v>125.19</v>
      </c>
    </row>
    <row r="919" spans="1:14" ht="14.4" customHeight="1" x14ac:dyDescent="0.3">
      <c r="A919" s="747" t="s">
        <v>590</v>
      </c>
      <c r="B919" s="748" t="s">
        <v>591</v>
      </c>
      <c r="C919" s="749" t="s">
        <v>615</v>
      </c>
      <c r="D919" s="750" t="s">
        <v>616</v>
      </c>
      <c r="E919" s="751">
        <v>50113013</v>
      </c>
      <c r="F919" s="750" t="s">
        <v>1306</v>
      </c>
      <c r="G919" s="749" t="s">
        <v>646</v>
      </c>
      <c r="H919" s="749">
        <v>117171</v>
      </c>
      <c r="I919" s="749">
        <v>17171</v>
      </c>
      <c r="J919" s="749" t="s">
        <v>1733</v>
      </c>
      <c r="K919" s="749" t="s">
        <v>1734</v>
      </c>
      <c r="L919" s="752">
        <v>72.930000000000007</v>
      </c>
      <c r="M919" s="752">
        <v>1</v>
      </c>
      <c r="N919" s="753">
        <v>72.930000000000007</v>
      </c>
    </row>
    <row r="920" spans="1:14" ht="14.4" customHeight="1" x14ac:dyDescent="0.3">
      <c r="A920" s="747" t="s">
        <v>590</v>
      </c>
      <c r="B920" s="748" t="s">
        <v>591</v>
      </c>
      <c r="C920" s="749" t="s">
        <v>615</v>
      </c>
      <c r="D920" s="750" t="s">
        <v>616</v>
      </c>
      <c r="E920" s="751">
        <v>50113013</v>
      </c>
      <c r="F920" s="750" t="s">
        <v>1306</v>
      </c>
      <c r="G920" s="749" t="s">
        <v>662</v>
      </c>
      <c r="H920" s="749">
        <v>111706</v>
      </c>
      <c r="I920" s="749">
        <v>11706</v>
      </c>
      <c r="J920" s="749" t="s">
        <v>729</v>
      </c>
      <c r="K920" s="749" t="s">
        <v>1321</v>
      </c>
      <c r="L920" s="752">
        <v>229.51999999999995</v>
      </c>
      <c r="M920" s="752">
        <v>44</v>
      </c>
      <c r="N920" s="753">
        <v>10098.879999999997</v>
      </c>
    </row>
    <row r="921" spans="1:14" ht="14.4" customHeight="1" x14ac:dyDescent="0.3">
      <c r="A921" s="747" t="s">
        <v>590</v>
      </c>
      <c r="B921" s="748" t="s">
        <v>591</v>
      </c>
      <c r="C921" s="749" t="s">
        <v>615</v>
      </c>
      <c r="D921" s="750" t="s">
        <v>616</v>
      </c>
      <c r="E921" s="751">
        <v>50113013</v>
      </c>
      <c r="F921" s="750" t="s">
        <v>1306</v>
      </c>
      <c r="G921" s="749" t="s">
        <v>646</v>
      </c>
      <c r="H921" s="749">
        <v>121240</v>
      </c>
      <c r="I921" s="749">
        <v>121240</v>
      </c>
      <c r="J921" s="749" t="s">
        <v>1735</v>
      </c>
      <c r="K921" s="749" t="s">
        <v>1736</v>
      </c>
      <c r="L921" s="752">
        <v>374</v>
      </c>
      <c r="M921" s="752">
        <v>2</v>
      </c>
      <c r="N921" s="753">
        <v>748</v>
      </c>
    </row>
    <row r="922" spans="1:14" ht="14.4" customHeight="1" x14ac:dyDescent="0.3">
      <c r="A922" s="747" t="s">
        <v>590</v>
      </c>
      <c r="B922" s="748" t="s">
        <v>591</v>
      </c>
      <c r="C922" s="749" t="s">
        <v>615</v>
      </c>
      <c r="D922" s="750" t="s">
        <v>616</v>
      </c>
      <c r="E922" s="751">
        <v>50113013</v>
      </c>
      <c r="F922" s="750" t="s">
        <v>1306</v>
      </c>
      <c r="G922" s="749" t="s">
        <v>646</v>
      </c>
      <c r="H922" s="749">
        <v>115658</v>
      </c>
      <c r="I922" s="749">
        <v>15658</v>
      </c>
      <c r="J922" s="749" t="s">
        <v>1322</v>
      </c>
      <c r="K922" s="749" t="s">
        <v>1323</v>
      </c>
      <c r="L922" s="752">
        <v>58.31</v>
      </c>
      <c r="M922" s="752">
        <v>2</v>
      </c>
      <c r="N922" s="753">
        <v>116.62</v>
      </c>
    </row>
    <row r="923" spans="1:14" ht="14.4" customHeight="1" x14ac:dyDescent="0.3">
      <c r="A923" s="747" t="s">
        <v>590</v>
      </c>
      <c r="B923" s="748" t="s">
        <v>591</v>
      </c>
      <c r="C923" s="749" t="s">
        <v>615</v>
      </c>
      <c r="D923" s="750" t="s">
        <v>616</v>
      </c>
      <c r="E923" s="751">
        <v>50113013</v>
      </c>
      <c r="F923" s="750" t="s">
        <v>1306</v>
      </c>
      <c r="G923" s="749" t="s">
        <v>662</v>
      </c>
      <c r="H923" s="749">
        <v>849655</v>
      </c>
      <c r="I923" s="749">
        <v>129836</v>
      </c>
      <c r="J923" s="749" t="s">
        <v>1326</v>
      </c>
      <c r="K923" s="749" t="s">
        <v>1327</v>
      </c>
      <c r="L923" s="752">
        <v>262.89999999999998</v>
      </c>
      <c r="M923" s="752">
        <v>3</v>
      </c>
      <c r="N923" s="753">
        <v>788.69999999999993</v>
      </c>
    </row>
    <row r="924" spans="1:14" ht="14.4" customHeight="1" x14ac:dyDescent="0.3">
      <c r="A924" s="747" t="s">
        <v>590</v>
      </c>
      <c r="B924" s="748" t="s">
        <v>591</v>
      </c>
      <c r="C924" s="749" t="s">
        <v>615</v>
      </c>
      <c r="D924" s="750" t="s">
        <v>616</v>
      </c>
      <c r="E924" s="751">
        <v>50113013</v>
      </c>
      <c r="F924" s="750" t="s">
        <v>1306</v>
      </c>
      <c r="G924" s="749" t="s">
        <v>646</v>
      </c>
      <c r="H924" s="749">
        <v>218400</v>
      </c>
      <c r="I924" s="749">
        <v>218400</v>
      </c>
      <c r="J924" s="749" t="s">
        <v>1329</v>
      </c>
      <c r="K924" s="749" t="s">
        <v>1330</v>
      </c>
      <c r="L924" s="752">
        <v>602.7511538461539</v>
      </c>
      <c r="M924" s="752">
        <v>13</v>
      </c>
      <c r="N924" s="753">
        <v>7835.7650000000003</v>
      </c>
    </row>
    <row r="925" spans="1:14" ht="14.4" customHeight="1" x14ac:dyDescent="0.3">
      <c r="A925" s="747" t="s">
        <v>590</v>
      </c>
      <c r="B925" s="748" t="s">
        <v>591</v>
      </c>
      <c r="C925" s="749" t="s">
        <v>615</v>
      </c>
      <c r="D925" s="750" t="s">
        <v>616</v>
      </c>
      <c r="E925" s="751">
        <v>50113013</v>
      </c>
      <c r="F925" s="750" t="s">
        <v>1306</v>
      </c>
      <c r="G925" s="749" t="s">
        <v>646</v>
      </c>
      <c r="H925" s="749">
        <v>112738</v>
      </c>
      <c r="I925" s="749">
        <v>12738</v>
      </c>
      <c r="J925" s="749" t="s">
        <v>1737</v>
      </c>
      <c r="K925" s="749" t="s">
        <v>1738</v>
      </c>
      <c r="L925" s="752">
        <v>153.34000000000003</v>
      </c>
      <c r="M925" s="752">
        <v>2</v>
      </c>
      <c r="N925" s="753">
        <v>306.68000000000006</v>
      </c>
    </row>
    <row r="926" spans="1:14" ht="14.4" customHeight="1" x14ac:dyDescent="0.3">
      <c r="A926" s="747" t="s">
        <v>590</v>
      </c>
      <c r="B926" s="748" t="s">
        <v>591</v>
      </c>
      <c r="C926" s="749" t="s">
        <v>615</v>
      </c>
      <c r="D926" s="750" t="s">
        <v>616</v>
      </c>
      <c r="E926" s="751">
        <v>50113013</v>
      </c>
      <c r="F926" s="750" t="s">
        <v>1306</v>
      </c>
      <c r="G926" s="749" t="s">
        <v>646</v>
      </c>
      <c r="H926" s="749">
        <v>102427</v>
      </c>
      <c r="I926" s="749">
        <v>2427</v>
      </c>
      <c r="J926" s="749" t="s">
        <v>1739</v>
      </c>
      <c r="K926" s="749" t="s">
        <v>1740</v>
      </c>
      <c r="L926" s="752">
        <v>88.470000000000013</v>
      </c>
      <c r="M926" s="752">
        <v>8</v>
      </c>
      <c r="N926" s="753">
        <v>707.7600000000001</v>
      </c>
    </row>
    <row r="927" spans="1:14" ht="14.4" customHeight="1" x14ac:dyDescent="0.3">
      <c r="A927" s="747" t="s">
        <v>590</v>
      </c>
      <c r="B927" s="748" t="s">
        <v>591</v>
      </c>
      <c r="C927" s="749" t="s">
        <v>615</v>
      </c>
      <c r="D927" s="750" t="s">
        <v>616</v>
      </c>
      <c r="E927" s="751">
        <v>50113013</v>
      </c>
      <c r="F927" s="750" t="s">
        <v>1306</v>
      </c>
      <c r="G927" s="749" t="s">
        <v>646</v>
      </c>
      <c r="H927" s="749">
        <v>101066</v>
      </c>
      <c r="I927" s="749">
        <v>1066</v>
      </c>
      <c r="J927" s="749" t="s">
        <v>1337</v>
      </c>
      <c r="K927" s="749" t="s">
        <v>1338</v>
      </c>
      <c r="L927" s="752">
        <v>53.382000000000012</v>
      </c>
      <c r="M927" s="752">
        <v>15</v>
      </c>
      <c r="N927" s="753">
        <v>800.73000000000013</v>
      </c>
    </row>
    <row r="928" spans="1:14" ht="14.4" customHeight="1" x14ac:dyDescent="0.3">
      <c r="A928" s="747" t="s">
        <v>590</v>
      </c>
      <c r="B928" s="748" t="s">
        <v>591</v>
      </c>
      <c r="C928" s="749" t="s">
        <v>615</v>
      </c>
      <c r="D928" s="750" t="s">
        <v>616</v>
      </c>
      <c r="E928" s="751">
        <v>50113013</v>
      </c>
      <c r="F928" s="750" t="s">
        <v>1306</v>
      </c>
      <c r="G928" s="749" t="s">
        <v>646</v>
      </c>
      <c r="H928" s="749">
        <v>216199</v>
      </c>
      <c r="I928" s="749">
        <v>216199</v>
      </c>
      <c r="J928" s="749" t="s">
        <v>1342</v>
      </c>
      <c r="K928" s="749" t="s">
        <v>1343</v>
      </c>
      <c r="L928" s="752">
        <v>99.899999999999977</v>
      </c>
      <c r="M928" s="752">
        <v>4</v>
      </c>
      <c r="N928" s="753">
        <v>399.59999999999991</v>
      </c>
    </row>
    <row r="929" spans="1:14" ht="14.4" customHeight="1" x14ac:dyDescent="0.3">
      <c r="A929" s="747" t="s">
        <v>590</v>
      </c>
      <c r="B929" s="748" t="s">
        <v>591</v>
      </c>
      <c r="C929" s="749" t="s">
        <v>615</v>
      </c>
      <c r="D929" s="750" t="s">
        <v>616</v>
      </c>
      <c r="E929" s="751">
        <v>50113013</v>
      </c>
      <c r="F929" s="750" t="s">
        <v>1306</v>
      </c>
      <c r="G929" s="749" t="s">
        <v>646</v>
      </c>
      <c r="H929" s="749">
        <v>216183</v>
      </c>
      <c r="I929" s="749">
        <v>216183</v>
      </c>
      <c r="J929" s="749" t="s">
        <v>1741</v>
      </c>
      <c r="K929" s="749" t="s">
        <v>1742</v>
      </c>
      <c r="L929" s="752">
        <v>249.43</v>
      </c>
      <c r="M929" s="752">
        <v>40</v>
      </c>
      <c r="N929" s="753">
        <v>9977.2000000000007</v>
      </c>
    </row>
    <row r="930" spans="1:14" ht="14.4" customHeight="1" x14ac:dyDescent="0.3">
      <c r="A930" s="747" t="s">
        <v>590</v>
      </c>
      <c r="B930" s="748" t="s">
        <v>591</v>
      </c>
      <c r="C930" s="749" t="s">
        <v>615</v>
      </c>
      <c r="D930" s="750" t="s">
        <v>616</v>
      </c>
      <c r="E930" s="751">
        <v>50113013</v>
      </c>
      <c r="F930" s="750" t="s">
        <v>1306</v>
      </c>
      <c r="G930" s="749" t="s">
        <v>646</v>
      </c>
      <c r="H930" s="749">
        <v>216189</v>
      </c>
      <c r="I930" s="749">
        <v>216189</v>
      </c>
      <c r="J930" s="749" t="s">
        <v>1743</v>
      </c>
      <c r="K930" s="749" t="s">
        <v>1744</v>
      </c>
      <c r="L930" s="752">
        <v>125.70000000000003</v>
      </c>
      <c r="M930" s="752">
        <v>1</v>
      </c>
      <c r="N930" s="753">
        <v>125.70000000000003</v>
      </c>
    </row>
    <row r="931" spans="1:14" ht="14.4" customHeight="1" x14ac:dyDescent="0.3">
      <c r="A931" s="747" t="s">
        <v>590</v>
      </c>
      <c r="B931" s="748" t="s">
        <v>591</v>
      </c>
      <c r="C931" s="749" t="s">
        <v>615</v>
      </c>
      <c r="D931" s="750" t="s">
        <v>616</v>
      </c>
      <c r="E931" s="751">
        <v>50113013</v>
      </c>
      <c r="F931" s="750" t="s">
        <v>1306</v>
      </c>
      <c r="G931" s="749" t="s">
        <v>646</v>
      </c>
      <c r="H931" s="749">
        <v>187199</v>
      </c>
      <c r="I931" s="749">
        <v>87199</v>
      </c>
      <c r="J931" s="749" t="s">
        <v>1344</v>
      </c>
      <c r="K931" s="749" t="s">
        <v>1345</v>
      </c>
      <c r="L931" s="752">
        <v>220.98999999999998</v>
      </c>
      <c r="M931" s="752">
        <v>60</v>
      </c>
      <c r="N931" s="753">
        <v>13259.4</v>
      </c>
    </row>
    <row r="932" spans="1:14" ht="14.4" customHeight="1" x14ac:dyDescent="0.3">
      <c r="A932" s="747" t="s">
        <v>590</v>
      </c>
      <c r="B932" s="748" t="s">
        <v>591</v>
      </c>
      <c r="C932" s="749" t="s">
        <v>615</v>
      </c>
      <c r="D932" s="750" t="s">
        <v>616</v>
      </c>
      <c r="E932" s="751">
        <v>50113013</v>
      </c>
      <c r="F932" s="750" t="s">
        <v>1306</v>
      </c>
      <c r="G932" s="749" t="s">
        <v>646</v>
      </c>
      <c r="H932" s="749">
        <v>187200</v>
      </c>
      <c r="I932" s="749">
        <v>87200</v>
      </c>
      <c r="J932" s="749" t="s">
        <v>1745</v>
      </c>
      <c r="K932" s="749" t="s">
        <v>1746</v>
      </c>
      <c r="L932" s="752">
        <v>504.82</v>
      </c>
      <c r="M932" s="752">
        <v>20</v>
      </c>
      <c r="N932" s="753">
        <v>10096.4</v>
      </c>
    </row>
    <row r="933" spans="1:14" ht="14.4" customHeight="1" x14ac:dyDescent="0.3">
      <c r="A933" s="747" t="s">
        <v>590</v>
      </c>
      <c r="B933" s="748" t="s">
        <v>591</v>
      </c>
      <c r="C933" s="749" t="s">
        <v>615</v>
      </c>
      <c r="D933" s="750" t="s">
        <v>616</v>
      </c>
      <c r="E933" s="751">
        <v>50113013</v>
      </c>
      <c r="F933" s="750" t="s">
        <v>1306</v>
      </c>
      <c r="G933" s="749" t="s">
        <v>646</v>
      </c>
      <c r="H933" s="749">
        <v>202740</v>
      </c>
      <c r="I933" s="749">
        <v>202740</v>
      </c>
      <c r="J933" s="749" t="s">
        <v>1352</v>
      </c>
      <c r="K933" s="749" t="s">
        <v>1353</v>
      </c>
      <c r="L933" s="752">
        <v>391.12559999999991</v>
      </c>
      <c r="M933" s="752">
        <v>25</v>
      </c>
      <c r="N933" s="753">
        <v>9778.1399999999976</v>
      </c>
    </row>
    <row r="934" spans="1:14" ht="14.4" customHeight="1" x14ac:dyDescent="0.3">
      <c r="A934" s="747" t="s">
        <v>590</v>
      </c>
      <c r="B934" s="748" t="s">
        <v>591</v>
      </c>
      <c r="C934" s="749" t="s">
        <v>615</v>
      </c>
      <c r="D934" s="750" t="s">
        <v>616</v>
      </c>
      <c r="E934" s="751">
        <v>50113013</v>
      </c>
      <c r="F934" s="750" t="s">
        <v>1306</v>
      </c>
      <c r="G934" s="749" t="s">
        <v>646</v>
      </c>
      <c r="H934" s="749">
        <v>161980</v>
      </c>
      <c r="I934" s="749">
        <v>61980</v>
      </c>
      <c r="J934" s="749" t="s">
        <v>1659</v>
      </c>
      <c r="K934" s="749" t="s">
        <v>1747</v>
      </c>
      <c r="L934" s="752">
        <v>103.35999999999999</v>
      </c>
      <c r="M934" s="752">
        <v>2</v>
      </c>
      <c r="N934" s="753">
        <v>206.71999999999997</v>
      </c>
    </row>
    <row r="935" spans="1:14" ht="14.4" customHeight="1" x14ac:dyDescent="0.3">
      <c r="A935" s="747" t="s">
        <v>590</v>
      </c>
      <c r="B935" s="748" t="s">
        <v>591</v>
      </c>
      <c r="C935" s="749" t="s">
        <v>615</v>
      </c>
      <c r="D935" s="750" t="s">
        <v>616</v>
      </c>
      <c r="E935" s="751">
        <v>50113013</v>
      </c>
      <c r="F935" s="750" t="s">
        <v>1306</v>
      </c>
      <c r="G935" s="749" t="s">
        <v>662</v>
      </c>
      <c r="H935" s="749">
        <v>113453</v>
      </c>
      <c r="I935" s="749">
        <v>113453</v>
      </c>
      <c r="J935" s="749" t="s">
        <v>1356</v>
      </c>
      <c r="K935" s="749" t="s">
        <v>1357</v>
      </c>
      <c r="L935" s="752">
        <v>458.69999999999993</v>
      </c>
      <c r="M935" s="752">
        <v>93</v>
      </c>
      <c r="N935" s="753">
        <v>42659.099999999991</v>
      </c>
    </row>
    <row r="936" spans="1:14" ht="14.4" customHeight="1" x14ac:dyDescent="0.3">
      <c r="A936" s="747" t="s">
        <v>590</v>
      </c>
      <c r="B936" s="748" t="s">
        <v>591</v>
      </c>
      <c r="C936" s="749" t="s">
        <v>615</v>
      </c>
      <c r="D936" s="750" t="s">
        <v>616</v>
      </c>
      <c r="E936" s="751">
        <v>50113013</v>
      </c>
      <c r="F936" s="750" t="s">
        <v>1306</v>
      </c>
      <c r="G936" s="749" t="s">
        <v>646</v>
      </c>
      <c r="H936" s="749">
        <v>105113</v>
      </c>
      <c r="I936" s="749">
        <v>5113</v>
      </c>
      <c r="J936" s="749" t="s">
        <v>1748</v>
      </c>
      <c r="K936" s="749" t="s">
        <v>1749</v>
      </c>
      <c r="L936" s="752">
        <v>127.56000000000002</v>
      </c>
      <c r="M936" s="752">
        <v>20</v>
      </c>
      <c r="N936" s="753">
        <v>2551.2000000000003</v>
      </c>
    </row>
    <row r="937" spans="1:14" ht="14.4" customHeight="1" x14ac:dyDescent="0.3">
      <c r="A937" s="747" t="s">
        <v>590</v>
      </c>
      <c r="B937" s="748" t="s">
        <v>591</v>
      </c>
      <c r="C937" s="749" t="s">
        <v>615</v>
      </c>
      <c r="D937" s="750" t="s">
        <v>616</v>
      </c>
      <c r="E937" s="751">
        <v>50113013</v>
      </c>
      <c r="F937" s="750" t="s">
        <v>1306</v>
      </c>
      <c r="G937" s="749" t="s">
        <v>662</v>
      </c>
      <c r="H937" s="749">
        <v>126127</v>
      </c>
      <c r="I937" s="749">
        <v>26127</v>
      </c>
      <c r="J937" s="749" t="s">
        <v>1358</v>
      </c>
      <c r="K937" s="749" t="s">
        <v>1359</v>
      </c>
      <c r="L937" s="752">
        <v>12178.08</v>
      </c>
      <c r="M937" s="752">
        <v>22</v>
      </c>
      <c r="N937" s="753">
        <v>267917.76</v>
      </c>
    </row>
    <row r="938" spans="1:14" ht="14.4" customHeight="1" x14ac:dyDescent="0.3">
      <c r="A938" s="747" t="s">
        <v>590</v>
      </c>
      <c r="B938" s="748" t="s">
        <v>591</v>
      </c>
      <c r="C938" s="749" t="s">
        <v>615</v>
      </c>
      <c r="D938" s="750" t="s">
        <v>616</v>
      </c>
      <c r="E938" s="751">
        <v>50113013</v>
      </c>
      <c r="F938" s="750" t="s">
        <v>1306</v>
      </c>
      <c r="G938" s="749" t="s">
        <v>662</v>
      </c>
      <c r="H938" s="749">
        <v>166269</v>
      </c>
      <c r="I938" s="749">
        <v>166269</v>
      </c>
      <c r="J938" s="749" t="s">
        <v>1360</v>
      </c>
      <c r="K938" s="749" t="s">
        <v>1361</v>
      </c>
      <c r="L938" s="752">
        <v>52.879999999999995</v>
      </c>
      <c r="M938" s="752">
        <v>180</v>
      </c>
      <c r="N938" s="753">
        <v>9518.4</v>
      </c>
    </row>
    <row r="939" spans="1:14" ht="14.4" customHeight="1" x14ac:dyDescent="0.3">
      <c r="A939" s="747" t="s">
        <v>590</v>
      </c>
      <c r="B939" s="748" t="s">
        <v>591</v>
      </c>
      <c r="C939" s="749" t="s">
        <v>615</v>
      </c>
      <c r="D939" s="750" t="s">
        <v>616</v>
      </c>
      <c r="E939" s="751">
        <v>50113013</v>
      </c>
      <c r="F939" s="750" t="s">
        <v>1306</v>
      </c>
      <c r="G939" s="749" t="s">
        <v>662</v>
      </c>
      <c r="H939" s="749">
        <v>118547</v>
      </c>
      <c r="I939" s="749">
        <v>18547</v>
      </c>
      <c r="J939" s="749" t="s">
        <v>1362</v>
      </c>
      <c r="K939" s="749" t="s">
        <v>1363</v>
      </c>
      <c r="L939" s="752">
        <v>123.49000000000001</v>
      </c>
      <c r="M939" s="752">
        <v>3</v>
      </c>
      <c r="N939" s="753">
        <v>370.47</v>
      </c>
    </row>
    <row r="940" spans="1:14" ht="14.4" customHeight="1" x14ac:dyDescent="0.3">
      <c r="A940" s="747" t="s">
        <v>590</v>
      </c>
      <c r="B940" s="748" t="s">
        <v>591</v>
      </c>
      <c r="C940" s="749" t="s">
        <v>615</v>
      </c>
      <c r="D940" s="750" t="s">
        <v>616</v>
      </c>
      <c r="E940" s="751">
        <v>50113013</v>
      </c>
      <c r="F940" s="750" t="s">
        <v>1306</v>
      </c>
      <c r="G940" s="749" t="s">
        <v>662</v>
      </c>
      <c r="H940" s="749">
        <v>850455</v>
      </c>
      <c r="I940" s="749">
        <v>169033</v>
      </c>
      <c r="J940" s="749" t="s">
        <v>1364</v>
      </c>
      <c r="K940" s="749" t="s">
        <v>1365</v>
      </c>
      <c r="L940" s="752">
        <v>204.16999999999993</v>
      </c>
      <c r="M940" s="752">
        <v>3</v>
      </c>
      <c r="N940" s="753">
        <v>612.50999999999976</v>
      </c>
    </row>
    <row r="941" spans="1:14" ht="14.4" customHeight="1" x14ac:dyDescent="0.3">
      <c r="A941" s="747" t="s">
        <v>590</v>
      </c>
      <c r="B941" s="748" t="s">
        <v>591</v>
      </c>
      <c r="C941" s="749" t="s">
        <v>615</v>
      </c>
      <c r="D941" s="750" t="s">
        <v>616</v>
      </c>
      <c r="E941" s="751">
        <v>50113013</v>
      </c>
      <c r="F941" s="750" t="s">
        <v>1306</v>
      </c>
      <c r="G941" s="749" t="s">
        <v>662</v>
      </c>
      <c r="H941" s="749">
        <v>103708</v>
      </c>
      <c r="I941" s="749">
        <v>3708</v>
      </c>
      <c r="J941" s="749" t="s">
        <v>1750</v>
      </c>
      <c r="K941" s="749" t="s">
        <v>1751</v>
      </c>
      <c r="L941" s="752">
        <v>1128.73</v>
      </c>
      <c r="M941" s="752">
        <v>2</v>
      </c>
      <c r="N941" s="753">
        <v>2257.46</v>
      </c>
    </row>
    <row r="942" spans="1:14" ht="14.4" customHeight="1" x14ac:dyDescent="0.3">
      <c r="A942" s="747" t="s">
        <v>590</v>
      </c>
      <c r="B942" s="748" t="s">
        <v>591</v>
      </c>
      <c r="C942" s="749" t="s">
        <v>615</v>
      </c>
      <c r="D942" s="750" t="s">
        <v>616</v>
      </c>
      <c r="E942" s="751">
        <v>50113014</v>
      </c>
      <c r="F942" s="750" t="s">
        <v>1366</v>
      </c>
      <c r="G942" s="749" t="s">
        <v>646</v>
      </c>
      <c r="H942" s="749">
        <v>198417</v>
      </c>
      <c r="I942" s="749">
        <v>198417</v>
      </c>
      <c r="J942" s="749" t="s">
        <v>1367</v>
      </c>
      <c r="K942" s="749" t="s">
        <v>1368</v>
      </c>
      <c r="L942" s="752">
        <v>26381.159999999996</v>
      </c>
      <c r="M942" s="752">
        <v>14.9</v>
      </c>
      <c r="N942" s="753">
        <v>393079.28399999993</v>
      </c>
    </row>
    <row r="943" spans="1:14" ht="14.4" customHeight="1" x14ac:dyDescent="0.3">
      <c r="A943" s="747" t="s">
        <v>590</v>
      </c>
      <c r="B943" s="748" t="s">
        <v>591</v>
      </c>
      <c r="C943" s="749" t="s">
        <v>615</v>
      </c>
      <c r="D943" s="750" t="s">
        <v>616</v>
      </c>
      <c r="E943" s="751">
        <v>50113014</v>
      </c>
      <c r="F943" s="750" t="s">
        <v>1366</v>
      </c>
      <c r="G943" s="749" t="s">
        <v>662</v>
      </c>
      <c r="H943" s="749">
        <v>64942</v>
      </c>
      <c r="I943" s="749">
        <v>64942</v>
      </c>
      <c r="J943" s="749" t="s">
        <v>1371</v>
      </c>
      <c r="K943" s="749" t="s">
        <v>1372</v>
      </c>
      <c r="L943" s="752">
        <v>2113.75</v>
      </c>
      <c r="M943" s="752">
        <v>14</v>
      </c>
      <c r="N943" s="753">
        <v>29592.5</v>
      </c>
    </row>
    <row r="944" spans="1:14" ht="14.4" customHeight="1" x14ac:dyDescent="0.3">
      <c r="A944" s="747" t="s">
        <v>590</v>
      </c>
      <c r="B944" s="748" t="s">
        <v>591</v>
      </c>
      <c r="C944" s="749" t="s">
        <v>615</v>
      </c>
      <c r="D944" s="750" t="s">
        <v>616</v>
      </c>
      <c r="E944" s="751">
        <v>50113014</v>
      </c>
      <c r="F944" s="750" t="s">
        <v>1366</v>
      </c>
      <c r="G944" s="749" t="s">
        <v>662</v>
      </c>
      <c r="H944" s="749">
        <v>164401</v>
      </c>
      <c r="I944" s="749">
        <v>164401</v>
      </c>
      <c r="J944" s="749" t="s">
        <v>1377</v>
      </c>
      <c r="K944" s="749" t="s">
        <v>1378</v>
      </c>
      <c r="L944" s="752">
        <v>148.5</v>
      </c>
      <c r="M944" s="752">
        <v>8</v>
      </c>
      <c r="N944" s="753">
        <v>1188</v>
      </c>
    </row>
    <row r="945" spans="1:14" ht="14.4" customHeight="1" x14ac:dyDescent="0.3">
      <c r="A945" s="747" t="s">
        <v>590</v>
      </c>
      <c r="B945" s="748" t="s">
        <v>591</v>
      </c>
      <c r="C945" s="749" t="s">
        <v>615</v>
      </c>
      <c r="D945" s="750" t="s">
        <v>616</v>
      </c>
      <c r="E945" s="751">
        <v>50113014</v>
      </c>
      <c r="F945" s="750" t="s">
        <v>1366</v>
      </c>
      <c r="G945" s="749" t="s">
        <v>646</v>
      </c>
      <c r="H945" s="749">
        <v>116895</v>
      </c>
      <c r="I945" s="749">
        <v>16895</v>
      </c>
      <c r="J945" s="749" t="s">
        <v>1379</v>
      </c>
      <c r="K945" s="749" t="s">
        <v>1380</v>
      </c>
      <c r="L945" s="752">
        <v>107.92999999999999</v>
      </c>
      <c r="M945" s="752">
        <v>6</v>
      </c>
      <c r="N945" s="753">
        <v>647.57999999999993</v>
      </c>
    </row>
    <row r="946" spans="1:14" ht="14.4" customHeight="1" x14ac:dyDescent="0.3">
      <c r="A946" s="747" t="s">
        <v>590</v>
      </c>
      <c r="B946" s="748" t="s">
        <v>591</v>
      </c>
      <c r="C946" s="749" t="s">
        <v>615</v>
      </c>
      <c r="D946" s="750" t="s">
        <v>616</v>
      </c>
      <c r="E946" s="751">
        <v>50113014</v>
      </c>
      <c r="F946" s="750" t="s">
        <v>1366</v>
      </c>
      <c r="G946" s="749" t="s">
        <v>646</v>
      </c>
      <c r="H946" s="749">
        <v>129428</v>
      </c>
      <c r="I946" s="749">
        <v>500720</v>
      </c>
      <c r="J946" s="749" t="s">
        <v>1752</v>
      </c>
      <c r="K946" s="749" t="s">
        <v>1753</v>
      </c>
      <c r="L946" s="752">
        <v>3630</v>
      </c>
      <c r="M946" s="752">
        <v>30</v>
      </c>
      <c r="N946" s="753">
        <v>108900</v>
      </c>
    </row>
    <row r="947" spans="1:14" ht="14.4" customHeight="1" x14ac:dyDescent="0.3">
      <c r="A947" s="747" t="s">
        <v>590</v>
      </c>
      <c r="B947" s="748" t="s">
        <v>591</v>
      </c>
      <c r="C947" s="749" t="s">
        <v>615</v>
      </c>
      <c r="D947" s="750" t="s">
        <v>616</v>
      </c>
      <c r="E947" s="751">
        <v>50113014</v>
      </c>
      <c r="F947" s="750" t="s">
        <v>1366</v>
      </c>
      <c r="G947" s="749" t="s">
        <v>662</v>
      </c>
      <c r="H947" s="749">
        <v>207309</v>
      </c>
      <c r="I947" s="749">
        <v>207309</v>
      </c>
      <c r="J947" s="749" t="s">
        <v>1387</v>
      </c>
      <c r="K947" s="749" t="s">
        <v>1388</v>
      </c>
      <c r="L947" s="752">
        <v>117.80999999999999</v>
      </c>
      <c r="M947" s="752">
        <v>210</v>
      </c>
      <c r="N947" s="753">
        <v>24740.1</v>
      </c>
    </row>
    <row r="948" spans="1:14" ht="14.4" customHeight="1" x14ac:dyDescent="0.3">
      <c r="A948" s="747" t="s">
        <v>590</v>
      </c>
      <c r="B948" s="748" t="s">
        <v>591</v>
      </c>
      <c r="C948" s="749" t="s">
        <v>615</v>
      </c>
      <c r="D948" s="750" t="s">
        <v>616</v>
      </c>
      <c r="E948" s="751">
        <v>50113014</v>
      </c>
      <c r="F948" s="750" t="s">
        <v>1366</v>
      </c>
      <c r="G948" s="749" t="s">
        <v>592</v>
      </c>
      <c r="H948" s="749">
        <v>189643</v>
      </c>
      <c r="I948" s="749">
        <v>189643</v>
      </c>
      <c r="J948" s="749" t="s">
        <v>1389</v>
      </c>
      <c r="K948" s="749" t="s">
        <v>1390</v>
      </c>
      <c r="L948" s="752">
        <v>508.22</v>
      </c>
      <c r="M948" s="752">
        <v>1</v>
      </c>
      <c r="N948" s="753">
        <v>508.22</v>
      </c>
    </row>
    <row r="949" spans="1:14" ht="14.4" customHeight="1" x14ac:dyDescent="0.3">
      <c r="A949" s="747" t="s">
        <v>590</v>
      </c>
      <c r="B949" s="748" t="s">
        <v>591</v>
      </c>
      <c r="C949" s="749" t="s">
        <v>615</v>
      </c>
      <c r="D949" s="750" t="s">
        <v>616</v>
      </c>
      <c r="E949" s="751">
        <v>50113014</v>
      </c>
      <c r="F949" s="750" t="s">
        <v>1366</v>
      </c>
      <c r="G949" s="749" t="s">
        <v>662</v>
      </c>
      <c r="H949" s="749">
        <v>189220</v>
      </c>
      <c r="I949" s="749">
        <v>189220</v>
      </c>
      <c r="J949" s="749" t="s">
        <v>1392</v>
      </c>
      <c r="K949" s="749" t="s">
        <v>1393</v>
      </c>
      <c r="L949" s="752">
        <v>6765</v>
      </c>
      <c r="M949" s="752">
        <v>28</v>
      </c>
      <c r="N949" s="753">
        <v>189420</v>
      </c>
    </row>
    <row r="950" spans="1:14" ht="14.4" customHeight="1" x14ac:dyDescent="0.3">
      <c r="A950" s="747" t="s">
        <v>590</v>
      </c>
      <c r="B950" s="748" t="s">
        <v>591</v>
      </c>
      <c r="C950" s="749" t="s">
        <v>615</v>
      </c>
      <c r="D950" s="750" t="s">
        <v>616</v>
      </c>
      <c r="E950" s="751">
        <v>50113016</v>
      </c>
      <c r="F950" s="750" t="s">
        <v>1394</v>
      </c>
      <c r="G950" s="749" t="s">
        <v>646</v>
      </c>
      <c r="H950" s="749">
        <v>185814</v>
      </c>
      <c r="I950" s="749">
        <v>209035</v>
      </c>
      <c r="J950" s="749" t="s">
        <v>1395</v>
      </c>
      <c r="K950" s="749" t="s">
        <v>1396</v>
      </c>
      <c r="L950" s="752">
        <v>29776.285120399039</v>
      </c>
      <c r="M950" s="752">
        <v>2.907</v>
      </c>
      <c r="N950" s="753">
        <v>86559.660845000006</v>
      </c>
    </row>
    <row r="951" spans="1:14" ht="14.4" customHeight="1" x14ac:dyDescent="0.3">
      <c r="A951" s="747" t="s">
        <v>590</v>
      </c>
      <c r="B951" s="748" t="s">
        <v>591</v>
      </c>
      <c r="C951" s="749" t="s">
        <v>615</v>
      </c>
      <c r="D951" s="750" t="s">
        <v>616</v>
      </c>
      <c r="E951" s="751">
        <v>50113016</v>
      </c>
      <c r="F951" s="750" t="s">
        <v>1394</v>
      </c>
      <c r="G951" s="749" t="s">
        <v>646</v>
      </c>
      <c r="H951" s="749">
        <v>209457</v>
      </c>
      <c r="I951" s="749">
        <v>209457</v>
      </c>
      <c r="J951" s="749" t="s">
        <v>1395</v>
      </c>
      <c r="K951" s="749" t="s">
        <v>1397</v>
      </c>
      <c r="L951" s="752">
        <v>5159.6380875158211</v>
      </c>
      <c r="M951" s="752">
        <v>3.6999999999999997</v>
      </c>
      <c r="N951" s="753">
        <v>19090.660923808537</v>
      </c>
    </row>
    <row r="952" spans="1:14" ht="14.4" customHeight="1" x14ac:dyDescent="0.3">
      <c r="A952" s="747" t="s">
        <v>590</v>
      </c>
      <c r="B952" s="748" t="s">
        <v>591</v>
      </c>
      <c r="C952" s="749" t="s">
        <v>615</v>
      </c>
      <c r="D952" s="750" t="s">
        <v>616</v>
      </c>
      <c r="E952" s="751">
        <v>50113016</v>
      </c>
      <c r="F952" s="750" t="s">
        <v>1394</v>
      </c>
      <c r="G952" s="749" t="s">
        <v>646</v>
      </c>
      <c r="H952" s="749">
        <v>209458</v>
      </c>
      <c r="I952" s="749">
        <v>209458</v>
      </c>
      <c r="J952" s="749" t="s">
        <v>1395</v>
      </c>
      <c r="K952" s="749" t="s">
        <v>1398</v>
      </c>
      <c r="L952" s="752">
        <v>15478.980013547838</v>
      </c>
      <c r="M952" s="752">
        <v>3.02</v>
      </c>
      <c r="N952" s="753">
        <v>46746.51964091447</v>
      </c>
    </row>
    <row r="953" spans="1:14" ht="14.4" customHeight="1" x14ac:dyDescent="0.3">
      <c r="A953" s="747" t="s">
        <v>590</v>
      </c>
      <c r="B953" s="748" t="s">
        <v>591</v>
      </c>
      <c r="C953" s="749" t="s">
        <v>615</v>
      </c>
      <c r="D953" s="750" t="s">
        <v>616</v>
      </c>
      <c r="E953" s="751">
        <v>50113016</v>
      </c>
      <c r="F953" s="750" t="s">
        <v>1394</v>
      </c>
      <c r="G953" s="749" t="s">
        <v>646</v>
      </c>
      <c r="H953" s="749">
        <v>498293</v>
      </c>
      <c r="I953" s="749">
        <v>207786</v>
      </c>
      <c r="J953" s="749" t="s">
        <v>1754</v>
      </c>
      <c r="K953" s="749" t="s">
        <v>1755</v>
      </c>
      <c r="L953" s="752">
        <v>92615.390000000043</v>
      </c>
      <c r="M953" s="752">
        <v>1.3626999999999998</v>
      </c>
      <c r="N953" s="753">
        <v>126206.99195300003</v>
      </c>
    </row>
    <row r="954" spans="1:14" ht="14.4" customHeight="1" x14ac:dyDescent="0.3">
      <c r="A954" s="747" t="s">
        <v>590</v>
      </c>
      <c r="B954" s="748" t="s">
        <v>591</v>
      </c>
      <c r="C954" s="749" t="s">
        <v>618</v>
      </c>
      <c r="D954" s="750" t="s">
        <v>619</v>
      </c>
      <c r="E954" s="751">
        <v>50113001</v>
      </c>
      <c r="F954" s="750" t="s">
        <v>645</v>
      </c>
      <c r="G954" s="749" t="s">
        <v>646</v>
      </c>
      <c r="H954" s="749">
        <v>196885</v>
      </c>
      <c r="I954" s="749">
        <v>96885</v>
      </c>
      <c r="J954" s="749" t="s">
        <v>647</v>
      </c>
      <c r="K954" s="749" t="s">
        <v>648</v>
      </c>
      <c r="L954" s="752">
        <v>19.25</v>
      </c>
      <c r="M954" s="752">
        <v>1</v>
      </c>
      <c r="N954" s="753">
        <v>19.25</v>
      </c>
    </row>
    <row r="955" spans="1:14" ht="14.4" customHeight="1" x14ac:dyDescent="0.3">
      <c r="A955" s="747" t="s">
        <v>590</v>
      </c>
      <c r="B955" s="748" t="s">
        <v>591</v>
      </c>
      <c r="C955" s="749" t="s">
        <v>618</v>
      </c>
      <c r="D955" s="750" t="s">
        <v>619</v>
      </c>
      <c r="E955" s="751">
        <v>50113001</v>
      </c>
      <c r="F955" s="750" t="s">
        <v>645</v>
      </c>
      <c r="G955" s="749" t="s">
        <v>646</v>
      </c>
      <c r="H955" s="749">
        <v>196884</v>
      </c>
      <c r="I955" s="749">
        <v>96884</v>
      </c>
      <c r="J955" s="749" t="s">
        <v>649</v>
      </c>
      <c r="K955" s="749" t="s">
        <v>650</v>
      </c>
      <c r="L955" s="752">
        <v>9.35</v>
      </c>
      <c r="M955" s="752">
        <v>1</v>
      </c>
      <c r="N955" s="753">
        <v>9.35</v>
      </c>
    </row>
    <row r="956" spans="1:14" ht="14.4" customHeight="1" x14ac:dyDescent="0.3">
      <c r="A956" s="747" t="s">
        <v>590</v>
      </c>
      <c r="B956" s="748" t="s">
        <v>591</v>
      </c>
      <c r="C956" s="749" t="s">
        <v>618</v>
      </c>
      <c r="D956" s="750" t="s">
        <v>619</v>
      </c>
      <c r="E956" s="751">
        <v>50113001</v>
      </c>
      <c r="F956" s="750" t="s">
        <v>645</v>
      </c>
      <c r="G956" s="749" t="s">
        <v>646</v>
      </c>
      <c r="H956" s="749">
        <v>146686</v>
      </c>
      <c r="I956" s="749">
        <v>146686</v>
      </c>
      <c r="J956" s="749" t="s">
        <v>651</v>
      </c>
      <c r="K956" s="749" t="s">
        <v>652</v>
      </c>
      <c r="L956" s="752">
        <v>19.8</v>
      </c>
      <c r="M956" s="752">
        <v>50</v>
      </c>
      <c r="N956" s="753">
        <v>990</v>
      </c>
    </row>
    <row r="957" spans="1:14" ht="14.4" customHeight="1" x14ac:dyDescent="0.3">
      <c r="A957" s="747" t="s">
        <v>590</v>
      </c>
      <c r="B957" s="748" t="s">
        <v>591</v>
      </c>
      <c r="C957" s="749" t="s">
        <v>618</v>
      </c>
      <c r="D957" s="750" t="s">
        <v>619</v>
      </c>
      <c r="E957" s="751">
        <v>50113001</v>
      </c>
      <c r="F957" s="750" t="s">
        <v>645</v>
      </c>
      <c r="G957" s="749" t="s">
        <v>646</v>
      </c>
      <c r="H957" s="749">
        <v>846758</v>
      </c>
      <c r="I957" s="749">
        <v>103387</v>
      </c>
      <c r="J957" s="749" t="s">
        <v>653</v>
      </c>
      <c r="K957" s="749" t="s">
        <v>654</v>
      </c>
      <c r="L957" s="752">
        <v>72.949999999999989</v>
      </c>
      <c r="M957" s="752">
        <v>1</v>
      </c>
      <c r="N957" s="753">
        <v>72.949999999999989</v>
      </c>
    </row>
    <row r="958" spans="1:14" ht="14.4" customHeight="1" x14ac:dyDescent="0.3">
      <c r="A958" s="747" t="s">
        <v>590</v>
      </c>
      <c r="B958" s="748" t="s">
        <v>591</v>
      </c>
      <c r="C958" s="749" t="s">
        <v>618</v>
      </c>
      <c r="D958" s="750" t="s">
        <v>619</v>
      </c>
      <c r="E958" s="751">
        <v>50113001</v>
      </c>
      <c r="F958" s="750" t="s">
        <v>645</v>
      </c>
      <c r="G958" s="749" t="s">
        <v>646</v>
      </c>
      <c r="H958" s="749">
        <v>197323</v>
      </c>
      <c r="I958" s="749">
        <v>197323</v>
      </c>
      <c r="J958" s="749" t="s">
        <v>1756</v>
      </c>
      <c r="K958" s="749" t="s">
        <v>1757</v>
      </c>
      <c r="L958" s="752">
        <v>1344.5</v>
      </c>
      <c r="M958" s="752">
        <v>1</v>
      </c>
      <c r="N958" s="753">
        <v>1344.5</v>
      </c>
    </row>
    <row r="959" spans="1:14" ht="14.4" customHeight="1" x14ac:dyDescent="0.3">
      <c r="A959" s="747" t="s">
        <v>590</v>
      </c>
      <c r="B959" s="748" t="s">
        <v>591</v>
      </c>
      <c r="C959" s="749" t="s">
        <v>618</v>
      </c>
      <c r="D959" s="750" t="s">
        <v>619</v>
      </c>
      <c r="E959" s="751">
        <v>50113001</v>
      </c>
      <c r="F959" s="750" t="s">
        <v>645</v>
      </c>
      <c r="G959" s="749" t="s">
        <v>646</v>
      </c>
      <c r="H959" s="749">
        <v>100362</v>
      </c>
      <c r="I959" s="749">
        <v>362</v>
      </c>
      <c r="J959" s="749" t="s">
        <v>1402</v>
      </c>
      <c r="K959" s="749" t="s">
        <v>1104</v>
      </c>
      <c r="L959" s="752">
        <v>86.439999999999984</v>
      </c>
      <c r="M959" s="752">
        <v>1</v>
      </c>
      <c r="N959" s="753">
        <v>86.439999999999984</v>
      </c>
    </row>
    <row r="960" spans="1:14" ht="14.4" customHeight="1" x14ac:dyDescent="0.3">
      <c r="A960" s="747" t="s">
        <v>590</v>
      </c>
      <c r="B960" s="748" t="s">
        <v>591</v>
      </c>
      <c r="C960" s="749" t="s">
        <v>618</v>
      </c>
      <c r="D960" s="750" t="s">
        <v>619</v>
      </c>
      <c r="E960" s="751">
        <v>50113001</v>
      </c>
      <c r="F960" s="750" t="s">
        <v>645</v>
      </c>
      <c r="G960" s="749" t="s">
        <v>662</v>
      </c>
      <c r="H960" s="749">
        <v>102945</v>
      </c>
      <c r="I960" s="749">
        <v>2945</v>
      </c>
      <c r="J960" s="749" t="s">
        <v>663</v>
      </c>
      <c r="K960" s="749" t="s">
        <v>664</v>
      </c>
      <c r="L960" s="752">
        <v>8.73</v>
      </c>
      <c r="M960" s="752">
        <v>3</v>
      </c>
      <c r="N960" s="753">
        <v>26.19</v>
      </c>
    </row>
    <row r="961" spans="1:14" ht="14.4" customHeight="1" x14ac:dyDescent="0.3">
      <c r="A961" s="747" t="s">
        <v>590</v>
      </c>
      <c r="B961" s="748" t="s">
        <v>591</v>
      </c>
      <c r="C961" s="749" t="s">
        <v>618</v>
      </c>
      <c r="D961" s="750" t="s">
        <v>619</v>
      </c>
      <c r="E961" s="751">
        <v>50113001</v>
      </c>
      <c r="F961" s="750" t="s">
        <v>645</v>
      </c>
      <c r="G961" s="749" t="s">
        <v>646</v>
      </c>
      <c r="H961" s="749">
        <v>201384</v>
      </c>
      <c r="I961" s="749">
        <v>201384</v>
      </c>
      <c r="J961" s="749" t="s">
        <v>668</v>
      </c>
      <c r="K961" s="749" t="s">
        <v>669</v>
      </c>
      <c r="L961" s="752">
        <v>1093.83</v>
      </c>
      <c r="M961" s="752">
        <v>3</v>
      </c>
      <c r="N961" s="753">
        <v>3281.49</v>
      </c>
    </row>
    <row r="962" spans="1:14" ht="14.4" customHeight="1" x14ac:dyDescent="0.3">
      <c r="A962" s="747" t="s">
        <v>590</v>
      </c>
      <c r="B962" s="748" t="s">
        <v>591</v>
      </c>
      <c r="C962" s="749" t="s">
        <v>618</v>
      </c>
      <c r="D962" s="750" t="s">
        <v>619</v>
      </c>
      <c r="E962" s="751">
        <v>50113001</v>
      </c>
      <c r="F962" s="750" t="s">
        <v>645</v>
      </c>
      <c r="G962" s="749" t="s">
        <v>646</v>
      </c>
      <c r="H962" s="749">
        <v>113873</v>
      </c>
      <c r="I962" s="749">
        <v>13873</v>
      </c>
      <c r="J962" s="749" t="s">
        <v>670</v>
      </c>
      <c r="K962" s="749" t="s">
        <v>671</v>
      </c>
      <c r="L962" s="752">
        <v>251.29999999999998</v>
      </c>
      <c r="M962" s="752">
        <v>0.35537189999999996</v>
      </c>
      <c r="N962" s="753">
        <v>89.304958469999988</v>
      </c>
    </row>
    <row r="963" spans="1:14" ht="14.4" customHeight="1" x14ac:dyDescent="0.3">
      <c r="A963" s="747" t="s">
        <v>590</v>
      </c>
      <c r="B963" s="748" t="s">
        <v>591</v>
      </c>
      <c r="C963" s="749" t="s">
        <v>618</v>
      </c>
      <c r="D963" s="750" t="s">
        <v>619</v>
      </c>
      <c r="E963" s="751">
        <v>50113001</v>
      </c>
      <c r="F963" s="750" t="s">
        <v>645</v>
      </c>
      <c r="G963" s="749" t="s">
        <v>646</v>
      </c>
      <c r="H963" s="749">
        <v>192841</v>
      </c>
      <c r="I963" s="749">
        <v>192841</v>
      </c>
      <c r="J963" s="749" t="s">
        <v>674</v>
      </c>
      <c r="K963" s="749" t="s">
        <v>675</v>
      </c>
      <c r="L963" s="752">
        <v>4309.8</v>
      </c>
      <c r="M963" s="752">
        <v>18</v>
      </c>
      <c r="N963" s="753">
        <v>77576.400000000009</v>
      </c>
    </row>
    <row r="964" spans="1:14" ht="14.4" customHeight="1" x14ac:dyDescent="0.3">
      <c r="A964" s="747" t="s">
        <v>590</v>
      </c>
      <c r="B964" s="748" t="s">
        <v>591</v>
      </c>
      <c r="C964" s="749" t="s">
        <v>618</v>
      </c>
      <c r="D964" s="750" t="s">
        <v>619</v>
      </c>
      <c r="E964" s="751">
        <v>50113001</v>
      </c>
      <c r="F964" s="750" t="s">
        <v>645</v>
      </c>
      <c r="G964" s="749" t="s">
        <v>646</v>
      </c>
      <c r="H964" s="749">
        <v>845369</v>
      </c>
      <c r="I964" s="749">
        <v>107987</v>
      </c>
      <c r="J964" s="749" t="s">
        <v>693</v>
      </c>
      <c r="K964" s="749" t="s">
        <v>694</v>
      </c>
      <c r="L964" s="752">
        <v>112.28000000000004</v>
      </c>
      <c r="M964" s="752">
        <v>9</v>
      </c>
      <c r="N964" s="753">
        <v>1010.5200000000004</v>
      </c>
    </row>
    <row r="965" spans="1:14" ht="14.4" customHeight="1" x14ac:dyDescent="0.3">
      <c r="A965" s="747" t="s">
        <v>590</v>
      </c>
      <c r="B965" s="748" t="s">
        <v>591</v>
      </c>
      <c r="C965" s="749" t="s">
        <v>618</v>
      </c>
      <c r="D965" s="750" t="s">
        <v>619</v>
      </c>
      <c r="E965" s="751">
        <v>50113001</v>
      </c>
      <c r="F965" s="750" t="s">
        <v>645</v>
      </c>
      <c r="G965" s="749" t="s">
        <v>646</v>
      </c>
      <c r="H965" s="749">
        <v>196610</v>
      </c>
      <c r="I965" s="749">
        <v>96610</v>
      </c>
      <c r="J965" s="749" t="s">
        <v>698</v>
      </c>
      <c r="K965" s="749" t="s">
        <v>699</v>
      </c>
      <c r="L965" s="752">
        <v>46.38</v>
      </c>
      <c r="M965" s="752">
        <v>3</v>
      </c>
      <c r="N965" s="753">
        <v>139.14000000000001</v>
      </c>
    </row>
    <row r="966" spans="1:14" ht="14.4" customHeight="1" x14ac:dyDescent="0.3">
      <c r="A966" s="747" t="s">
        <v>590</v>
      </c>
      <c r="B966" s="748" t="s">
        <v>591</v>
      </c>
      <c r="C966" s="749" t="s">
        <v>618</v>
      </c>
      <c r="D966" s="750" t="s">
        <v>619</v>
      </c>
      <c r="E966" s="751">
        <v>50113001</v>
      </c>
      <c r="F966" s="750" t="s">
        <v>645</v>
      </c>
      <c r="G966" s="749" t="s">
        <v>646</v>
      </c>
      <c r="H966" s="749">
        <v>110555</v>
      </c>
      <c r="I966" s="749">
        <v>10555</v>
      </c>
      <c r="J966" s="749" t="s">
        <v>700</v>
      </c>
      <c r="K966" s="749" t="s">
        <v>701</v>
      </c>
      <c r="L966" s="752">
        <v>254.98</v>
      </c>
      <c r="M966" s="752">
        <v>3</v>
      </c>
      <c r="N966" s="753">
        <v>764.93999999999994</v>
      </c>
    </row>
    <row r="967" spans="1:14" ht="14.4" customHeight="1" x14ac:dyDescent="0.3">
      <c r="A967" s="747" t="s">
        <v>590</v>
      </c>
      <c r="B967" s="748" t="s">
        <v>591</v>
      </c>
      <c r="C967" s="749" t="s">
        <v>618</v>
      </c>
      <c r="D967" s="750" t="s">
        <v>619</v>
      </c>
      <c r="E967" s="751">
        <v>50113001</v>
      </c>
      <c r="F967" s="750" t="s">
        <v>645</v>
      </c>
      <c r="G967" s="749" t="s">
        <v>646</v>
      </c>
      <c r="H967" s="749">
        <v>187764</v>
      </c>
      <c r="I967" s="749">
        <v>87764</v>
      </c>
      <c r="J967" s="749" t="s">
        <v>702</v>
      </c>
      <c r="K967" s="749" t="s">
        <v>703</v>
      </c>
      <c r="L967" s="752">
        <v>52.459888888888884</v>
      </c>
      <c r="M967" s="752">
        <v>45</v>
      </c>
      <c r="N967" s="753">
        <v>2360.6949999999997</v>
      </c>
    </row>
    <row r="968" spans="1:14" ht="14.4" customHeight="1" x14ac:dyDescent="0.3">
      <c r="A968" s="747" t="s">
        <v>590</v>
      </c>
      <c r="B968" s="748" t="s">
        <v>591</v>
      </c>
      <c r="C968" s="749" t="s">
        <v>618</v>
      </c>
      <c r="D968" s="750" t="s">
        <v>619</v>
      </c>
      <c r="E968" s="751">
        <v>50113001</v>
      </c>
      <c r="F968" s="750" t="s">
        <v>645</v>
      </c>
      <c r="G968" s="749" t="s">
        <v>646</v>
      </c>
      <c r="H968" s="749">
        <v>169667</v>
      </c>
      <c r="I968" s="749">
        <v>69667</v>
      </c>
      <c r="J968" s="749" t="s">
        <v>704</v>
      </c>
      <c r="K968" s="749" t="s">
        <v>703</v>
      </c>
      <c r="L968" s="752">
        <v>103.57</v>
      </c>
      <c r="M968" s="752">
        <v>26</v>
      </c>
      <c r="N968" s="753">
        <v>2692.8199999999997</v>
      </c>
    </row>
    <row r="969" spans="1:14" ht="14.4" customHeight="1" x14ac:dyDescent="0.3">
      <c r="A969" s="747" t="s">
        <v>590</v>
      </c>
      <c r="B969" s="748" t="s">
        <v>591</v>
      </c>
      <c r="C969" s="749" t="s">
        <v>618</v>
      </c>
      <c r="D969" s="750" t="s">
        <v>619</v>
      </c>
      <c r="E969" s="751">
        <v>50113001</v>
      </c>
      <c r="F969" s="750" t="s">
        <v>645</v>
      </c>
      <c r="G969" s="749" t="s">
        <v>646</v>
      </c>
      <c r="H969" s="749">
        <v>173389</v>
      </c>
      <c r="I969" s="749">
        <v>173389</v>
      </c>
      <c r="J969" s="749" t="s">
        <v>1758</v>
      </c>
      <c r="K969" s="749" t="s">
        <v>1759</v>
      </c>
      <c r="L969" s="752">
        <v>753.28</v>
      </c>
      <c r="M969" s="752">
        <v>2.5</v>
      </c>
      <c r="N969" s="753">
        <v>1883.1999999999998</v>
      </c>
    </row>
    <row r="970" spans="1:14" ht="14.4" customHeight="1" x14ac:dyDescent="0.3">
      <c r="A970" s="747" t="s">
        <v>590</v>
      </c>
      <c r="B970" s="748" t="s">
        <v>591</v>
      </c>
      <c r="C970" s="749" t="s">
        <v>618</v>
      </c>
      <c r="D970" s="750" t="s">
        <v>619</v>
      </c>
      <c r="E970" s="751">
        <v>50113001</v>
      </c>
      <c r="F970" s="750" t="s">
        <v>645</v>
      </c>
      <c r="G970" s="749" t="s">
        <v>646</v>
      </c>
      <c r="H970" s="749">
        <v>112895</v>
      </c>
      <c r="I970" s="749">
        <v>12895</v>
      </c>
      <c r="J970" s="749" t="s">
        <v>711</v>
      </c>
      <c r="K970" s="749" t="s">
        <v>713</v>
      </c>
      <c r="L970" s="752">
        <v>106.58</v>
      </c>
      <c r="M970" s="752">
        <v>1</v>
      </c>
      <c r="N970" s="753">
        <v>106.58</v>
      </c>
    </row>
    <row r="971" spans="1:14" ht="14.4" customHeight="1" x14ac:dyDescent="0.3">
      <c r="A971" s="747" t="s">
        <v>590</v>
      </c>
      <c r="B971" s="748" t="s">
        <v>591</v>
      </c>
      <c r="C971" s="749" t="s">
        <v>618</v>
      </c>
      <c r="D971" s="750" t="s">
        <v>619</v>
      </c>
      <c r="E971" s="751">
        <v>50113001</v>
      </c>
      <c r="F971" s="750" t="s">
        <v>645</v>
      </c>
      <c r="G971" s="749" t="s">
        <v>646</v>
      </c>
      <c r="H971" s="749">
        <v>159714</v>
      </c>
      <c r="I971" s="749">
        <v>59714</v>
      </c>
      <c r="J971" s="749" t="s">
        <v>1760</v>
      </c>
      <c r="K971" s="749" t="s">
        <v>1761</v>
      </c>
      <c r="L971" s="752">
        <v>120.73000000000006</v>
      </c>
      <c r="M971" s="752">
        <v>3</v>
      </c>
      <c r="N971" s="753">
        <v>362.19000000000017</v>
      </c>
    </row>
    <row r="972" spans="1:14" ht="14.4" customHeight="1" x14ac:dyDescent="0.3">
      <c r="A972" s="747" t="s">
        <v>590</v>
      </c>
      <c r="B972" s="748" t="s">
        <v>591</v>
      </c>
      <c r="C972" s="749" t="s">
        <v>618</v>
      </c>
      <c r="D972" s="750" t="s">
        <v>619</v>
      </c>
      <c r="E972" s="751">
        <v>50113001</v>
      </c>
      <c r="F972" s="750" t="s">
        <v>645</v>
      </c>
      <c r="G972" s="749" t="s">
        <v>646</v>
      </c>
      <c r="H972" s="749">
        <v>173305</v>
      </c>
      <c r="I972" s="749">
        <v>173305</v>
      </c>
      <c r="J972" s="749" t="s">
        <v>1760</v>
      </c>
      <c r="K972" s="749" t="s">
        <v>1762</v>
      </c>
      <c r="L972" s="752">
        <v>290.57</v>
      </c>
      <c r="M972" s="752">
        <v>2</v>
      </c>
      <c r="N972" s="753">
        <v>581.14</v>
      </c>
    </row>
    <row r="973" spans="1:14" ht="14.4" customHeight="1" x14ac:dyDescent="0.3">
      <c r="A973" s="747" t="s">
        <v>590</v>
      </c>
      <c r="B973" s="748" t="s">
        <v>591</v>
      </c>
      <c r="C973" s="749" t="s">
        <v>618</v>
      </c>
      <c r="D973" s="750" t="s">
        <v>619</v>
      </c>
      <c r="E973" s="751">
        <v>50113001</v>
      </c>
      <c r="F973" s="750" t="s">
        <v>645</v>
      </c>
      <c r="G973" s="749" t="s">
        <v>662</v>
      </c>
      <c r="H973" s="749">
        <v>183974</v>
      </c>
      <c r="I973" s="749">
        <v>83974</v>
      </c>
      <c r="J973" s="749" t="s">
        <v>1763</v>
      </c>
      <c r="K973" s="749" t="s">
        <v>1764</v>
      </c>
      <c r="L973" s="752">
        <v>88.45</v>
      </c>
      <c r="M973" s="752">
        <v>6</v>
      </c>
      <c r="N973" s="753">
        <v>530.70000000000005</v>
      </c>
    </row>
    <row r="974" spans="1:14" ht="14.4" customHeight="1" x14ac:dyDescent="0.3">
      <c r="A974" s="747" t="s">
        <v>590</v>
      </c>
      <c r="B974" s="748" t="s">
        <v>591</v>
      </c>
      <c r="C974" s="749" t="s">
        <v>618</v>
      </c>
      <c r="D974" s="750" t="s">
        <v>619</v>
      </c>
      <c r="E974" s="751">
        <v>50113001</v>
      </c>
      <c r="F974" s="750" t="s">
        <v>645</v>
      </c>
      <c r="G974" s="749" t="s">
        <v>662</v>
      </c>
      <c r="H974" s="749">
        <v>58038</v>
      </c>
      <c r="I974" s="749">
        <v>58038</v>
      </c>
      <c r="J974" s="749" t="s">
        <v>1504</v>
      </c>
      <c r="K974" s="749" t="s">
        <v>1505</v>
      </c>
      <c r="L974" s="752">
        <v>249.81000000000003</v>
      </c>
      <c r="M974" s="752">
        <v>1</v>
      </c>
      <c r="N974" s="753">
        <v>249.81000000000003</v>
      </c>
    </row>
    <row r="975" spans="1:14" ht="14.4" customHeight="1" x14ac:dyDescent="0.3">
      <c r="A975" s="747" t="s">
        <v>590</v>
      </c>
      <c r="B975" s="748" t="s">
        <v>591</v>
      </c>
      <c r="C975" s="749" t="s">
        <v>618</v>
      </c>
      <c r="D975" s="750" t="s">
        <v>619</v>
      </c>
      <c r="E975" s="751">
        <v>50113001</v>
      </c>
      <c r="F975" s="750" t="s">
        <v>645</v>
      </c>
      <c r="G975" s="749" t="s">
        <v>646</v>
      </c>
      <c r="H975" s="749">
        <v>203954</v>
      </c>
      <c r="I975" s="749">
        <v>203954</v>
      </c>
      <c r="J975" s="749" t="s">
        <v>729</v>
      </c>
      <c r="K975" s="749" t="s">
        <v>730</v>
      </c>
      <c r="L975" s="752">
        <v>92.405000000000044</v>
      </c>
      <c r="M975" s="752">
        <v>8</v>
      </c>
      <c r="N975" s="753">
        <v>739.24000000000035</v>
      </c>
    </row>
    <row r="976" spans="1:14" ht="14.4" customHeight="1" x14ac:dyDescent="0.3">
      <c r="A976" s="747" t="s">
        <v>590</v>
      </c>
      <c r="B976" s="748" t="s">
        <v>591</v>
      </c>
      <c r="C976" s="749" t="s">
        <v>618</v>
      </c>
      <c r="D976" s="750" t="s">
        <v>619</v>
      </c>
      <c r="E976" s="751">
        <v>50113001</v>
      </c>
      <c r="F976" s="750" t="s">
        <v>645</v>
      </c>
      <c r="G976" s="749" t="s">
        <v>662</v>
      </c>
      <c r="H976" s="749">
        <v>158673</v>
      </c>
      <c r="I976" s="749">
        <v>158673</v>
      </c>
      <c r="J976" s="749" t="s">
        <v>1511</v>
      </c>
      <c r="K976" s="749" t="s">
        <v>1512</v>
      </c>
      <c r="L976" s="752">
        <v>26.209999999999994</v>
      </c>
      <c r="M976" s="752">
        <v>1</v>
      </c>
      <c r="N976" s="753">
        <v>26.209999999999994</v>
      </c>
    </row>
    <row r="977" spans="1:14" ht="14.4" customHeight="1" x14ac:dyDescent="0.3">
      <c r="A977" s="747" t="s">
        <v>590</v>
      </c>
      <c r="B977" s="748" t="s">
        <v>591</v>
      </c>
      <c r="C977" s="749" t="s">
        <v>618</v>
      </c>
      <c r="D977" s="750" t="s">
        <v>619</v>
      </c>
      <c r="E977" s="751">
        <v>50113001</v>
      </c>
      <c r="F977" s="750" t="s">
        <v>645</v>
      </c>
      <c r="G977" s="749" t="s">
        <v>301</v>
      </c>
      <c r="H977" s="749">
        <v>199671</v>
      </c>
      <c r="I977" s="749">
        <v>199671</v>
      </c>
      <c r="J977" s="749" t="s">
        <v>1513</v>
      </c>
      <c r="K977" s="749" t="s">
        <v>1514</v>
      </c>
      <c r="L977" s="752">
        <v>35.399999999999991</v>
      </c>
      <c r="M977" s="752">
        <v>1</v>
      </c>
      <c r="N977" s="753">
        <v>35.399999999999991</v>
      </c>
    </row>
    <row r="978" spans="1:14" ht="14.4" customHeight="1" x14ac:dyDescent="0.3">
      <c r="A978" s="747" t="s">
        <v>590</v>
      </c>
      <c r="B978" s="748" t="s">
        <v>591</v>
      </c>
      <c r="C978" s="749" t="s">
        <v>618</v>
      </c>
      <c r="D978" s="750" t="s">
        <v>619</v>
      </c>
      <c r="E978" s="751">
        <v>50113001</v>
      </c>
      <c r="F978" s="750" t="s">
        <v>645</v>
      </c>
      <c r="G978" s="749" t="s">
        <v>646</v>
      </c>
      <c r="H978" s="749">
        <v>191565</v>
      </c>
      <c r="I978" s="749">
        <v>191565</v>
      </c>
      <c r="J978" s="749" t="s">
        <v>735</v>
      </c>
      <c r="K978" s="749" t="s">
        <v>736</v>
      </c>
      <c r="L978" s="752">
        <v>621.34922375835367</v>
      </c>
      <c r="M978" s="752">
        <v>0.73952430000000002</v>
      </c>
      <c r="N978" s="753">
        <v>459.50284975543991</v>
      </c>
    </row>
    <row r="979" spans="1:14" ht="14.4" customHeight="1" x14ac:dyDescent="0.3">
      <c r="A979" s="747" t="s">
        <v>590</v>
      </c>
      <c r="B979" s="748" t="s">
        <v>591</v>
      </c>
      <c r="C979" s="749" t="s">
        <v>618</v>
      </c>
      <c r="D979" s="750" t="s">
        <v>619</v>
      </c>
      <c r="E979" s="751">
        <v>50113001</v>
      </c>
      <c r="F979" s="750" t="s">
        <v>645</v>
      </c>
      <c r="G979" s="749" t="s">
        <v>646</v>
      </c>
      <c r="H979" s="749">
        <v>225150</v>
      </c>
      <c r="I979" s="749">
        <v>225150</v>
      </c>
      <c r="J979" s="749" t="s">
        <v>1765</v>
      </c>
      <c r="K979" s="749" t="s">
        <v>1517</v>
      </c>
      <c r="L979" s="752">
        <v>88.20999999999998</v>
      </c>
      <c r="M979" s="752">
        <v>8</v>
      </c>
      <c r="N979" s="753">
        <v>705.67999999999984</v>
      </c>
    </row>
    <row r="980" spans="1:14" ht="14.4" customHeight="1" x14ac:dyDescent="0.3">
      <c r="A980" s="747" t="s">
        <v>590</v>
      </c>
      <c r="B980" s="748" t="s">
        <v>591</v>
      </c>
      <c r="C980" s="749" t="s">
        <v>618</v>
      </c>
      <c r="D980" s="750" t="s">
        <v>619</v>
      </c>
      <c r="E980" s="751">
        <v>50113001</v>
      </c>
      <c r="F980" s="750" t="s">
        <v>645</v>
      </c>
      <c r="G980" s="749" t="s">
        <v>646</v>
      </c>
      <c r="H980" s="749">
        <v>29896</v>
      </c>
      <c r="I980" s="749">
        <v>29896</v>
      </c>
      <c r="J980" s="749" t="s">
        <v>1518</v>
      </c>
      <c r="K980" s="749" t="s">
        <v>1519</v>
      </c>
      <c r="L980" s="752">
        <v>59598.141967213109</v>
      </c>
      <c r="M980" s="752">
        <v>7.625</v>
      </c>
      <c r="N980" s="753">
        <v>454435.83249999996</v>
      </c>
    </row>
    <row r="981" spans="1:14" ht="14.4" customHeight="1" x14ac:dyDescent="0.3">
      <c r="A981" s="747" t="s">
        <v>590</v>
      </c>
      <c r="B981" s="748" t="s">
        <v>591</v>
      </c>
      <c r="C981" s="749" t="s">
        <v>618</v>
      </c>
      <c r="D981" s="750" t="s">
        <v>619</v>
      </c>
      <c r="E981" s="751">
        <v>50113001</v>
      </c>
      <c r="F981" s="750" t="s">
        <v>645</v>
      </c>
      <c r="G981" s="749" t="s">
        <v>646</v>
      </c>
      <c r="H981" s="749">
        <v>132101</v>
      </c>
      <c r="I981" s="749">
        <v>132101</v>
      </c>
      <c r="J981" s="749" t="s">
        <v>745</v>
      </c>
      <c r="K981" s="749" t="s">
        <v>746</v>
      </c>
      <c r="L981" s="752">
        <v>111.00000000000003</v>
      </c>
      <c r="M981" s="752">
        <v>5</v>
      </c>
      <c r="N981" s="753">
        <v>555.00000000000011</v>
      </c>
    </row>
    <row r="982" spans="1:14" ht="14.4" customHeight="1" x14ac:dyDescent="0.3">
      <c r="A982" s="747" t="s">
        <v>590</v>
      </c>
      <c r="B982" s="748" t="s">
        <v>591</v>
      </c>
      <c r="C982" s="749" t="s">
        <v>618</v>
      </c>
      <c r="D982" s="750" t="s">
        <v>619</v>
      </c>
      <c r="E982" s="751">
        <v>50113001</v>
      </c>
      <c r="F982" s="750" t="s">
        <v>645</v>
      </c>
      <c r="G982" s="749" t="s">
        <v>646</v>
      </c>
      <c r="H982" s="749">
        <v>149317</v>
      </c>
      <c r="I982" s="749">
        <v>49317</v>
      </c>
      <c r="J982" s="749" t="s">
        <v>747</v>
      </c>
      <c r="K982" s="749" t="s">
        <v>748</v>
      </c>
      <c r="L982" s="752">
        <v>299.00172727272729</v>
      </c>
      <c r="M982" s="752">
        <v>22</v>
      </c>
      <c r="N982" s="753">
        <v>6578.0380000000005</v>
      </c>
    </row>
    <row r="983" spans="1:14" ht="14.4" customHeight="1" x14ac:dyDescent="0.3">
      <c r="A983" s="747" t="s">
        <v>590</v>
      </c>
      <c r="B983" s="748" t="s">
        <v>591</v>
      </c>
      <c r="C983" s="749" t="s">
        <v>618</v>
      </c>
      <c r="D983" s="750" t="s">
        <v>619</v>
      </c>
      <c r="E983" s="751">
        <v>50113001</v>
      </c>
      <c r="F983" s="750" t="s">
        <v>645</v>
      </c>
      <c r="G983" s="749" t="s">
        <v>662</v>
      </c>
      <c r="H983" s="749">
        <v>844016</v>
      </c>
      <c r="I983" s="749">
        <v>27440</v>
      </c>
      <c r="J983" s="749" t="s">
        <v>767</v>
      </c>
      <c r="K983" s="749" t="s">
        <v>768</v>
      </c>
      <c r="L983" s="752">
        <v>2249.4499999999998</v>
      </c>
      <c r="M983" s="752">
        <v>51</v>
      </c>
      <c r="N983" s="753">
        <v>114721.95</v>
      </c>
    </row>
    <row r="984" spans="1:14" ht="14.4" customHeight="1" x14ac:dyDescent="0.3">
      <c r="A984" s="747" t="s">
        <v>590</v>
      </c>
      <c r="B984" s="748" t="s">
        <v>591</v>
      </c>
      <c r="C984" s="749" t="s">
        <v>618</v>
      </c>
      <c r="D984" s="750" t="s">
        <v>619</v>
      </c>
      <c r="E984" s="751">
        <v>50113001</v>
      </c>
      <c r="F984" s="750" t="s">
        <v>645</v>
      </c>
      <c r="G984" s="749" t="s">
        <v>646</v>
      </c>
      <c r="H984" s="749">
        <v>145981</v>
      </c>
      <c r="I984" s="749">
        <v>45981</v>
      </c>
      <c r="J984" s="749" t="s">
        <v>769</v>
      </c>
      <c r="K984" s="749" t="s">
        <v>770</v>
      </c>
      <c r="L984" s="752">
        <v>1704.56</v>
      </c>
      <c r="M984" s="752">
        <v>11</v>
      </c>
      <c r="N984" s="753">
        <v>18750.16</v>
      </c>
    </row>
    <row r="985" spans="1:14" ht="14.4" customHeight="1" x14ac:dyDescent="0.3">
      <c r="A985" s="747" t="s">
        <v>590</v>
      </c>
      <c r="B985" s="748" t="s">
        <v>591</v>
      </c>
      <c r="C985" s="749" t="s">
        <v>618</v>
      </c>
      <c r="D985" s="750" t="s">
        <v>619</v>
      </c>
      <c r="E985" s="751">
        <v>50113001</v>
      </c>
      <c r="F985" s="750" t="s">
        <v>645</v>
      </c>
      <c r="G985" s="749" t="s">
        <v>646</v>
      </c>
      <c r="H985" s="749">
        <v>397316</v>
      </c>
      <c r="I985" s="749">
        <v>0</v>
      </c>
      <c r="J985" s="749" t="s">
        <v>1766</v>
      </c>
      <c r="K985" s="749" t="s">
        <v>592</v>
      </c>
      <c r="L985" s="752">
        <v>28337.08</v>
      </c>
      <c r="M985" s="752">
        <v>11</v>
      </c>
      <c r="N985" s="753">
        <v>311707.88</v>
      </c>
    </row>
    <row r="986" spans="1:14" ht="14.4" customHeight="1" x14ac:dyDescent="0.3">
      <c r="A986" s="747" t="s">
        <v>590</v>
      </c>
      <c r="B986" s="748" t="s">
        <v>591</v>
      </c>
      <c r="C986" s="749" t="s">
        <v>618</v>
      </c>
      <c r="D986" s="750" t="s">
        <v>619</v>
      </c>
      <c r="E986" s="751">
        <v>50113001</v>
      </c>
      <c r="F986" s="750" t="s">
        <v>645</v>
      </c>
      <c r="G986" s="749" t="s">
        <v>646</v>
      </c>
      <c r="H986" s="749">
        <v>225143</v>
      </c>
      <c r="I986" s="749">
        <v>225143</v>
      </c>
      <c r="J986" s="749" t="s">
        <v>1767</v>
      </c>
      <c r="K986" s="749" t="s">
        <v>1768</v>
      </c>
      <c r="L986" s="752">
        <v>76.000000000000014</v>
      </c>
      <c r="M986" s="752">
        <v>1</v>
      </c>
      <c r="N986" s="753">
        <v>76.000000000000014</v>
      </c>
    </row>
    <row r="987" spans="1:14" ht="14.4" customHeight="1" x14ac:dyDescent="0.3">
      <c r="A987" s="747" t="s">
        <v>590</v>
      </c>
      <c r="B987" s="748" t="s">
        <v>591</v>
      </c>
      <c r="C987" s="749" t="s">
        <v>618</v>
      </c>
      <c r="D987" s="750" t="s">
        <v>619</v>
      </c>
      <c r="E987" s="751">
        <v>50113001</v>
      </c>
      <c r="F987" s="750" t="s">
        <v>645</v>
      </c>
      <c r="G987" s="749" t="s">
        <v>662</v>
      </c>
      <c r="H987" s="749">
        <v>117425</v>
      </c>
      <c r="I987" s="749">
        <v>17425</v>
      </c>
      <c r="J987" s="749" t="s">
        <v>775</v>
      </c>
      <c r="K987" s="749" t="s">
        <v>776</v>
      </c>
      <c r="L987" s="752">
        <v>19.818333333333328</v>
      </c>
      <c r="M987" s="752">
        <v>6</v>
      </c>
      <c r="N987" s="753">
        <v>118.90999999999997</v>
      </c>
    </row>
    <row r="988" spans="1:14" ht="14.4" customHeight="1" x14ac:dyDescent="0.3">
      <c r="A988" s="747" t="s">
        <v>590</v>
      </c>
      <c r="B988" s="748" t="s">
        <v>591</v>
      </c>
      <c r="C988" s="749" t="s">
        <v>618</v>
      </c>
      <c r="D988" s="750" t="s">
        <v>619</v>
      </c>
      <c r="E988" s="751">
        <v>50113001</v>
      </c>
      <c r="F988" s="750" t="s">
        <v>645</v>
      </c>
      <c r="G988" s="749" t="s">
        <v>662</v>
      </c>
      <c r="H988" s="749">
        <v>117431</v>
      </c>
      <c r="I988" s="749">
        <v>17431</v>
      </c>
      <c r="J988" s="749" t="s">
        <v>777</v>
      </c>
      <c r="K988" s="749" t="s">
        <v>661</v>
      </c>
      <c r="L988" s="752">
        <v>27.094999999999999</v>
      </c>
      <c r="M988" s="752">
        <v>8</v>
      </c>
      <c r="N988" s="753">
        <v>216.76</v>
      </c>
    </row>
    <row r="989" spans="1:14" ht="14.4" customHeight="1" x14ac:dyDescent="0.3">
      <c r="A989" s="747" t="s">
        <v>590</v>
      </c>
      <c r="B989" s="748" t="s">
        <v>591</v>
      </c>
      <c r="C989" s="749" t="s">
        <v>618</v>
      </c>
      <c r="D989" s="750" t="s">
        <v>619</v>
      </c>
      <c r="E989" s="751">
        <v>50113001</v>
      </c>
      <c r="F989" s="750" t="s">
        <v>645</v>
      </c>
      <c r="G989" s="749" t="s">
        <v>646</v>
      </c>
      <c r="H989" s="749">
        <v>216102</v>
      </c>
      <c r="I989" s="749">
        <v>216102</v>
      </c>
      <c r="J989" s="749" t="s">
        <v>778</v>
      </c>
      <c r="K989" s="749" t="s">
        <v>779</v>
      </c>
      <c r="L989" s="752">
        <v>108.81999999999996</v>
      </c>
      <c r="M989" s="752">
        <v>1</v>
      </c>
      <c r="N989" s="753">
        <v>108.81999999999996</v>
      </c>
    </row>
    <row r="990" spans="1:14" ht="14.4" customHeight="1" x14ac:dyDescent="0.3">
      <c r="A990" s="747" t="s">
        <v>590</v>
      </c>
      <c r="B990" s="748" t="s">
        <v>591</v>
      </c>
      <c r="C990" s="749" t="s">
        <v>618</v>
      </c>
      <c r="D990" s="750" t="s">
        <v>619</v>
      </c>
      <c r="E990" s="751">
        <v>50113001</v>
      </c>
      <c r="F990" s="750" t="s">
        <v>645</v>
      </c>
      <c r="G990" s="749" t="s">
        <v>662</v>
      </c>
      <c r="H990" s="749">
        <v>214427</v>
      </c>
      <c r="I990" s="749">
        <v>214427</v>
      </c>
      <c r="J990" s="749" t="s">
        <v>794</v>
      </c>
      <c r="K990" s="749" t="s">
        <v>795</v>
      </c>
      <c r="L990" s="752">
        <v>16.591851851851853</v>
      </c>
      <c r="M990" s="752">
        <v>810</v>
      </c>
      <c r="N990" s="753">
        <v>13439.400000000001</v>
      </c>
    </row>
    <row r="991" spans="1:14" ht="14.4" customHeight="1" x14ac:dyDescent="0.3">
      <c r="A991" s="747" t="s">
        <v>590</v>
      </c>
      <c r="B991" s="748" t="s">
        <v>591</v>
      </c>
      <c r="C991" s="749" t="s">
        <v>618</v>
      </c>
      <c r="D991" s="750" t="s">
        <v>619</v>
      </c>
      <c r="E991" s="751">
        <v>50113001</v>
      </c>
      <c r="F991" s="750" t="s">
        <v>645</v>
      </c>
      <c r="G991" s="749" t="s">
        <v>662</v>
      </c>
      <c r="H991" s="749">
        <v>113767</v>
      </c>
      <c r="I991" s="749">
        <v>13767</v>
      </c>
      <c r="J991" s="749" t="s">
        <v>796</v>
      </c>
      <c r="K991" s="749" t="s">
        <v>797</v>
      </c>
      <c r="L991" s="752">
        <v>44.660000000000004</v>
      </c>
      <c r="M991" s="752">
        <v>1</v>
      </c>
      <c r="N991" s="753">
        <v>44.660000000000004</v>
      </c>
    </row>
    <row r="992" spans="1:14" ht="14.4" customHeight="1" x14ac:dyDescent="0.3">
      <c r="A992" s="747" t="s">
        <v>590</v>
      </c>
      <c r="B992" s="748" t="s">
        <v>591</v>
      </c>
      <c r="C992" s="749" t="s">
        <v>618</v>
      </c>
      <c r="D992" s="750" t="s">
        <v>619</v>
      </c>
      <c r="E992" s="751">
        <v>50113001</v>
      </c>
      <c r="F992" s="750" t="s">
        <v>645</v>
      </c>
      <c r="G992" s="749" t="s">
        <v>662</v>
      </c>
      <c r="H992" s="749">
        <v>848765</v>
      </c>
      <c r="I992" s="749">
        <v>107938</v>
      </c>
      <c r="J992" s="749" t="s">
        <v>796</v>
      </c>
      <c r="K992" s="749" t="s">
        <v>798</v>
      </c>
      <c r="L992" s="752">
        <v>128.43999999999991</v>
      </c>
      <c r="M992" s="752">
        <v>5</v>
      </c>
      <c r="N992" s="753">
        <v>642.19999999999959</v>
      </c>
    </row>
    <row r="993" spans="1:14" ht="14.4" customHeight="1" x14ac:dyDescent="0.3">
      <c r="A993" s="747" t="s">
        <v>590</v>
      </c>
      <c r="B993" s="748" t="s">
        <v>591</v>
      </c>
      <c r="C993" s="749" t="s">
        <v>618</v>
      </c>
      <c r="D993" s="750" t="s">
        <v>619</v>
      </c>
      <c r="E993" s="751">
        <v>50113001</v>
      </c>
      <c r="F993" s="750" t="s">
        <v>645</v>
      </c>
      <c r="G993" s="749" t="s">
        <v>662</v>
      </c>
      <c r="H993" s="749">
        <v>116547</v>
      </c>
      <c r="I993" s="749">
        <v>16547</v>
      </c>
      <c r="J993" s="749" t="s">
        <v>799</v>
      </c>
      <c r="K993" s="749" t="s">
        <v>800</v>
      </c>
      <c r="L993" s="752">
        <v>529.83000000000004</v>
      </c>
      <c r="M993" s="752">
        <v>62</v>
      </c>
      <c r="N993" s="753">
        <v>32849.46</v>
      </c>
    </row>
    <row r="994" spans="1:14" ht="14.4" customHeight="1" x14ac:dyDescent="0.3">
      <c r="A994" s="747" t="s">
        <v>590</v>
      </c>
      <c r="B994" s="748" t="s">
        <v>591</v>
      </c>
      <c r="C994" s="749" t="s">
        <v>618</v>
      </c>
      <c r="D994" s="750" t="s">
        <v>619</v>
      </c>
      <c r="E994" s="751">
        <v>50113001</v>
      </c>
      <c r="F994" s="750" t="s">
        <v>645</v>
      </c>
      <c r="G994" s="749" t="s">
        <v>646</v>
      </c>
      <c r="H994" s="749">
        <v>849053</v>
      </c>
      <c r="I994" s="749">
        <v>9999999</v>
      </c>
      <c r="J994" s="749" t="s">
        <v>806</v>
      </c>
      <c r="K994" s="749" t="s">
        <v>592</v>
      </c>
      <c r="L994" s="752">
        <v>2.508</v>
      </c>
      <c r="M994" s="752">
        <v>1</v>
      </c>
      <c r="N994" s="753">
        <v>2.508</v>
      </c>
    </row>
    <row r="995" spans="1:14" ht="14.4" customHeight="1" x14ac:dyDescent="0.3">
      <c r="A995" s="747" t="s">
        <v>590</v>
      </c>
      <c r="B995" s="748" t="s">
        <v>591</v>
      </c>
      <c r="C995" s="749" t="s">
        <v>618</v>
      </c>
      <c r="D995" s="750" t="s">
        <v>619</v>
      </c>
      <c r="E995" s="751">
        <v>50113001</v>
      </c>
      <c r="F995" s="750" t="s">
        <v>645</v>
      </c>
      <c r="G995" s="749" t="s">
        <v>646</v>
      </c>
      <c r="H995" s="749">
        <v>843646</v>
      </c>
      <c r="I995" s="749">
        <v>0</v>
      </c>
      <c r="J995" s="749" t="s">
        <v>811</v>
      </c>
      <c r="K995" s="749" t="s">
        <v>812</v>
      </c>
      <c r="L995" s="752">
        <v>218.12</v>
      </c>
      <c r="M995" s="752">
        <v>15</v>
      </c>
      <c r="N995" s="753">
        <v>3271.8</v>
      </c>
    </row>
    <row r="996" spans="1:14" ht="14.4" customHeight="1" x14ac:dyDescent="0.3">
      <c r="A996" s="747" t="s">
        <v>590</v>
      </c>
      <c r="B996" s="748" t="s">
        <v>591</v>
      </c>
      <c r="C996" s="749" t="s">
        <v>618</v>
      </c>
      <c r="D996" s="750" t="s">
        <v>619</v>
      </c>
      <c r="E996" s="751">
        <v>50113001</v>
      </c>
      <c r="F996" s="750" t="s">
        <v>645</v>
      </c>
      <c r="G996" s="749" t="s">
        <v>646</v>
      </c>
      <c r="H996" s="749">
        <v>193105</v>
      </c>
      <c r="I996" s="749">
        <v>93105</v>
      </c>
      <c r="J996" s="749" t="s">
        <v>814</v>
      </c>
      <c r="K996" s="749" t="s">
        <v>815</v>
      </c>
      <c r="L996" s="752">
        <v>207.74058823529418</v>
      </c>
      <c r="M996" s="752">
        <v>17</v>
      </c>
      <c r="N996" s="753">
        <v>3531.5900000000011</v>
      </c>
    </row>
    <row r="997" spans="1:14" ht="14.4" customHeight="1" x14ac:dyDescent="0.3">
      <c r="A997" s="747" t="s">
        <v>590</v>
      </c>
      <c r="B997" s="748" t="s">
        <v>591</v>
      </c>
      <c r="C997" s="749" t="s">
        <v>618</v>
      </c>
      <c r="D997" s="750" t="s">
        <v>619</v>
      </c>
      <c r="E997" s="751">
        <v>50113001</v>
      </c>
      <c r="F997" s="750" t="s">
        <v>645</v>
      </c>
      <c r="G997" s="749" t="s">
        <v>662</v>
      </c>
      <c r="H997" s="749">
        <v>847134</v>
      </c>
      <c r="I997" s="749">
        <v>151050</v>
      </c>
      <c r="J997" s="749" t="s">
        <v>1769</v>
      </c>
      <c r="K997" s="749" t="s">
        <v>1770</v>
      </c>
      <c r="L997" s="752">
        <v>504.29999999999995</v>
      </c>
      <c r="M997" s="752">
        <v>13</v>
      </c>
      <c r="N997" s="753">
        <v>6555.9</v>
      </c>
    </row>
    <row r="998" spans="1:14" ht="14.4" customHeight="1" x14ac:dyDescent="0.3">
      <c r="A998" s="747" t="s">
        <v>590</v>
      </c>
      <c r="B998" s="748" t="s">
        <v>591</v>
      </c>
      <c r="C998" s="749" t="s">
        <v>618</v>
      </c>
      <c r="D998" s="750" t="s">
        <v>619</v>
      </c>
      <c r="E998" s="751">
        <v>50113001</v>
      </c>
      <c r="F998" s="750" t="s">
        <v>645</v>
      </c>
      <c r="G998" s="749" t="s">
        <v>646</v>
      </c>
      <c r="H998" s="749">
        <v>184090</v>
      </c>
      <c r="I998" s="749">
        <v>84090</v>
      </c>
      <c r="J998" s="749" t="s">
        <v>823</v>
      </c>
      <c r="K998" s="749" t="s">
        <v>824</v>
      </c>
      <c r="L998" s="752">
        <v>60.14</v>
      </c>
      <c r="M998" s="752">
        <v>2</v>
      </c>
      <c r="N998" s="753">
        <v>120.28</v>
      </c>
    </row>
    <row r="999" spans="1:14" ht="14.4" customHeight="1" x14ac:dyDescent="0.3">
      <c r="A999" s="747" t="s">
        <v>590</v>
      </c>
      <c r="B999" s="748" t="s">
        <v>591</v>
      </c>
      <c r="C999" s="749" t="s">
        <v>618</v>
      </c>
      <c r="D999" s="750" t="s">
        <v>619</v>
      </c>
      <c r="E999" s="751">
        <v>50113001</v>
      </c>
      <c r="F999" s="750" t="s">
        <v>645</v>
      </c>
      <c r="G999" s="749" t="s">
        <v>646</v>
      </c>
      <c r="H999" s="749">
        <v>208694</v>
      </c>
      <c r="I999" s="749">
        <v>208694</v>
      </c>
      <c r="J999" s="749" t="s">
        <v>829</v>
      </c>
      <c r="K999" s="749" t="s">
        <v>830</v>
      </c>
      <c r="L999" s="752">
        <v>40.075000000000003</v>
      </c>
      <c r="M999" s="752">
        <v>4</v>
      </c>
      <c r="N999" s="753">
        <v>160.30000000000001</v>
      </c>
    </row>
    <row r="1000" spans="1:14" ht="14.4" customHeight="1" x14ac:dyDescent="0.3">
      <c r="A1000" s="747" t="s">
        <v>590</v>
      </c>
      <c r="B1000" s="748" t="s">
        <v>591</v>
      </c>
      <c r="C1000" s="749" t="s">
        <v>618</v>
      </c>
      <c r="D1000" s="750" t="s">
        <v>619</v>
      </c>
      <c r="E1000" s="751">
        <v>50113001</v>
      </c>
      <c r="F1000" s="750" t="s">
        <v>645</v>
      </c>
      <c r="G1000" s="749" t="s">
        <v>646</v>
      </c>
      <c r="H1000" s="749">
        <v>117011</v>
      </c>
      <c r="I1000" s="749">
        <v>17011</v>
      </c>
      <c r="J1000" s="749" t="s">
        <v>833</v>
      </c>
      <c r="K1000" s="749" t="s">
        <v>834</v>
      </c>
      <c r="L1000" s="752">
        <v>145.48999999999998</v>
      </c>
      <c r="M1000" s="752">
        <v>52</v>
      </c>
      <c r="N1000" s="753">
        <v>7565.48</v>
      </c>
    </row>
    <row r="1001" spans="1:14" ht="14.4" customHeight="1" x14ac:dyDescent="0.3">
      <c r="A1001" s="747" t="s">
        <v>590</v>
      </c>
      <c r="B1001" s="748" t="s">
        <v>591</v>
      </c>
      <c r="C1001" s="749" t="s">
        <v>618</v>
      </c>
      <c r="D1001" s="750" t="s">
        <v>619</v>
      </c>
      <c r="E1001" s="751">
        <v>50113001</v>
      </c>
      <c r="F1001" s="750" t="s">
        <v>645</v>
      </c>
      <c r="G1001" s="749" t="s">
        <v>646</v>
      </c>
      <c r="H1001" s="749">
        <v>104071</v>
      </c>
      <c r="I1001" s="749">
        <v>4071</v>
      </c>
      <c r="J1001" s="749" t="s">
        <v>837</v>
      </c>
      <c r="K1001" s="749" t="s">
        <v>838</v>
      </c>
      <c r="L1001" s="752">
        <v>152.98999999999998</v>
      </c>
      <c r="M1001" s="752">
        <v>2</v>
      </c>
      <c r="N1001" s="753">
        <v>305.97999999999996</v>
      </c>
    </row>
    <row r="1002" spans="1:14" ht="14.4" customHeight="1" x14ac:dyDescent="0.3">
      <c r="A1002" s="747" t="s">
        <v>590</v>
      </c>
      <c r="B1002" s="748" t="s">
        <v>591</v>
      </c>
      <c r="C1002" s="749" t="s">
        <v>618</v>
      </c>
      <c r="D1002" s="750" t="s">
        <v>619</v>
      </c>
      <c r="E1002" s="751">
        <v>50113001</v>
      </c>
      <c r="F1002" s="750" t="s">
        <v>645</v>
      </c>
      <c r="G1002" s="749" t="s">
        <v>646</v>
      </c>
      <c r="H1002" s="749">
        <v>185656</v>
      </c>
      <c r="I1002" s="749">
        <v>85656</v>
      </c>
      <c r="J1002" s="749" t="s">
        <v>1552</v>
      </c>
      <c r="K1002" s="749" t="s">
        <v>1553</v>
      </c>
      <c r="L1002" s="752">
        <v>69.92</v>
      </c>
      <c r="M1002" s="752">
        <v>1</v>
      </c>
      <c r="N1002" s="753">
        <v>69.92</v>
      </c>
    </row>
    <row r="1003" spans="1:14" ht="14.4" customHeight="1" x14ac:dyDescent="0.3">
      <c r="A1003" s="747" t="s">
        <v>590</v>
      </c>
      <c r="B1003" s="748" t="s">
        <v>591</v>
      </c>
      <c r="C1003" s="749" t="s">
        <v>618</v>
      </c>
      <c r="D1003" s="750" t="s">
        <v>619</v>
      </c>
      <c r="E1003" s="751">
        <v>50113001</v>
      </c>
      <c r="F1003" s="750" t="s">
        <v>645</v>
      </c>
      <c r="G1003" s="749" t="s">
        <v>646</v>
      </c>
      <c r="H1003" s="749">
        <v>905098</v>
      </c>
      <c r="I1003" s="749">
        <v>23989</v>
      </c>
      <c r="J1003" s="749" t="s">
        <v>1771</v>
      </c>
      <c r="K1003" s="749" t="s">
        <v>592</v>
      </c>
      <c r="L1003" s="752">
        <v>416.99004199448558</v>
      </c>
      <c r="M1003" s="752">
        <v>2</v>
      </c>
      <c r="N1003" s="753">
        <v>833.98008398897116</v>
      </c>
    </row>
    <row r="1004" spans="1:14" ht="14.4" customHeight="1" x14ac:dyDescent="0.3">
      <c r="A1004" s="747" t="s">
        <v>590</v>
      </c>
      <c r="B1004" s="748" t="s">
        <v>591</v>
      </c>
      <c r="C1004" s="749" t="s">
        <v>618</v>
      </c>
      <c r="D1004" s="750" t="s">
        <v>619</v>
      </c>
      <c r="E1004" s="751">
        <v>50113001</v>
      </c>
      <c r="F1004" s="750" t="s">
        <v>645</v>
      </c>
      <c r="G1004" s="749" t="s">
        <v>646</v>
      </c>
      <c r="H1004" s="749">
        <v>215473</v>
      </c>
      <c r="I1004" s="749">
        <v>215473</v>
      </c>
      <c r="J1004" s="749" t="s">
        <v>1772</v>
      </c>
      <c r="K1004" s="749" t="s">
        <v>1773</v>
      </c>
      <c r="L1004" s="752">
        <v>414.15750000000003</v>
      </c>
      <c r="M1004" s="752">
        <v>8</v>
      </c>
      <c r="N1004" s="753">
        <v>3313.26</v>
      </c>
    </row>
    <row r="1005" spans="1:14" ht="14.4" customHeight="1" x14ac:dyDescent="0.3">
      <c r="A1005" s="747" t="s">
        <v>590</v>
      </c>
      <c r="B1005" s="748" t="s">
        <v>591</v>
      </c>
      <c r="C1005" s="749" t="s">
        <v>618</v>
      </c>
      <c r="D1005" s="750" t="s">
        <v>619</v>
      </c>
      <c r="E1005" s="751">
        <v>50113001</v>
      </c>
      <c r="F1005" s="750" t="s">
        <v>645</v>
      </c>
      <c r="G1005" s="749" t="s">
        <v>646</v>
      </c>
      <c r="H1005" s="749">
        <v>215474</v>
      </c>
      <c r="I1005" s="749">
        <v>215474</v>
      </c>
      <c r="J1005" s="749" t="s">
        <v>1774</v>
      </c>
      <c r="K1005" s="749" t="s">
        <v>1775</v>
      </c>
      <c r="L1005" s="752">
        <v>532.00000000000011</v>
      </c>
      <c r="M1005" s="752">
        <v>18</v>
      </c>
      <c r="N1005" s="753">
        <v>9576.0000000000018</v>
      </c>
    </row>
    <row r="1006" spans="1:14" ht="14.4" customHeight="1" x14ac:dyDescent="0.3">
      <c r="A1006" s="747" t="s">
        <v>590</v>
      </c>
      <c r="B1006" s="748" t="s">
        <v>591</v>
      </c>
      <c r="C1006" s="749" t="s">
        <v>618</v>
      </c>
      <c r="D1006" s="750" t="s">
        <v>619</v>
      </c>
      <c r="E1006" s="751">
        <v>50113001</v>
      </c>
      <c r="F1006" s="750" t="s">
        <v>645</v>
      </c>
      <c r="G1006" s="749" t="s">
        <v>646</v>
      </c>
      <c r="H1006" s="749">
        <v>145274</v>
      </c>
      <c r="I1006" s="749">
        <v>45274</v>
      </c>
      <c r="J1006" s="749" t="s">
        <v>1776</v>
      </c>
      <c r="K1006" s="749" t="s">
        <v>1777</v>
      </c>
      <c r="L1006" s="752">
        <v>56.27</v>
      </c>
      <c r="M1006" s="752">
        <v>2</v>
      </c>
      <c r="N1006" s="753">
        <v>112.54</v>
      </c>
    </row>
    <row r="1007" spans="1:14" ht="14.4" customHeight="1" x14ac:dyDescent="0.3">
      <c r="A1007" s="747" t="s">
        <v>590</v>
      </c>
      <c r="B1007" s="748" t="s">
        <v>591</v>
      </c>
      <c r="C1007" s="749" t="s">
        <v>618</v>
      </c>
      <c r="D1007" s="750" t="s">
        <v>619</v>
      </c>
      <c r="E1007" s="751">
        <v>50113001</v>
      </c>
      <c r="F1007" s="750" t="s">
        <v>645</v>
      </c>
      <c r="G1007" s="749" t="s">
        <v>646</v>
      </c>
      <c r="H1007" s="749">
        <v>145273</v>
      </c>
      <c r="I1007" s="749">
        <v>45273</v>
      </c>
      <c r="J1007" s="749" t="s">
        <v>854</v>
      </c>
      <c r="K1007" s="749" t="s">
        <v>1778</v>
      </c>
      <c r="L1007" s="752">
        <v>50.470000000000013</v>
      </c>
      <c r="M1007" s="752">
        <v>1</v>
      </c>
      <c r="N1007" s="753">
        <v>50.470000000000013</v>
      </c>
    </row>
    <row r="1008" spans="1:14" ht="14.4" customHeight="1" x14ac:dyDescent="0.3">
      <c r="A1008" s="747" t="s">
        <v>590</v>
      </c>
      <c r="B1008" s="748" t="s">
        <v>591</v>
      </c>
      <c r="C1008" s="749" t="s">
        <v>618</v>
      </c>
      <c r="D1008" s="750" t="s">
        <v>619</v>
      </c>
      <c r="E1008" s="751">
        <v>50113001</v>
      </c>
      <c r="F1008" s="750" t="s">
        <v>645</v>
      </c>
      <c r="G1008" s="749" t="s">
        <v>646</v>
      </c>
      <c r="H1008" s="749">
        <v>184231</v>
      </c>
      <c r="I1008" s="749">
        <v>84231</v>
      </c>
      <c r="J1008" s="749" t="s">
        <v>858</v>
      </c>
      <c r="K1008" s="749" t="s">
        <v>859</v>
      </c>
      <c r="L1008" s="752">
        <v>373.29683287254761</v>
      </c>
      <c r="M1008" s="752">
        <v>1.0289999999999999</v>
      </c>
      <c r="N1008" s="753">
        <v>384.12244102585146</v>
      </c>
    </row>
    <row r="1009" spans="1:14" ht="14.4" customHeight="1" x14ac:dyDescent="0.3">
      <c r="A1009" s="747" t="s">
        <v>590</v>
      </c>
      <c r="B1009" s="748" t="s">
        <v>591</v>
      </c>
      <c r="C1009" s="749" t="s">
        <v>618</v>
      </c>
      <c r="D1009" s="750" t="s">
        <v>619</v>
      </c>
      <c r="E1009" s="751">
        <v>50113001</v>
      </c>
      <c r="F1009" s="750" t="s">
        <v>645</v>
      </c>
      <c r="G1009" s="749" t="s">
        <v>646</v>
      </c>
      <c r="H1009" s="749">
        <v>184229</v>
      </c>
      <c r="I1009" s="749">
        <v>84229</v>
      </c>
      <c r="J1009" s="749" t="s">
        <v>860</v>
      </c>
      <c r="K1009" s="749" t="s">
        <v>861</v>
      </c>
      <c r="L1009" s="752">
        <v>887.27010043328062</v>
      </c>
      <c r="M1009" s="752">
        <v>0.67739369999999999</v>
      </c>
      <c r="N1009" s="753">
        <v>601.03117623187154</v>
      </c>
    </row>
    <row r="1010" spans="1:14" ht="14.4" customHeight="1" x14ac:dyDescent="0.3">
      <c r="A1010" s="747" t="s">
        <v>590</v>
      </c>
      <c r="B1010" s="748" t="s">
        <v>591</v>
      </c>
      <c r="C1010" s="749" t="s">
        <v>618</v>
      </c>
      <c r="D1010" s="750" t="s">
        <v>619</v>
      </c>
      <c r="E1010" s="751">
        <v>50113001</v>
      </c>
      <c r="F1010" s="750" t="s">
        <v>645</v>
      </c>
      <c r="G1010" s="749" t="s">
        <v>646</v>
      </c>
      <c r="H1010" s="749">
        <v>184230</v>
      </c>
      <c r="I1010" s="749">
        <v>84230</v>
      </c>
      <c r="J1010" s="749" t="s">
        <v>862</v>
      </c>
      <c r="K1010" s="749" t="s">
        <v>863</v>
      </c>
      <c r="L1010" s="752">
        <v>196.06400000000002</v>
      </c>
      <c r="M1010" s="752">
        <v>1.8964824</v>
      </c>
      <c r="N1010" s="753">
        <v>371.83192527360006</v>
      </c>
    </row>
    <row r="1011" spans="1:14" ht="14.4" customHeight="1" x14ac:dyDescent="0.3">
      <c r="A1011" s="747" t="s">
        <v>590</v>
      </c>
      <c r="B1011" s="748" t="s">
        <v>591</v>
      </c>
      <c r="C1011" s="749" t="s">
        <v>618</v>
      </c>
      <c r="D1011" s="750" t="s">
        <v>619</v>
      </c>
      <c r="E1011" s="751">
        <v>50113001</v>
      </c>
      <c r="F1011" s="750" t="s">
        <v>645</v>
      </c>
      <c r="G1011" s="749" t="s">
        <v>646</v>
      </c>
      <c r="H1011" s="749">
        <v>846413</v>
      </c>
      <c r="I1011" s="749">
        <v>57585</v>
      </c>
      <c r="J1011" s="749" t="s">
        <v>871</v>
      </c>
      <c r="K1011" s="749" t="s">
        <v>872</v>
      </c>
      <c r="L1011" s="752">
        <v>133.745</v>
      </c>
      <c r="M1011" s="752">
        <v>4</v>
      </c>
      <c r="N1011" s="753">
        <v>534.98</v>
      </c>
    </row>
    <row r="1012" spans="1:14" ht="14.4" customHeight="1" x14ac:dyDescent="0.3">
      <c r="A1012" s="747" t="s">
        <v>590</v>
      </c>
      <c r="B1012" s="748" t="s">
        <v>591</v>
      </c>
      <c r="C1012" s="749" t="s">
        <v>618</v>
      </c>
      <c r="D1012" s="750" t="s">
        <v>619</v>
      </c>
      <c r="E1012" s="751">
        <v>50113001</v>
      </c>
      <c r="F1012" s="750" t="s">
        <v>645</v>
      </c>
      <c r="G1012" s="749" t="s">
        <v>662</v>
      </c>
      <c r="H1012" s="749">
        <v>147466</v>
      </c>
      <c r="I1012" s="749">
        <v>147466</v>
      </c>
      <c r="J1012" s="749" t="s">
        <v>1779</v>
      </c>
      <c r="K1012" s="749" t="s">
        <v>1780</v>
      </c>
      <c r="L1012" s="752">
        <v>131.13000000000002</v>
      </c>
      <c r="M1012" s="752">
        <v>1</v>
      </c>
      <c r="N1012" s="753">
        <v>131.13000000000002</v>
      </c>
    </row>
    <row r="1013" spans="1:14" ht="14.4" customHeight="1" x14ac:dyDescent="0.3">
      <c r="A1013" s="747" t="s">
        <v>590</v>
      </c>
      <c r="B1013" s="748" t="s">
        <v>591</v>
      </c>
      <c r="C1013" s="749" t="s">
        <v>618</v>
      </c>
      <c r="D1013" s="750" t="s">
        <v>619</v>
      </c>
      <c r="E1013" s="751">
        <v>50113001</v>
      </c>
      <c r="F1013" s="750" t="s">
        <v>645</v>
      </c>
      <c r="G1013" s="749" t="s">
        <v>646</v>
      </c>
      <c r="H1013" s="749">
        <v>116462</v>
      </c>
      <c r="I1013" s="749">
        <v>16462</v>
      </c>
      <c r="J1013" s="749" t="s">
        <v>885</v>
      </c>
      <c r="K1013" s="749" t="s">
        <v>886</v>
      </c>
      <c r="L1013" s="752">
        <v>134.00666666666669</v>
      </c>
      <c r="M1013" s="752">
        <v>6</v>
      </c>
      <c r="N1013" s="753">
        <v>804.04000000000019</v>
      </c>
    </row>
    <row r="1014" spans="1:14" ht="14.4" customHeight="1" x14ac:dyDescent="0.3">
      <c r="A1014" s="747" t="s">
        <v>590</v>
      </c>
      <c r="B1014" s="748" t="s">
        <v>591</v>
      </c>
      <c r="C1014" s="749" t="s">
        <v>618</v>
      </c>
      <c r="D1014" s="750" t="s">
        <v>619</v>
      </c>
      <c r="E1014" s="751">
        <v>50113001</v>
      </c>
      <c r="F1014" s="750" t="s">
        <v>645</v>
      </c>
      <c r="G1014" s="749" t="s">
        <v>646</v>
      </c>
      <c r="H1014" s="749">
        <v>201703</v>
      </c>
      <c r="I1014" s="749">
        <v>201703</v>
      </c>
      <c r="J1014" s="749" t="s">
        <v>1781</v>
      </c>
      <c r="K1014" s="749" t="s">
        <v>1782</v>
      </c>
      <c r="L1014" s="752">
        <v>49.399999999999984</v>
      </c>
      <c r="M1014" s="752">
        <v>2</v>
      </c>
      <c r="N1014" s="753">
        <v>98.799999999999969</v>
      </c>
    </row>
    <row r="1015" spans="1:14" ht="14.4" customHeight="1" x14ac:dyDescent="0.3">
      <c r="A1015" s="747" t="s">
        <v>590</v>
      </c>
      <c r="B1015" s="748" t="s">
        <v>591</v>
      </c>
      <c r="C1015" s="749" t="s">
        <v>618</v>
      </c>
      <c r="D1015" s="750" t="s">
        <v>619</v>
      </c>
      <c r="E1015" s="751">
        <v>50113001</v>
      </c>
      <c r="F1015" s="750" t="s">
        <v>645</v>
      </c>
      <c r="G1015" s="749" t="s">
        <v>646</v>
      </c>
      <c r="H1015" s="749">
        <v>847883</v>
      </c>
      <c r="I1015" s="749">
        <v>122874</v>
      </c>
      <c r="J1015" s="749" t="s">
        <v>897</v>
      </c>
      <c r="K1015" s="749" t="s">
        <v>898</v>
      </c>
      <c r="L1015" s="752">
        <v>696.83051450974244</v>
      </c>
      <c r="M1015" s="752">
        <v>65.048463499999983</v>
      </c>
      <c r="N1015" s="753">
        <v>45327.754288773191</v>
      </c>
    </row>
    <row r="1016" spans="1:14" ht="14.4" customHeight="1" x14ac:dyDescent="0.3">
      <c r="A1016" s="747" t="s">
        <v>590</v>
      </c>
      <c r="B1016" s="748" t="s">
        <v>591</v>
      </c>
      <c r="C1016" s="749" t="s">
        <v>618</v>
      </c>
      <c r="D1016" s="750" t="s">
        <v>619</v>
      </c>
      <c r="E1016" s="751">
        <v>50113001</v>
      </c>
      <c r="F1016" s="750" t="s">
        <v>645</v>
      </c>
      <c r="G1016" s="749" t="s">
        <v>646</v>
      </c>
      <c r="H1016" s="749">
        <v>162698</v>
      </c>
      <c r="I1016" s="749">
        <v>0</v>
      </c>
      <c r="J1016" s="749" t="s">
        <v>1575</v>
      </c>
      <c r="K1016" s="749" t="s">
        <v>1576</v>
      </c>
      <c r="L1016" s="752">
        <v>5435.73</v>
      </c>
      <c r="M1016" s="752">
        <v>20</v>
      </c>
      <c r="N1016" s="753">
        <v>108714.59999999999</v>
      </c>
    </row>
    <row r="1017" spans="1:14" ht="14.4" customHeight="1" x14ac:dyDescent="0.3">
      <c r="A1017" s="747" t="s">
        <v>590</v>
      </c>
      <c r="B1017" s="748" t="s">
        <v>591</v>
      </c>
      <c r="C1017" s="749" t="s">
        <v>618</v>
      </c>
      <c r="D1017" s="750" t="s">
        <v>619</v>
      </c>
      <c r="E1017" s="751">
        <v>50113001</v>
      </c>
      <c r="F1017" s="750" t="s">
        <v>645</v>
      </c>
      <c r="G1017" s="749" t="s">
        <v>662</v>
      </c>
      <c r="H1017" s="749">
        <v>213485</v>
      </c>
      <c r="I1017" s="749">
        <v>213485</v>
      </c>
      <c r="J1017" s="749" t="s">
        <v>901</v>
      </c>
      <c r="K1017" s="749" t="s">
        <v>902</v>
      </c>
      <c r="L1017" s="752">
        <v>721.2</v>
      </c>
      <c r="M1017" s="752">
        <v>4</v>
      </c>
      <c r="N1017" s="753">
        <v>2884.8</v>
      </c>
    </row>
    <row r="1018" spans="1:14" ht="14.4" customHeight="1" x14ac:dyDescent="0.3">
      <c r="A1018" s="747" t="s">
        <v>590</v>
      </c>
      <c r="B1018" s="748" t="s">
        <v>591</v>
      </c>
      <c r="C1018" s="749" t="s">
        <v>618</v>
      </c>
      <c r="D1018" s="750" t="s">
        <v>619</v>
      </c>
      <c r="E1018" s="751">
        <v>50113001</v>
      </c>
      <c r="F1018" s="750" t="s">
        <v>645</v>
      </c>
      <c r="G1018" s="749" t="s">
        <v>662</v>
      </c>
      <c r="H1018" s="749">
        <v>213487</v>
      </c>
      <c r="I1018" s="749">
        <v>213487</v>
      </c>
      <c r="J1018" s="749" t="s">
        <v>901</v>
      </c>
      <c r="K1018" s="749" t="s">
        <v>903</v>
      </c>
      <c r="L1018" s="752">
        <v>271.85000000000002</v>
      </c>
      <c r="M1018" s="752">
        <v>15</v>
      </c>
      <c r="N1018" s="753">
        <v>4077.7500000000005</v>
      </c>
    </row>
    <row r="1019" spans="1:14" ht="14.4" customHeight="1" x14ac:dyDescent="0.3">
      <c r="A1019" s="747" t="s">
        <v>590</v>
      </c>
      <c r="B1019" s="748" t="s">
        <v>591</v>
      </c>
      <c r="C1019" s="749" t="s">
        <v>618</v>
      </c>
      <c r="D1019" s="750" t="s">
        <v>619</v>
      </c>
      <c r="E1019" s="751">
        <v>50113001</v>
      </c>
      <c r="F1019" s="750" t="s">
        <v>645</v>
      </c>
      <c r="G1019" s="749" t="s">
        <v>662</v>
      </c>
      <c r="H1019" s="749">
        <v>213489</v>
      </c>
      <c r="I1019" s="749">
        <v>213489</v>
      </c>
      <c r="J1019" s="749" t="s">
        <v>901</v>
      </c>
      <c r="K1019" s="749" t="s">
        <v>904</v>
      </c>
      <c r="L1019" s="752">
        <v>630.66</v>
      </c>
      <c r="M1019" s="752">
        <v>11</v>
      </c>
      <c r="N1019" s="753">
        <v>6937.2599999999993</v>
      </c>
    </row>
    <row r="1020" spans="1:14" ht="14.4" customHeight="1" x14ac:dyDescent="0.3">
      <c r="A1020" s="747" t="s">
        <v>590</v>
      </c>
      <c r="B1020" s="748" t="s">
        <v>591</v>
      </c>
      <c r="C1020" s="749" t="s">
        <v>618</v>
      </c>
      <c r="D1020" s="750" t="s">
        <v>619</v>
      </c>
      <c r="E1020" s="751">
        <v>50113001</v>
      </c>
      <c r="F1020" s="750" t="s">
        <v>645</v>
      </c>
      <c r="G1020" s="749" t="s">
        <v>662</v>
      </c>
      <c r="H1020" s="749">
        <v>213494</v>
      </c>
      <c r="I1020" s="749">
        <v>213494</v>
      </c>
      <c r="J1020" s="749" t="s">
        <v>901</v>
      </c>
      <c r="K1020" s="749" t="s">
        <v>905</v>
      </c>
      <c r="L1020" s="752">
        <v>408.95</v>
      </c>
      <c r="M1020" s="752">
        <v>10</v>
      </c>
      <c r="N1020" s="753">
        <v>4089.5</v>
      </c>
    </row>
    <row r="1021" spans="1:14" ht="14.4" customHeight="1" x14ac:dyDescent="0.3">
      <c r="A1021" s="747" t="s">
        <v>590</v>
      </c>
      <c r="B1021" s="748" t="s">
        <v>591</v>
      </c>
      <c r="C1021" s="749" t="s">
        <v>618</v>
      </c>
      <c r="D1021" s="750" t="s">
        <v>619</v>
      </c>
      <c r="E1021" s="751">
        <v>50113001</v>
      </c>
      <c r="F1021" s="750" t="s">
        <v>645</v>
      </c>
      <c r="G1021" s="749" t="s">
        <v>662</v>
      </c>
      <c r="H1021" s="749">
        <v>213480</v>
      </c>
      <c r="I1021" s="749">
        <v>213480</v>
      </c>
      <c r="J1021" s="749" t="s">
        <v>1783</v>
      </c>
      <c r="K1021" s="749" t="s">
        <v>904</v>
      </c>
      <c r="L1021" s="752">
        <v>1106.26</v>
      </c>
      <c r="M1021" s="752">
        <v>1</v>
      </c>
      <c r="N1021" s="753">
        <v>1106.26</v>
      </c>
    </row>
    <row r="1022" spans="1:14" ht="14.4" customHeight="1" x14ac:dyDescent="0.3">
      <c r="A1022" s="747" t="s">
        <v>590</v>
      </c>
      <c r="B1022" s="748" t="s">
        <v>591</v>
      </c>
      <c r="C1022" s="749" t="s">
        <v>618</v>
      </c>
      <c r="D1022" s="750" t="s">
        <v>619</v>
      </c>
      <c r="E1022" s="751">
        <v>50113001</v>
      </c>
      <c r="F1022" s="750" t="s">
        <v>645</v>
      </c>
      <c r="G1022" s="749" t="s">
        <v>662</v>
      </c>
      <c r="H1022" s="749">
        <v>213482</v>
      </c>
      <c r="I1022" s="749">
        <v>213482</v>
      </c>
      <c r="J1022" s="749" t="s">
        <v>1783</v>
      </c>
      <c r="K1022" s="749" t="s">
        <v>1784</v>
      </c>
      <c r="L1022" s="752">
        <v>1501.0199999999998</v>
      </c>
      <c r="M1022" s="752">
        <v>2</v>
      </c>
      <c r="N1022" s="753">
        <v>3002.0399999999995</v>
      </c>
    </row>
    <row r="1023" spans="1:14" ht="14.4" customHeight="1" x14ac:dyDescent="0.3">
      <c r="A1023" s="747" t="s">
        <v>590</v>
      </c>
      <c r="B1023" s="748" t="s">
        <v>591</v>
      </c>
      <c r="C1023" s="749" t="s">
        <v>618</v>
      </c>
      <c r="D1023" s="750" t="s">
        <v>619</v>
      </c>
      <c r="E1023" s="751">
        <v>50113001</v>
      </c>
      <c r="F1023" s="750" t="s">
        <v>645</v>
      </c>
      <c r="G1023" s="749" t="s">
        <v>662</v>
      </c>
      <c r="H1023" s="749">
        <v>214036</v>
      </c>
      <c r="I1023" s="749">
        <v>214036</v>
      </c>
      <c r="J1023" s="749" t="s">
        <v>910</v>
      </c>
      <c r="K1023" s="749" t="s">
        <v>911</v>
      </c>
      <c r="L1023" s="752">
        <v>40.39</v>
      </c>
      <c r="M1023" s="752">
        <v>6</v>
      </c>
      <c r="N1023" s="753">
        <v>242.34</v>
      </c>
    </row>
    <row r="1024" spans="1:14" ht="14.4" customHeight="1" x14ac:dyDescent="0.3">
      <c r="A1024" s="747" t="s">
        <v>590</v>
      </c>
      <c r="B1024" s="748" t="s">
        <v>591</v>
      </c>
      <c r="C1024" s="749" t="s">
        <v>618</v>
      </c>
      <c r="D1024" s="750" t="s">
        <v>619</v>
      </c>
      <c r="E1024" s="751">
        <v>50113001</v>
      </c>
      <c r="F1024" s="750" t="s">
        <v>645</v>
      </c>
      <c r="G1024" s="749" t="s">
        <v>646</v>
      </c>
      <c r="H1024" s="749">
        <v>180988</v>
      </c>
      <c r="I1024" s="749">
        <v>180988</v>
      </c>
      <c r="J1024" s="749" t="s">
        <v>918</v>
      </c>
      <c r="K1024" s="749" t="s">
        <v>690</v>
      </c>
      <c r="L1024" s="752">
        <v>89.75</v>
      </c>
      <c r="M1024" s="752">
        <v>2</v>
      </c>
      <c r="N1024" s="753">
        <v>179.5</v>
      </c>
    </row>
    <row r="1025" spans="1:14" ht="14.4" customHeight="1" x14ac:dyDescent="0.3">
      <c r="A1025" s="747" t="s">
        <v>590</v>
      </c>
      <c r="B1025" s="748" t="s">
        <v>591</v>
      </c>
      <c r="C1025" s="749" t="s">
        <v>618</v>
      </c>
      <c r="D1025" s="750" t="s">
        <v>619</v>
      </c>
      <c r="E1025" s="751">
        <v>50113001</v>
      </c>
      <c r="F1025" s="750" t="s">
        <v>645</v>
      </c>
      <c r="G1025" s="749" t="s">
        <v>646</v>
      </c>
      <c r="H1025" s="749">
        <v>196873</v>
      </c>
      <c r="I1025" s="749">
        <v>96873</v>
      </c>
      <c r="J1025" s="749" t="s">
        <v>919</v>
      </c>
      <c r="K1025" s="749" t="s">
        <v>920</v>
      </c>
      <c r="L1025" s="752">
        <v>14.299884372262889</v>
      </c>
      <c r="M1025" s="752">
        <v>20</v>
      </c>
      <c r="N1025" s="753">
        <v>285.99768744525778</v>
      </c>
    </row>
    <row r="1026" spans="1:14" ht="14.4" customHeight="1" x14ac:dyDescent="0.3">
      <c r="A1026" s="747" t="s">
        <v>590</v>
      </c>
      <c r="B1026" s="748" t="s">
        <v>591</v>
      </c>
      <c r="C1026" s="749" t="s">
        <v>618</v>
      </c>
      <c r="D1026" s="750" t="s">
        <v>619</v>
      </c>
      <c r="E1026" s="751">
        <v>50113001</v>
      </c>
      <c r="F1026" s="750" t="s">
        <v>645</v>
      </c>
      <c r="G1026" s="749" t="s">
        <v>646</v>
      </c>
      <c r="H1026" s="749">
        <v>31915</v>
      </c>
      <c r="I1026" s="749">
        <v>31915</v>
      </c>
      <c r="J1026" s="749" t="s">
        <v>921</v>
      </c>
      <c r="K1026" s="749" t="s">
        <v>922</v>
      </c>
      <c r="L1026" s="752">
        <v>194.03</v>
      </c>
      <c r="M1026" s="752">
        <v>4</v>
      </c>
      <c r="N1026" s="753">
        <v>776.12</v>
      </c>
    </row>
    <row r="1027" spans="1:14" ht="14.4" customHeight="1" x14ac:dyDescent="0.3">
      <c r="A1027" s="747" t="s">
        <v>590</v>
      </c>
      <c r="B1027" s="748" t="s">
        <v>591</v>
      </c>
      <c r="C1027" s="749" t="s">
        <v>618</v>
      </c>
      <c r="D1027" s="750" t="s">
        <v>619</v>
      </c>
      <c r="E1027" s="751">
        <v>50113001</v>
      </c>
      <c r="F1027" s="750" t="s">
        <v>645</v>
      </c>
      <c r="G1027" s="749" t="s">
        <v>646</v>
      </c>
      <c r="H1027" s="749">
        <v>47244</v>
      </c>
      <c r="I1027" s="749">
        <v>47244</v>
      </c>
      <c r="J1027" s="749" t="s">
        <v>923</v>
      </c>
      <c r="K1027" s="749" t="s">
        <v>922</v>
      </c>
      <c r="L1027" s="752">
        <v>143.00000000000003</v>
      </c>
      <c r="M1027" s="752">
        <v>35</v>
      </c>
      <c r="N1027" s="753">
        <v>5005.0000000000009</v>
      </c>
    </row>
    <row r="1028" spans="1:14" ht="14.4" customHeight="1" x14ac:dyDescent="0.3">
      <c r="A1028" s="747" t="s">
        <v>590</v>
      </c>
      <c r="B1028" s="748" t="s">
        <v>591</v>
      </c>
      <c r="C1028" s="749" t="s">
        <v>618</v>
      </c>
      <c r="D1028" s="750" t="s">
        <v>619</v>
      </c>
      <c r="E1028" s="751">
        <v>50113001</v>
      </c>
      <c r="F1028" s="750" t="s">
        <v>645</v>
      </c>
      <c r="G1028" s="749" t="s">
        <v>646</v>
      </c>
      <c r="H1028" s="749">
        <v>47247</v>
      </c>
      <c r="I1028" s="749">
        <v>47247</v>
      </c>
      <c r="J1028" s="749" t="s">
        <v>923</v>
      </c>
      <c r="K1028" s="749" t="s">
        <v>924</v>
      </c>
      <c r="L1028" s="752">
        <v>287.10000000000002</v>
      </c>
      <c r="M1028" s="752">
        <v>13</v>
      </c>
      <c r="N1028" s="753">
        <v>3732.3</v>
      </c>
    </row>
    <row r="1029" spans="1:14" ht="14.4" customHeight="1" x14ac:dyDescent="0.3">
      <c r="A1029" s="747" t="s">
        <v>590</v>
      </c>
      <c r="B1029" s="748" t="s">
        <v>591</v>
      </c>
      <c r="C1029" s="749" t="s">
        <v>618</v>
      </c>
      <c r="D1029" s="750" t="s">
        <v>619</v>
      </c>
      <c r="E1029" s="751">
        <v>50113001</v>
      </c>
      <c r="F1029" s="750" t="s">
        <v>645</v>
      </c>
      <c r="G1029" s="749" t="s">
        <v>646</v>
      </c>
      <c r="H1029" s="749">
        <v>47249</v>
      </c>
      <c r="I1029" s="749">
        <v>47249</v>
      </c>
      <c r="J1029" s="749" t="s">
        <v>923</v>
      </c>
      <c r="K1029" s="749" t="s">
        <v>925</v>
      </c>
      <c r="L1029" s="752">
        <v>126.5</v>
      </c>
      <c r="M1029" s="752">
        <v>93</v>
      </c>
      <c r="N1029" s="753">
        <v>11764.5</v>
      </c>
    </row>
    <row r="1030" spans="1:14" ht="14.4" customHeight="1" x14ac:dyDescent="0.3">
      <c r="A1030" s="747" t="s">
        <v>590</v>
      </c>
      <c r="B1030" s="748" t="s">
        <v>591</v>
      </c>
      <c r="C1030" s="749" t="s">
        <v>618</v>
      </c>
      <c r="D1030" s="750" t="s">
        <v>619</v>
      </c>
      <c r="E1030" s="751">
        <v>50113001</v>
      </c>
      <c r="F1030" s="750" t="s">
        <v>645</v>
      </c>
      <c r="G1030" s="749" t="s">
        <v>646</v>
      </c>
      <c r="H1030" s="749">
        <v>47256</v>
      </c>
      <c r="I1030" s="749">
        <v>47256</v>
      </c>
      <c r="J1030" s="749" t="s">
        <v>923</v>
      </c>
      <c r="K1030" s="749" t="s">
        <v>926</v>
      </c>
      <c r="L1030" s="752">
        <v>222.19999999999996</v>
      </c>
      <c r="M1030" s="752">
        <v>61</v>
      </c>
      <c r="N1030" s="753">
        <v>13554.199999999997</v>
      </c>
    </row>
    <row r="1031" spans="1:14" ht="14.4" customHeight="1" x14ac:dyDescent="0.3">
      <c r="A1031" s="747" t="s">
        <v>590</v>
      </c>
      <c r="B1031" s="748" t="s">
        <v>591</v>
      </c>
      <c r="C1031" s="749" t="s">
        <v>618</v>
      </c>
      <c r="D1031" s="750" t="s">
        <v>619</v>
      </c>
      <c r="E1031" s="751">
        <v>50113001</v>
      </c>
      <c r="F1031" s="750" t="s">
        <v>645</v>
      </c>
      <c r="G1031" s="749" t="s">
        <v>646</v>
      </c>
      <c r="H1031" s="749">
        <v>147252</v>
      </c>
      <c r="I1031" s="749">
        <v>47252</v>
      </c>
      <c r="J1031" s="749" t="s">
        <v>928</v>
      </c>
      <c r="K1031" s="749" t="s">
        <v>929</v>
      </c>
      <c r="L1031" s="752">
        <v>11.109839955969493</v>
      </c>
      <c r="M1031" s="752">
        <v>9</v>
      </c>
      <c r="N1031" s="753">
        <v>99.988559603725434</v>
      </c>
    </row>
    <row r="1032" spans="1:14" ht="14.4" customHeight="1" x14ac:dyDescent="0.3">
      <c r="A1032" s="747" t="s">
        <v>590</v>
      </c>
      <c r="B1032" s="748" t="s">
        <v>591</v>
      </c>
      <c r="C1032" s="749" t="s">
        <v>618</v>
      </c>
      <c r="D1032" s="750" t="s">
        <v>619</v>
      </c>
      <c r="E1032" s="751">
        <v>50113001</v>
      </c>
      <c r="F1032" s="750" t="s">
        <v>645</v>
      </c>
      <c r="G1032" s="749" t="s">
        <v>646</v>
      </c>
      <c r="H1032" s="749">
        <v>215606</v>
      </c>
      <c r="I1032" s="749">
        <v>215606</v>
      </c>
      <c r="J1032" s="749" t="s">
        <v>1584</v>
      </c>
      <c r="K1032" s="749" t="s">
        <v>1585</v>
      </c>
      <c r="L1032" s="752">
        <v>71.973333333333343</v>
      </c>
      <c r="M1032" s="752">
        <v>3</v>
      </c>
      <c r="N1032" s="753">
        <v>215.92000000000002</v>
      </c>
    </row>
    <row r="1033" spans="1:14" ht="14.4" customHeight="1" x14ac:dyDescent="0.3">
      <c r="A1033" s="747" t="s">
        <v>590</v>
      </c>
      <c r="B1033" s="748" t="s">
        <v>591</v>
      </c>
      <c r="C1033" s="749" t="s">
        <v>618</v>
      </c>
      <c r="D1033" s="750" t="s">
        <v>619</v>
      </c>
      <c r="E1033" s="751">
        <v>50113001</v>
      </c>
      <c r="F1033" s="750" t="s">
        <v>645</v>
      </c>
      <c r="G1033" s="749" t="s">
        <v>646</v>
      </c>
      <c r="H1033" s="749">
        <v>989238</v>
      </c>
      <c r="I1033" s="749">
        <v>0</v>
      </c>
      <c r="J1033" s="749" t="s">
        <v>937</v>
      </c>
      <c r="K1033" s="749" t="s">
        <v>592</v>
      </c>
      <c r="L1033" s="752">
        <v>217.35</v>
      </c>
      <c r="M1033" s="752">
        <v>2</v>
      </c>
      <c r="N1033" s="753">
        <v>434.7</v>
      </c>
    </row>
    <row r="1034" spans="1:14" ht="14.4" customHeight="1" x14ac:dyDescent="0.3">
      <c r="A1034" s="747" t="s">
        <v>590</v>
      </c>
      <c r="B1034" s="748" t="s">
        <v>591</v>
      </c>
      <c r="C1034" s="749" t="s">
        <v>618</v>
      </c>
      <c r="D1034" s="750" t="s">
        <v>619</v>
      </c>
      <c r="E1034" s="751">
        <v>50113001</v>
      </c>
      <c r="F1034" s="750" t="s">
        <v>645</v>
      </c>
      <c r="G1034" s="749" t="s">
        <v>662</v>
      </c>
      <c r="H1034" s="749">
        <v>155939</v>
      </c>
      <c r="I1034" s="749">
        <v>155939</v>
      </c>
      <c r="J1034" s="749" t="s">
        <v>940</v>
      </c>
      <c r="K1034" s="749" t="s">
        <v>941</v>
      </c>
      <c r="L1034" s="752">
        <v>590.44000000000005</v>
      </c>
      <c r="M1034" s="752">
        <v>55</v>
      </c>
      <c r="N1034" s="753">
        <v>32474.2</v>
      </c>
    </row>
    <row r="1035" spans="1:14" ht="14.4" customHeight="1" x14ac:dyDescent="0.3">
      <c r="A1035" s="747" t="s">
        <v>590</v>
      </c>
      <c r="B1035" s="748" t="s">
        <v>591</v>
      </c>
      <c r="C1035" s="749" t="s">
        <v>618</v>
      </c>
      <c r="D1035" s="750" t="s">
        <v>619</v>
      </c>
      <c r="E1035" s="751">
        <v>50113001</v>
      </c>
      <c r="F1035" s="750" t="s">
        <v>645</v>
      </c>
      <c r="G1035" s="749" t="s">
        <v>646</v>
      </c>
      <c r="H1035" s="749">
        <v>846745</v>
      </c>
      <c r="I1035" s="749">
        <v>0</v>
      </c>
      <c r="J1035" s="749" t="s">
        <v>954</v>
      </c>
      <c r="K1035" s="749" t="s">
        <v>592</v>
      </c>
      <c r="L1035" s="752">
        <v>173.1</v>
      </c>
      <c r="M1035" s="752">
        <v>2</v>
      </c>
      <c r="N1035" s="753">
        <v>346.2</v>
      </c>
    </row>
    <row r="1036" spans="1:14" ht="14.4" customHeight="1" x14ac:dyDescent="0.3">
      <c r="A1036" s="747" t="s">
        <v>590</v>
      </c>
      <c r="B1036" s="748" t="s">
        <v>591</v>
      </c>
      <c r="C1036" s="749" t="s">
        <v>618</v>
      </c>
      <c r="D1036" s="750" t="s">
        <v>619</v>
      </c>
      <c r="E1036" s="751">
        <v>50113001</v>
      </c>
      <c r="F1036" s="750" t="s">
        <v>645</v>
      </c>
      <c r="G1036" s="749" t="s">
        <v>646</v>
      </c>
      <c r="H1036" s="749">
        <v>216572</v>
      </c>
      <c r="I1036" s="749">
        <v>216572</v>
      </c>
      <c r="J1036" s="749" t="s">
        <v>955</v>
      </c>
      <c r="K1036" s="749" t="s">
        <v>956</v>
      </c>
      <c r="L1036" s="752">
        <v>36.284545454545459</v>
      </c>
      <c r="M1036" s="752">
        <v>110</v>
      </c>
      <c r="N1036" s="753">
        <v>3991.3000000000006</v>
      </c>
    </row>
    <row r="1037" spans="1:14" ht="14.4" customHeight="1" x14ac:dyDescent="0.3">
      <c r="A1037" s="747" t="s">
        <v>590</v>
      </c>
      <c r="B1037" s="748" t="s">
        <v>591</v>
      </c>
      <c r="C1037" s="749" t="s">
        <v>618</v>
      </c>
      <c r="D1037" s="750" t="s">
        <v>619</v>
      </c>
      <c r="E1037" s="751">
        <v>50113001</v>
      </c>
      <c r="F1037" s="750" t="s">
        <v>645</v>
      </c>
      <c r="G1037" s="749" t="s">
        <v>646</v>
      </c>
      <c r="H1037" s="749">
        <v>395164</v>
      </c>
      <c r="I1037" s="749">
        <v>0</v>
      </c>
      <c r="J1037" s="749" t="s">
        <v>1590</v>
      </c>
      <c r="K1037" s="749" t="s">
        <v>592</v>
      </c>
      <c r="L1037" s="752">
        <v>381.78250000000003</v>
      </c>
      <c r="M1037" s="752">
        <v>8</v>
      </c>
      <c r="N1037" s="753">
        <v>3054.26</v>
      </c>
    </row>
    <row r="1038" spans="1:14" ht="14.4" customHeight="1" x14ac:dyDescent="0.3">
      <c r="A1038" s="747" t="s">
        <v>590</v>
      </c>
      <c r="B1038" s="748" t="s">
        <v>591</v>
      </c>
      <c r="C1038" s="749" t="s">
        <v>618</v>
      </c>
      <c r="D1038" s="750" t="s">
        <v>619</v>
      </c>
      <c r="E1038" s="751">
        <v>50113001</v>
      </c>
      <c r="F1038" s="750" t="s">
        <v>645</v>
      </c>
      <c r="G1038" s="749" t="s">
        <v>646</v>
      </c>
      <c r="H1038" s="749">
        <v>51366</v>
      </c>
      <c r="I1038" s="749">
        <v>51366</v>
      </c>
      <c r="J1038" s="749" t="s">
        <v>959</v>
      </c>
      <c r="K1038" s="749" t="s">
        <v>960</v>
      </c>
      <c r="L1038" s="752">
        <v>171.6</v>
      </c>
      <c r="M1038" s="752">
        <v>50</v>
      </c>
      <c r="N1038" s="753">
        <v>8580</v>
      </c>
    </row>
    <row r="1039" spans="1:14" ht="14.4" customHeight="1" x14ac:dyDescent="0.3">
      <c r="A1039" s="747" t="s">
        <v>590</v>
      </c>
      <c r="B1039" s="748" t="s">
        <v>591</v>
      </c>
      <c r="C1039" s="749" t="s">
        <v>618</v>
      </c>
      <c r="D1039" s="750" t="s">
        <v>619</v>
      </c>
      <c r="E1039" s="751">
        <v>50113001</v>
      </c>
      <c r="F1039" s="750" t="s">
        <v>645</v>
      </c>
      <c r="G1039" s="749" t="s">
        <v>646</v>
      </c>
      <c r="H1039" s="749">
        <v>51367</v>
      </c>
      <c r="I1039" s="749">
        <v>51367</v>
      </c>
      <c r="J1039" s="749" t="s">
        <v>959</v>
      </c>
      <c r="K1039" s="749" t="s">
        <v>961</v>
      </c>
      <c r="L1039" s="752">
        <v>92.95</v>
      </c>
      <c r="M1039" s="752">
        <v>22</v>
      </c>
      <c r="N1039" s="753">
        <v>2044.9</v>
      </c>
    </row>
    <row r="1040" spans="1:14" ht="14.4" customHeight="1" x14ac:dyDescent="0.3">
      <c r="A1040" s="747" t="s">
        <v>590</v>
      </c>
      <c r="B1040" s="748" t="s">
        <v>591</v>
      </c>
      <c r="C1040" s="749" t="s">
        <v>618</v>
      </c>
      <c r="D1040" s="750" t="s">
        <v>619</v>
      </c>
      <c r="E1040" s="751">
        <v>50113001</v>
      </c>
      <c r="F1040" s="750" t="s">
        <v>645</v>
      </c>
      <c r="G1040" s="749" t="s">
        <v>646</v>
      </c>
      <c r="H1040" s="749">
        <v>51383</v>
      </c>
      <c r="I1040" s="749">
        <v>51383</v>
      </c>
      <c r="J1040" s="749" t="s">
        <v>959</v>
      </c>
      <c r="K1040" s="749" t="s">
        <v>962</v>
      </c>
      <c r="L1040" s="752">
        <v>93.5</v>
      </c>
      <c r="M1040" s="752">
        <v>23</v>
      </c>
      <c r="N1040" s="753">
        <v>2150.5</v>
      </c>
    </row>
    <row r="1041" spans="1:14" ht="14.4" customHeight="1" x14ac:dyDescent="0.3">
      <c r="A1041" s="747" t="s">
        <v>590</v>
      </c>
      <c r="B1041" s="748" t="s">
        <v>591</v>
      </c>
      <c r="C1041" s="749" t="s">
        <v>618</v>
      </c>
      <c r="D1041" s="750" t="s">
        <v>619</v>
      </c>
      <c r="E1041" s="751">
        <v>50113001</v>
      </c>
      <c r="F1041" s="750" t="s">
        <v>645</v>
      </c>
      <c r="G1041" s="749" t="s">
        <v>646</v>
      </c>
      <c r="H1041" s="749">
        <v>51384</v>
      </c>
      <c r="I1041" s="749">
        <v>51384</v>
      </c>
      <c r="J1041" s="749" t="s">
        <v>959</v>
      </c>
      <c r="K1041" s="749" t="s">
        <v>963</v>
      </c>
      <c r="L1041" s="752">
        <v>192.5</v>
      </c>
      <c r="M1041" s="752">
        <v>4</v>
      </c>
      <c r="N1041" s="753">
        <v>770</v>
      </c>
    </row>
    <row r="1042" spans="1:14" ht="14.4" customHeight="1" x14ac:dyDescent="0.3">
      <c r="A1042" s="747" t="s">
        <v>590</v>
      </c>
      <c r="B1042" s="748" t="s">
        <v>591</v>
      </c>
      <c r="C1042" s="749" t="s">
        <v>618</v>
      </c>
      <c r="D1042" s="750" t="s">
        <v>619</v>
      </c>
      <c r="E1042" s="751">
        <v>50113001</v>
      </c>
      <c r="F1042" s="750" t="s">
        <v>645</v>
      </c>
      <c r="G1042" s="749" t="s">
        <v>646</v>
      </c>
      <c r="H1042" s="749">
        <v>151365</v>
      </c>
      <c r="I1042" s="749">
        <v>51365</v>
      </c>
      <c r="J1042" s="749" t="s">
        <v>964</v>
      </c>
      <c r="K1042" s="749" t="s">
        <v>965</v>
      </c>
      <c r="L1042" s="752">
        <v>8.5800169881216899</v>
      </c>
      <c r="M1042" s="752">
        <v>3</v>
      </c>
      <c r="N1042" s="753">
        <v>25.740050964365068</v>
      </c>
    </row>
    <row r="1043" spans="1:14" ht="14.4" customHeight="1" x14ac:dyDescent="0.3">
      <c r="A1043" s="747" t="s">
        <v>590</v>
      </c>
      <c r="B1043" s="748" t="s">
        <v>591</v>
      </c>
      <c r="C1043" s="749" t="s">
        <v>618</v>
      </c>
      <c r="D1043" s="750" t="s">
        <v>619</v>
      </c>
      <c r="E1043" s="751">
        <v>50113001</v>
      </c>
      <c r="F1043" s="750" t="s">
        <v>645</v>
      </c>
      <c r="G1043" s="749" t="s">
        <v>646</v>
      </c>
      <c r="H1043" s="749">
        <v>197682</v>
      </c>
      <c r="I1043" s="749">
        <v>97682</v>
      </c>
      <c r="J1043" s="749" t="s">
        <v>966</v>
      </c>
      <c r="K1043" s="749" t="s">
        <v>967</v>
      </c>
      <c r="L1043" s="752">
        <v>9.2949718816349041</v>
      </c>
      <c r="M1043" s="752">
        <v>70</v>
      </c>
      <c r="N1043" s="753">
        <v>650.64803171444328</v>
      </c>
    </row>
    <row r="1044" spans="1:14" ht="14.4" customHeight="1" x14ac:dyDescent="0.3">
      <c r="A1044" s="747" t="s">
        <v>590</v>
      </c>
      <c r="B1044" s="748" t="s">
        <v>591</v>
      </c>
      <c r="C1044" s="749" t="s">
        <v>618</v>
      </c>
      <c r="D1044" s="750" t="s">
        <v>619</v>
      </c>
      <c r="E1044" s="751">
        <v>50113001</v>
      </c>
      <c r="F1044" s="750" t="s">
        <v>645</v>
      </c>
      <c r="G1044" s="749" t="s">
        <v>646</v>
      </c>
      <c r="H1044" s="749">
        <v>193724</v>
      </c>
      <c r="I1044" s="749">
        <v>93724</v>
      </c>
      <c r="J1044" s="749" t="s">
        <v>1785</v>
      </c>
      <c r="K1044" s="749" t="s">
        <v>1786</v>
      </c>
      <c r="L1044" s="752">
        <v>68.33</v>
      </c>
      <c r="M1044" s="752">
        <v>1</v>
      </c>
      <c r="N1044" s="753">
        <v>68.33</v>
      </c>
    </row>
    <row r="1045" spans="1:14" ht="14.4" customHeight="1" x14ac:dyDescent="0.3">
      <c r="A1045" s="747" t="s">
        <v>590</v>
      </c>
      <c r="B1045" s="748" t="s">
        <v>591</v>
      </c>
      <c r="C1045" s="749" t="s">
        <v>618</v>
      </c>
      <c r="D1045" s="750" t="s">
        <v>619</v>
      </c>
      <c r="E1045" s="751">
        <v>50113001</v>
      </c>
      <c r="F1045" s="750" t="s">
        <v>645</v>
      </c>
      <c r="G1045" s="749" t="s">
        <v>646</v>
      </c>
      <c r="H1045" s="749">
        <v>193723</v>
      </c>
      <c r="I1045" s="749">
        <v>93723</v>
      </c>
      <c r="J1045" s="749" t="s">
        <v>980</v>
      </c>
      <c r="K1045" s="749" t="s">
        <v>981</v>
      </c>
      <c r="L1045" s="752">
        <v>40.269999999999996</v>
      </c>
      <c r="M1045" s="752">
        <v>2</v>
      </c>
      <c r="N1045" s="753">
        <v>80.539999999999992</v>
      </c>
    </row>
    <row r="1046" spans="1:14" ht="14.4" customHeight="1" x14ac:dyDescent="0.3">
      <c r="A1046" s="747" t="s">
        <v>590</v>
      </c>
      <c r="B1046" s="748" t="s">
        <v>591</v>
      </c>
      <c r="C1046" s="749" t="s">
        <v>618</v>
      </c>
      <c r="D1046" s="750" t="s">
        <v>619</v>
      </c>
      <c r="E1046" s="751">
        <v>50113001</v>
      </c>
      <c r="F1046" s="750" t="s">
        <v>645</v>
      </c>
      <c r="G1046" s="749" t="s">
        <v>646</v>
      </c>
      <c r="H1046" s="749">
        <v>100802</v>
      </c>
      <c r="I1046" s="749">
        <v>0</v>
      </c>
      <c r="J1046" s="749" t="s">
        <v>986</v>
      </c>
      <c r="K1046" s="749" t="s">
        <v>987</v>
      </c>
      <c r="L1046" s="752">
        <v>71.00754807821292</v>
      </c>
      <c r="M1046" s="752">
        <v>1</v>
      </c>
      <c r="N1046" s="753">
        <v>71.00754807821292</v>
      </c>
    </row>
    <row r="1047" spans="1:14" ht="14.4" customHeight="1" x14ac:dyDescent="0.3">
      <c r="A1047" s="747" t="s">
        <v>590</v>
      </c>
      <c r="B1047" s="748" t="s">
        <v>591</v>
      </c>
      <c r="C1047" s="749" t="s">
        <v>618</v>
      </c>
      <c r="D1047" s="750" t="s">
        <v>619</v>
      </c>
      <c r="E1047" s="751">
        <v>50113001</v>
      </c>
      <c r="F1047" s="750" t="s">
        <v>645</v>
      </c>
      <c r="G1047" s="749" t="s">
        <v>646</v>
      </c>
      <c r="H1047" s="749">
        <v>218183</v>
      </c>
      <c r="I1047" s="749">
        <v>218183</v>
      </c>
      <c r="J1047" s="749" t="s">
        <v>1787</v>
      </c>
      <c r="K1047" s="749" t="s">
        <v>1788</v>
      </c>
      <c r="L1047" s="752">
        <v>566.5599999999996</v>
      </c>
      <c r="M1047" s="752">
        <v>2</v>
      </c>
      <c r="N1047" s="753">
        <v>1133.1199999999992</v>
      </c>
    </row>
    <row r="1048" spans="1:14" ht="14.4" customHeight="1" x14ac:dyDescent="0.3">
      <c r="A1048" s="747" t="s">
        <v>590</v>
      </c>
      <c r="B1048" s="748" t="s">
        <v>591</v>
      </c>
      <c r="C1048" s="749" t="s">
        <v>618</v>
      </c>
      <c r="D1048" s="750" t="s">
        <v>619</v>
      </c>
      <c r="E1048" s="751">
        <v>50113001</v>
      </c>
      <c r="F1048" s="750" t="s">
        <v>645</v>
      </c>
      <c r="G1048" s="749" t="s">
        <v>646</v>
      </c>
      <c r="H1048" s="749">
        <v>134821</v>
      </c>
      <c r="I1048" s="749">
        <v>134821</v>
      </c>
      <c r="J1048" s="749" t="s">
        <v>988</v>
      </c>
      <c r="K1048" s="749" t="s">
        <v>989</v>
      </c>
      <c r="L1048" s="752">
        <v>264.99</v>
      </c>
      <c r="M1048" s="752">
        <v>7</v>
      </c>
      <c r="N1048" s="753">
        <v>1854.93</v>
      </c>
    </row>
    <row r="1049" spans="1:14" ht="14.4" customHeight="1" x14ac:dyDescent="0.3">
      <c r="A1049" s="747" t="s">
        <v>590</v>
      </c>
      <c r="B1049" s="748" t="s">
        <v>591</v>
      </c>
      <c r="C1049" s="749" t="s">
        <v>618</v>
      </c>
      <c r="D1049" s="750" t="s">
        <v>619</v>
      </c>
      <c r="E1049" s="751">
        <v>50113001</v>
      </c>
      <c r="F1049" s="750" t="s">
        <v>645</v>
      </c>
      <c r="G1049" s="749" t="s">
        <v>646</v>
      </c>
      <c r="H1049" s="749">
        <v>134824</v>
      </c>
      <c r="I1049" s="749">
        <v>134824</v>
      </c>
      <c r="J1049" s="749" t="s">
        <v>990</v>
      </c>
      <c r="K1049" s="749" t="s">
        <v>991</v>
      </c>
      <c r="L1049" s="752">
        <v>199.98</v>
      </c>
      <c r="M1049" s="752">
        <v>2</v>
      </c>
      <c r="N1049" s="753">
        <v>399.96</v>
      </c>
    </row>
    <row r="1050" spans="1:14" ht="14.4" customHeight="1" x14ac:dyDescent="0.3">
      <c r="A1050" s="747" t="s">
        <v>590</v>
      </c>
      <c r="B1050" s="748" t="s">
        <v>591</v>
      </c>
      <c r="C1050" s="749" t="s">
        <v>618</v>
      </c>
      <c r="D1050" s="750" t="s">
        <v>619</v>
      </c>
      <c r="E1050" s="751">
        <v>50113001</v>
      </c>
      <c r="F1050" s="750" t="s">
        <v>645</v>
      </c>
      <c r="G1050" s="749" t="s">
        <v>646</v>
      </c>
      <c r="H1050" s="749">
        <v>848725</v>
      </c>
      <c r="I1050" s="749">
        <v>107677</v>
      </c>
      <c r="J1050" s="749" t="s">
        <v>998</v>
      </c>
      <c r="K1050" s="749" t="s">
        <v>1000</v>
      </c>
      <c r="L1050" s="752">
        <v>382.10999999999996</v>
      </c>
      <c r="M1050" s="752">
        <v>6</v>
      </c>
      <c r="N1050" s="753">
        <v>2292.66</v>
      </c>
    </row>
    <row r="1051" spans="1:14" ht="14.4" customHeight="1" x14ac:dyDescent="0.3">
      <c r="A1051" s="747" t="s">
        <v>590</v>
      </c>
      <c r="B1051" s="748" t="s">
        <v>591</v>
      </c>
      <c r="C1051" s="749" t="s">
        <v>618</v>
      </c>
      <c r="D1051" s="750" t="s">
        <v>619</v>
      </c>
      <c r="E1051" s="751">
        <v>50113001</v>
      </c>
      <c r="F1051" s="750" t="s">
        <v>645</v>
      </c>
      <c r="G1051" s="749" t="s">
        <v>646</v>
      </c>
      <c r="H1051" s="749">
        <v>100489</v>
      </c>
      <c r="I1051" s="749">
        <v>489</v>
      </c>
      <c r="J1051" s="749" t="s">
        <v>1001</v>
      </c>
      <c r="K1051" s="749" t="s">
        <v>1002</v>
      </c>
      <c r="L1051" s="752">
        <v>41.913333333333334</v>
      </c>
      <c r="M1051" s="752">
        <v>18</v>
      </c>
      <c r="N1051" s="753">
        <v>754.44</v>
      </c>
    </row>
    <row r="1052" spans="1:14" ht="14.4" customHeight="1" x14ac:dyDescent="0.3">
      <c r="A1052" s="747" t="s">
        <v>590</v>
      </c>
      <c r="B1052" s="748" t="s">
        <v>591</v>
      </c>
      <c r="C1052" s="749" t="s">
        <v>618</v>
      </c>
      <c r="D1052" s="750" t="s">
        <v>619</v>
      </c>
      <c r="E1052" s="751">
        <v>50113001</v>
      </c>
      <c r="F1052" s="750" t="s">
        <v>645</v>
      </c>
      <c r="G1052" s="749" t="s">
        <v>646</v>
      </c>
      <c r="H1052" s="749">
        <v>500980</v>
      </c>
      <c r="I1052" s="749">
        <v>0</v>
      </c>
      <c r="J1052" s="749" t="s">
        <v>1010</v>
      </c>
      <c r="K1052" s="749" t="s">
        <v>592</v>
      </c>
      <c r="L1052" s="752">
        <v>223.17238755075783</v>
      </c>
      <c r="M1052" s="752">
        <v>4</v>
      </c>
      <c r="N1052" s="753">
        <v>892.68955020303133</v>
      </c>
    </row>
    <row r="1053" spans="1:14" ht="14.4" customHeight="1" x14ac:dyDescent="0.3">
      <c r="A1053" s="747" t="s">
        <v>590</v>
      </c>
      <c r="B1053" s="748" t="s">
        <v>591</v>
      </c>
      <c r="C1053" s="749" t="s">
        <v>618</v>
      </c>
      <c r="D1053" s="750" t="s">
        <v>619</v>
      </c>
      <c r="E1053" s="751">
        <v>50113001</v>
      </c>
      <c r="F1053" s="750" t="s">
        <v>645</v>
      </c>
      <c r="G1053" s="749" t="s">
        <v>646</v>
      </c>
      <c r="H1053" s="749">
        <v>397238</v>
      </c>
      <c r="I1053" s="749">
        <v>0</v>
      </c>
      <c r="J1053" s="749" t="s">
        <v>1011</v>
      </c>
      <c r="K1053" s="749" t="s">
        <v>592</v>
      </c>
      <c r="L1053" s="752">
        <v>123.25589437393704</v>
      </c>
      <c r="M1053" s="752">
        <v>2</v>
      </c>
      <c r="N1053" s="753">
        <v>246.51178874787408</v>
      </c>
    </row>
    <row r="1054" spans="1:14" ht="14.4" customHeight="1" x14ac:dyDescent="0.3">
      <c r="A1054" s="747" t="s">
        <v>590</v>
      </c>
      <c r="B1054" s="748" t="s">
        <v>591</v>
      </c>
      <c r="C1054" s="749" t="s">
        <v>618</v>
      </c>
      <c r="D1054" s="750" t="s">
        <v>619</v>
      </c>
      <c r="E1054" s="751">
        <v>50113001</v>
      </c>
      <c r="F1054" s="750" t="s">
        <v>645</v>
      </c>
      <c r="G1054" s="749" t="s">
        <v>646</v>
      </c>
      <c r="H1054" s="749">
        <v>501803</v>
      </c>
      <c r="I1054" s="749">
        <v>0</v>
      </c>
      <c r="J1054" s="749" t="s">
        <v>1012</v>
      </c>
      <c r="K1054" s="749" t="s">
        <v>592</v>
      </c>
      <c r="L1054" s="752">
        <v>226.44091428736385</v>
      </c>
      <c r="M1054" s="752">
        <v>1</v>
      </c>
      <c r="N1054" s="753">
        <v>226.44091428736385</v>
      </c>
    </row>
    <row r="1055" spans="1:14" ht="14.4" customHeight="1" x14ac:dyDescent="0.3">
      <c r="A1055" s="747" t="s">
        <v>590</v>
      </c>
      <c r="B1055" s="748" t="s">
        <v>591</v>
      </c>
      <c r="C1055" s="749" t="s">
        <v>618</v>
      </c>
      <c r="D1055" s="750" t="s">
        <v>619</v>
      </c>
      <c r="E1055" s="751">
        <v>50113001</v>
      </c>
      <c r="F1055" s="750" t="s">
        <v>645</v>
      </c>
      <c r="G1055" s="749" t="s">
        <v>646</v>
      </c>
      <c r="H1055" s="749">
        <v>840230</v>
      </c>
      <c r="I1055" s="749">
        <v>0</v>
      </c>
      <c r="J1055" s="749" t="s">
        <v>1603</v>
      </c>
      <c r="K1055" s="749" t="s">
        <v>592</v>
      </c>
      <c r="L1055" s="752">
        <v>98.774962292428924</v>
      </c>
      <c r="M1055" s="752">
        <v>3</v>
      </c>
      <c r="N1055" s="753">
        <v>296.32488687728676</v>
      </c>
    </row>
    <row r="1056" spans="1:14" ht="14.4" customHeight="1" x14ac:dyDescent="0.3">
      <c r="A1056" s="747" t="s">
        <v>590</v>
      </c>
      <c r="B1056" s="748" t="s">
        <v>591</v>
      </c>
      <c r="C1056" s="749" t="s">
        <v>618</v>
      </c>
      <c r="D1056" s="750" t="s">
        <v>619</v>
      </c>
      <c r="E1056" s="751">
        <v>50113001</v>
      </c>
      <c r="F1056" s="750" t="s">
        <v>645</v>
      </c>
      <c r="G1056" s="749" t="s">
        <v>646</v>
      </c>
      <c r="H1056" s="749">
        <v>921283</v>
      </c>
      <c r="I1056" s="749">
        <v>0</v>
      </c>
      <c r="J1056" s="749" t="s">
        <v>1789</v>
      </c>
      <c r="K1056" s="749" t="s">
        <v>592</v>
      </c>
      <c r="L1056" s="752">
        <v>129.57717475168027</v>
      </c>
      <c r="M1056" s="752">
        <v>2</v>
      </c>
      <c r="N1056" s="753">
        <v>259.15434950336055</v>
      </c>
    </row>
    <row r="1057" spans="1:14" ht="14.4" customHeight="1" x14ac:dyDescent="0.3">
      <c r="A1057" s="747" t="s">
        <v>590</v>
      </c>
      <c r="B1057" s="748" t="s">
        <v>591</v>
      </c>
      <c r="C1057" s="749" t="s">
        <v>618</v>
      </c>
      <c r="D1057" s="750" t="s">
        <v>619</v>
      </c>
      <c r="E1057" s="751">
        <v>50113001</v>
      </c>
      <c r="F1057" s="750" t="s">
        <v>645</v>
      </c>
      <c r="G1057" s="749" t="s">
        <v>646</v>
      </c>
      <c r="H1057" s="749">
        <v>900558</v>
      </c>
      <c r="I1057" s="749">
        <v>0</v>
      </c>
      <c r="J1057" s="749" t="s">
        <v>1014</v>
      </c>
      <c r="K1057" s="749" t="s">
        <v>592</v>
      </c>
      <c r="L1057" s="752">
        <v>283.64526633783339</v>
      </c>
      <c r="M1057" s="752">
        <v>11</v>
      </c>
      <c r="N1057" s="753">
        <v>3120.0979297161675</v>
      </c>
    </row>
    <row r="1058" spans="1:14" ht="14.4" customHeight="1" x14ac:dyDescent="0.3">
      <c r="A1058" s="747" t="s">
        <v>590</v>
      </c>
      <c r="B1058" s="748" t="s">
        <v>591</v>
      </c>
      <c r="C1058" s="749" t="s">
        <v>618</v>
      </c>
      <c r="D1058" s="750" t="s">
        <v>619</v>
      </c>
      <c r="E1058" s="751">
        <v>50113001</v>
      </c>
      <c r="F1058" s="750" t="s">
        <v>645</v>
      </c>
      <c r="G1058" s="749" t="s">
        <v>646</v>
      </c>
      <c r="H1058" s="749">
        <v>840220</v>
      </c>
      <c r="I1058" s="749">
        <v>0</v>
      </c>
      <c r="J1058" s="749" t="s">
        <v>1021</v>
      </c>
      <c r="K1058" s="749" t="s">
        <v>592</v>
      </c>
      <c r="L1058" s="752">
        <v>218.20000000000005</v>
      </c>
      <c r="M1058" s="752">
        <v>1</v>
      </c>
      <c r="N1058" s="753">
        <v>218.20000000000005</v>
      </c>
    </row>
    <row r="1059" spans="1:14" ht="14.4" customHeight="1" x14ac:dyDescent="0.3">
      <c r="A1059" s="747" t="s">
        <v>590</v>
      </c>
      <c r="B1059" s="748" t="s">
        <v>591</v>
      </c>
      <c r="C1059" s="749" t="s">
        <v>618</v>
      </c>
      <c r="D1059" s="750" t="s">
        <v>619</v>
      </c>
      <c r="E1059" s="751">
        <v>50113001</v>
      </c>
      <c r="F1059" s="750" t="s">
        <v>645</v>
      </c>
      <c r="G1059" s="749" t="s">
        <v>646</v>
      </c>
      <c r="H1059" s="749">
        <v>188217</v>
      </c>
      <c r="I1059" s="749">
        <v>88217</v>
      </c>
      <c r="J1059" s="749" t="s">
        <v>1030</v>
      </c>
      <c r="K1059" s="749" t="s">
        <v>1031</v>
      </c>
      <c r="L1059" s="752">
        <v>126.261</v>
      </c>
      <c r="M1059" s="752">
        <v>10</v>
      </c>
      <c r="N1059" s="753">
        <v>1262.6099999999999</v>
      </c>
    </row>
    <row r="1060" spans="1:14" ht="14.4" customHeight="1" x14ac:dyDescent="0.3">
      <c r="A1060" s="747" t="s">
        <v>590</v>
      </c>
      <c r="B1060" s="748" t="s">
        <v>591</v>
      </c>
      <c r="C1060" s="749" t="s">
        <v>618</v>
      </c>
      <c r="D1060" s="750" t="s">
        <v>619</v>
      </c>
      <c r="E1060" s="751">
        <v>50113001</v>
      </c>
      <c r="F1060" s="750" t="s">
        <v>645</v>
      </c>
      <c r="G1060" s="749" t="s">
        <v>646</v>
      </c>
      <c r="H1060" s="749">
        <v>189997</v>
      </c>
      <c r="I1060" s="749">
        <v>89997</v>
      </c>
      <c r="J1060" s="749" t="s">
        <v>1790</v>
      </c>
      <c r="K1060" s="749" t="s">
        <v>1791</v>
      </c>
      <c r="L1060" s="752">
        <v>173.89</v>
      </c>
      <c r="M1060" s="752">
        <v>1</v>
      </c>
      <c r="N1060" s="753">
        <v>173.89</v>
      </c>
    </row>
    <row r="1061" spans="1:14" ht="14.4" customHeight="1" x14ac:dyDescent="0.3">
      <c r="A1061" s="747" t="s">
        <v>590</v>
      </c>
      <c r="B1061" s="748" t="s">
        <v>591</v>
      </c>
      <c r="C1061" s="749" t="s">
        <v>618</v>
      </c>
      <c r="D1061" s="750" t="s">
        <v>619</v>
      </c>
      <c r="E1061" s="751">
        <v>50113001</v>
      </c>
      <c r="F1061" s="750" t="s">
        <v>645</v>
      </c>
      <c r="G1061" s="749" t="s">
        <v>662</v>
      </c>
      <c r="H1061" s="749">
        <v>149909</v>
      </c>
      <c r="I1061" s="749">
        <v>49909</v>
      </c>
      <c r="J1061" s="749" t="s">
        <v>1038</v>
      </c>
      <c r="K1061" s="749" t="s">
        <v>1039</v>
      </c>
      <c r="L1061" s="752">
        <v>27.929999999999993</v>
      </c>
      <c r="M1061" s="752">
        <v>1</v>
      </c>
      <c r="N1061" s="753">
        <v>27.929999999999993</v>
      </c>
    </row>
    <row r="1062" spans="1:14" ht="14.4" customHeight="1" x14ac:dyDescent="0.3">
      <c r="A1062" s="747" t="s">
        <v>590</v>
      </c>
      <c r="B1062" s="748" t="s">
        <v>591</v>
      </c>
      <c r="C1062" s="749" t="s">
        <v>618</v>
      </c>
      <c r="D1062" s="750" t="s">
        <v>619</v>
      </c>
      <c r="E1062" s="751">
        <v>50113001</v>
      </c>
      <c r="F1062" s="750" t="s">
        <v>645</v>
      </c>
      <c r="G1062" s="749" t="s">
        <v>646</v>
      </c>
      <c r="H1062" s="749">
        <v>67558</v>
      </c>
      <c r="I1062" s="749">
        <v>67558</v>
      </c>
      <c r="J1062" s="749" t="s">
        <v>1052</v>
      </c>
      <c r="K1062" s="749" t="s">
        <v>1053</v>
      </c>
      <c r="L1062" s="752">
        <v>27.42625</v>
      </c>
      <c r="M1062" s="752">
        <v>8</v>
      </c>
      <c r="N1062" s="753">
        <v>219.41</v>
      </c>
    </row>
    <row r="1063" spans="1:14" ht="14.4" customHeight="1" x14ac:dyDescent="0.3">
      <c r="A1063" s="747" t="s">
        <v>590</v>
      </c>
      <c r="B1063" s="748" t="s">
        <v>591</v>
      </c>
      <c r="C1063" s="749" t="s">
        <v>618</v>
      </c>
      <c r="D1063" s="750" t="s">
        <v>619</v>
      </c>
      <c r="E1063" s="751">
        <v>50113001</v>
      </c>
      <c r="F1063" s="750" t="s">
        <v>645</v>
      </c>
      <c r="G1063" s="749" t="s">
        <v>646</v>
      </c>
      <c r="H1063" s="749">
        <v>117992</v>
      </c>
      <c r="I1063" s="749">
        <v>17992</v>
      </c>
      <c r="J1063" s="749" t="s">
        <v>1056</v>
      </c>
      <c r="K1063" s="749" t="s">
        <v>1057</v>
      </c>
      <c r="L1063" s="752">
        <v>94.264999999999986</v>
      </c>
      <c r="M1063" s="752">
        <v>4</v>
      </c>
      <c r="N1063" s="753">
        <v>377.05999999999995</v>
      </c>
    </row>
    <row r="1064" spans="1:14" ht="14.4" customHeight="1" x14ac:dyDescent="0.3">
      <c r="A1064" s="747" t="s">
        <v>590</v>
      </c>
      <c r="B1064" s="748" t="s">
        <v>591</v>
      </c>
      <c r="C1064" s="749" t="s">
        <v>618</v>
      </c>
      <c r="D1064" s="750" t="s">
        <v>619</v>
      </c>
      <c r="E1064" s="751">
        <v>50113001</v>
      </c>
      <c r="F1064" s="750" t="s">
        <v>645</v>
      </c>
      <c r="G1064" s="749" t="s">
        <v>646</v>
      </c>
      <c r="H1064" s="749">
        <v>100499</v>
      </c>
      <c r="I1064" s="749">
        <v>499</v>
      </c>
      <c r="J1064" s="749" t="s">
        <v>1061</v>
      </c>
      <c r="K1064" s="749" t="s">
        <v>1062</v>
      </c>
      <c r="L1064" s="752">
        <v>113.33298507462689</v>
      </c>
      <c r="M1064" s="752">
        <v>134</v>
      </c>
      <c r="N1064" s="753">
        <v>15186.620000000003</v>
      </c>
    </row>
    <row r="1065" spans="1:14" ht="14.4" customHeight="1" x14ac:dyDescent="0.3">
      <c r="A1065" s="747" t="s">
        <v>590</v>
      </c>
      <c r="B1065" s="748" t="s">
        <v>591</v>
      </c>
      <c r="C1065" s="749" t="s">
        <v>618</v>
      </c>
      <c r="D1065" s="750" t="s">
        <v>619</v>
      </c>
      <c r="E1065" s="751">
        <v>50113001</v>
      </c>
      <c r="F1065" s="750" t="s">
        <v>645</v>
      </c>
      <c r="G1065" s="749" t="s">
        <v>646</v>
      </c>
      <c r="H1065" s="749">
        <v>215978</v>
      </c>
      <c r="I1065" s="749">
        <v>215978</v>
      </c>
      <c r="J1065" s="749" t="s">
        <v>1063</v>
      </c>
      <c r="K1065" s="749" t="s">
        <v>1064</v>
      </c>
      <c r="L1065" s="752">
        <v>116.60749999999999</v>
      </c>
      <c r="M1065" s="752">
        <v>4</v>
      </c>
      <c r="N1065" s="753">
        <v>466.42999999999995</v>
      </c>
    </row>
    <row r="1066" spans="1:14" ht="14.4" customHeight="1" x14ac:dyDescent="0.3">
      <c r="A1066" s="747" t="s">
        <v>590</v>
      </c>
      <c r="B1066" s="748" t="s">
        <v>591</v>
      </c>
      <c r="C1066" s="749" t="s">
        <v>618</v>
      </c>
      <c r="D1066" s="750" t="s">
        <v>619</v>
      </c>
      <c r="E1066" s="751">
        <v>50113001</v>
      </c>
      <c r="F1066" s="750" t="s">
        <v>645</v>
      </c>
      <c r="G1066" s="749" t="s">
        <v>646</v>
      </c>
      <c r="H1066" s="749">
        <v>199963</v>
      </c>
      <c r="I1066" s="749">
        <v>199963</v>
      </c>
      <c r="J1066" s="749" t="s">
        <v>1070</v>
      </c>
      <c r="K1066" s="749" t="s">
        <v>1071</v>
      </c>
      <c r="L1066" s="752">
        <v>568.41000000000008</v>
      </c>
      <c r="M1066" s="752">
        <v>1</v>
      </c>
      <c r="N1066" s="753">
        <v>568.41000000000008</v>
      </c>
    </row>
    <row r="1067" spans="1:14" ht="14.4" customHeight="1" x14ac:dyDescent="0.3">
      <c r="A1067" s="747" t="s">
        <v>590</v>
      </c>
      <c r="B1067" s="748" t="s">
        <v>591</v>
      </c>
      <c r="C1067" s="749" t="s">
        <v>618</v>
      </c>
      <c r="D1067" s="750" t="s">
        <v>619</v>
      </c>
      <c r="E1067" s="751">
        <v>50113001</v>
      </c>
      <c r="F1067" s="750" t="s">
        <v>645</v>
      </c>
      <c r="G1067" s="749" t="s">
        <v>646</v>
      </c>
      <c r="H1067" s="749">
        <v>100502</v>
      </c>
      <c r="I1067" s="749">
        <v>502</v>
      </c>
      <c r="J1067" s="749" t="s">
        <v>1072</v>
      </c>
      <c r="K1067" s="749" t="s">
        <v>1073</v>
      </c>
      <c r="L1067" s="752">
        <v>238.66666666666666</v>
      </c>
      <c r="M1067" s="752">
        <v>3</v>
      </c>
      <c r="N1067" s="753">
        <v>716</v>
      </c>
    </row>
    <row r="1068" spans="1:14" ht="14.4" customHeight="1" x14ac:dyDescent="0.3">
      <c r="A1068" s="747" t="s">
        <v>590</v>
      </c>
      <c r="B1068" s="748" t="s">
        <v>591</v>
      </c>
      <c r="C1068" s="749" t="s">
        <v>618</v>
      </c>
      <c r="D1068" s="750" t="s">
        <v>619</v>
      </c>
      <c r="E1068" s="751">
        <v>50113001</v>
      </c>
      <c r="F1068" s="750" t="s">
        <v>645</v>
      </c>
      <c r="G1068" s="749" t="s">
        <v>646</v>
      </c>
      <c r="H1068" s="749">
        <v>102684</v>
      </c>
      <c r="I1068" s="749">
        <v>2684</v>
      </c>
      <c r="J1068" s="749" t="s">
        <v>1072</v>
      </c>
      <c r="K1068" s="749" t="s">
        <v>1074</v>
      </c>
      <c r="L1068" s="752">
        <v>73.790000000000006</v>
      </c>
      <c r="M1068" s="752">
        <v>3</v>
      </c>
      <c r="N1068" s="753">
        <v>221.37</v>
      </c>
    </row>
    <row r="1069" spans="1:14" ht="14.4" customHeight="1" x14ac:dyDescent="0.3">
      <c r="A1069" s="747" t="s">
        <v>590</v>
      </c>
      <c r="B1069" s="748" t="s">
        <v>591</v>
      </c>
      <c r="C1069" s="749" t="s">
        <v>618</v>
      </c>
      <c r="D1069" s="750" t="s">
        <v>619</v>
      </c>
      <c r="E1069" s="751">
        <v>50113001</v>
      </c>
      <c r="F1069" s="750" t="s">
        <v>645</v>
      </c>
      <c r="G1069" s="749" t="s">
        <v>646</v>
      </c>
      <c r="H1069" s="749">
        <v>99968</v>
      </c>
      <c r="I1069" s="749">
        <v>0</v>
      </c>
      <c r="J1069" s="749" t="s">
        <v>1077</v>
      </c>
      <c r="K1069" s="749" t="s">
        <v>1078</v>
      </c>
      <c r="L1069" s="752">
        <v>187</v>
      </c>
      <c r="M1069" s="752">
        <v>1.7616897000000002</v>
      </c>
      <c r="N1069" s="753">
        <v>329.43597390000002</v>
      </c>
    </row>
    <row r="1070" spans="1:14" ht="14.4" customHeight="1" x14ac:dyDescent="0.3">
      <c r="A1070" s="747" t="s">
        <v>590</v>
      </c>
      <c r="B1070" s="748" t="s">
        <v>591</v>
      </c>
      <c r="C1070" s="749" t="s">
        <v>618</v>
      </c>
      <c r="D1070" s="750" t="s">
        <v>619</v>
      </c>
      <c r="E1070" s="751">
        <v>50113001</v>
      </c>
      <c r="F1070" s="750" t="s">
        <v>645</v>
      </c>
      <c r="G1070" s="749" t="s">
        <v>662</v>
      </c>
      <c r="H1070" s="749">
        <v>127736</v>
      </c>
      <c r="I1070" s="749">
        <v>127736</v>
      </c>
      <c r="J1070" s="749" t="s">
        <v>1792</v>
      </c>
      <c r="K1070" s="749" t="s">
        <v>1793</v>
      </c>
      <c r="L1070" s="752">
        <v>49.370000000000005</v>
      </c>
      <c r="M1070" s="752">
        <v>3</v>
      </c>
      <c r="N1070" s="753">
        <v>148.11000000000001</v>
      </c>
    </row>
    <row r="1071" spans="1:14" ht="14.4" customHeight="1" x14ac:dyDescent="0.3">
      <c r="A1071" s="747" t="s">
        <v>590</v>
      </c>
      <c r="B1071" s="748" t="s">
        <v>591</v>
      </c>
      <c r="C1071" s="749" t="s">
        <v>618</v>
      </c>
      <c r="D1071" s="750" t="s">
        <v>619</v>
      </c>
      <c r="E1071" s="751">
        <v>50113001</v>
      </c>
      <c r="F1071" s="750" t="s">
        <v>645</v>
      </c>
      <c r="G1071" s="749" t="s">
        <v>646</v>
      </c>
      <c r="H1071" s="749">
        <v>398258</v>
      </c>
      <c r="I1071" s="749">
        <v>9999999</v>
      </c>
      <c r="J1071" s="749" t="s">
        <v>1081</v>
      </c>
      <c r="K1071" s="749" t="s">
        <v>1082</v>
      </c>
      <c r="L1071" s="752">
        <v>4279</v>
      </c>
      <c r="M1071" s="752">
        <v>0.60399999999999998</v>
      </c>
      <c r="N1071" s="753">
        <v>2584.5160000000001</v>
      </c>
    </row>
    <row r="1072" spans="1:14" ht="14.4" customHeight="1" x14ac:dyDescent="0.3">
      <c r="A1072" s="747" t="s">
        <v>590</v>
      </c>
      <c r="B1072" s="748" t="s">
        <v>591</v>
      </c>
      <c r="C1072" s="749" t="s">
        <v>618</v>
      </c>
      <c r="D1072" s="750" t="s">
        <v>619</v>
      </c>
      <c r="E1072" s="751">
        <v>50113001</v>
      </c>
      <c r="F1072" s="750" t="s">
        <v>645</v>
      </c>
      <c r="G1072" s="749" t="s">
        <v>646</v>
      </c>
      <c r="H1072" s="749">
        <v>101125</v>
      </c>
      <c r="I1072" s="749">
        <v>1125</v>
      </c>
      <c r="J1072" s="749" t="s">
        <v>1086</v>
      </c>
      <c r="K1072" s="749" t="s">
        <v>1087</v>
      </c>
      <c r="L1072" s="752">
        <v>89.482499999999987</v>
      </c>
      <c r="M1072" s="752">
        <v>16</v>
      </c>
      <c r="N1072" s="753">
        <v>1431.7199999999998</v>
      </c>
    </row>
    <row r="1073" spans="1:14" ht="14.4" customHeight="1" x14ac:dyDescent="0.3">
      <c r="A1073" s="747" t="s">
        <v>590</v>
      </c>
      <c r="B1073" s="748" t="s">
        <v>591</v>
      </c>
      <c r="C1073" s="749" t="s">
        <v>618</v>
      </c>
      <c r="D1073" s="750" t="s">
        <v>619</v>
      </c>
      <c r="E1073" s="751">
        <v>50113001</v>
      </c>
      <c r="F1073" s="750" t="s">
        <v>645</v>
      </c>
      <c r="G1073" s="749" t="s">
        <v>662</v>
      </c>
      <c r="H1073" s="749">
        <v>846921</v>
      </c>
      <c r="I1073" s="749">
        <v>123265</v>
      </c>
      <c r="J1073" s="749" t="s">
        <v>1635</v>
      </c>
      <c r="K1073" s="749" t="s">
        <v>1636</v>
      </c>
      <c r="L1073" s="752">
        <v>826.71000000000038</v>
      </c>
      <c r="M1073" s="752">
        <v>3</v>
      </c>
      <c r="N1073" s="753">
        <v>2480.130000000001</v>
      </c>
    </row>
    <row r="1074" spans="1:14" ht="14.4" customHeight="1" x14ac:dyDescent="0.3">
      <c r="A1074" s="747" t="s">
        <v>590</v>
      </c>
      <c r="B1074" s="748" t="s">
        <v>591</v>
      </c>
      <c r="C1074" s="749" t="s">
        <v>618</v>
      </c>
      <c r="D1074" s="750" t="s">
        <v>619</v>
      </c>
      <c r="E1074" s="751">
        <v>50113001</v>
      </c>
      <c r="F1074" s="750" t="s">
        <v>645</v>
      </c>
      <c r="G1074" s="749" t="s">
        <v>646</v>
      </c>
      <c r="H1074" s="749">
        <v>119686</v>
      </c>
      <c r="I1074" s="749">
        <v>119686</v>
      </c>
      <c r="J1074" s="749" t="s">
        <v>1794</v>
      </c>
      <c r="K1074" s="749" t="s">
        <v>1795</v>
      </c>
      <c r="L1074" s="752">
        <v>54.980000000000011</v>
      </c>
      <c r="M1074" s="752">
        <v>2</v>
      </c>
      <c r="N1074" s="753">
        <v>109.96000000000002</v>
      </c>
    </row>
    <row r="1075" spans="1:14" ht="14.4" customHeight="1" x14ac:dyDescent="0.3">
      <c r="A1075" s="747" t="s">
        <v>590</v>
      </c>
      <c r="B1075" s="748" t="s">
        <v>591</v>
      </c>
      <c r="C1075" s="749" t="s">
        <v>618</v>
      </c>
      <c r="D1075" s="750" t="s">
        <v>619</v>
      </c>
      <c r="E1075" s="751">
        <v>50113001</v>
      </c>
      <c r="F1075" s="750" t="s">
        <v>645</v>
      </c>
      <c r="G1075" s="749" t="s">
        <v>646</v>
      </c>
      <c r="H1075" s="749">
        <v>109414</v>
      </c>
      <c r="I1075" s="749">
        <v>119687</v>
      </c>
      <c r="J1075" s="749" t="s">
        <v>1640</v>
      </c>
      <c r="K1075" s="749" t="s">
        <v>1641</v>
      </c>
      <c r="L1075" s="752">
        <v>61.779999999999987</v>
      </c>
      <c r="M1075" s="752">
        <v>1</v>
      </c>
      <c r="N1075" s="753">
        <v>61.779999999999987</v>
      </c>
    </row>
    <row r="1076" spans="1:14" ht="14.4" customHeight="1" x14ac:dyDescent="0.3">
      <c r="A1076" s="747" t="s">
        <v>590</v>
      </c>
      <c r="B1076" s="748" t="s">
        <v>591</v>
      </c>
      <c r="C1076" s="749" t="s">
        <v>618</v>
      </c>
      <c r="D1076" s="750" t="s">
        <v>619</v>
      </c>
      <c r="E1076" s="751">
        <v>50113001</v>
      </c>
      <c r="F1076" s="750" t="s">
        <v>645</v>
      </c>
      <c r="G1076" s="749" t="s">
        <v>646</v>
      </c>
      <c r="H1076" s="749">
        <v>100513</v>
      </c>
      <c r="I1076" s="749">
        <v>513</v>
      </c>
      <c r="J1076" s="749" t="s">
        <v>1647</v>
      </c>
      <c r="K1076" s="749" t="s">
        <v>750</v>
      </c>
      <c r="L1076" s="752">
        <v>56.784999999999989</v>
      </c>
      <c r="M1076" s="752">
        <v>20</v>
      </c>
      <c r="N1076" s="753">
        <v>1135.6999999999998</v>
      </c>
    </row>
    <row r="1077" spans="1:14" ht="14.4" customHeight="1" x14ac:dyDescent="0.3">
      <c r="A1077" s="747" t="s">
        <v>590</v>
      </c>
      <c r="B1077" s="748" t="s">
        <v>591</v>
      </c>
      <c r="C1077" s="749" t="s">
        <v>618</v>
      </c>
      <c r="D1077" s="750" t="s">
        <v>619</v>
      </c>
      <c r="E1077" s="751">
        <v>50113001</v>
      </c>
      <c r="F1077" s="750" t="s">
        <v>645</v>
      </c>
      <c r="G1077" s="749" t="s">
        <v>662</v>
      </c>
      <c r="H1077" s="749">
        <v>191788</v>
      </c>
      <c r="I1077" s="749">
        <v>91788</v>
      </c>
      <c r="J1077" s="749" t="s">
        <v>1648</v>
      </c>
      <c r="K1077" s="749" t="s">
        <v>1543</v>
      </c>
      <c r="L1077" s="752">
        <v>9.1199999999999992</v>
      </c>
      <c r="M1077" s="752">
        <v>2</v>
      </c>
      <c r="N1077" s="753">
        <v>18.239999999999998</v>
      </c>
    </row>
    <row r="1078" spans="1:14" ht="14.4" customHeight="1" x14ac:dyDescent="0.3">
      <c r="A1078" s="747" t="s">
        <v>590</v>
      </c>
      <c r="B1078" s="748" t="s">
        <v>591</v>
      </c>
      <c r="C1078" s="749" t="s">
        <v>618</v>
      </c>
      <c r="D1078" s="750" t="s">
        <v>619</v>
      </c>
      <c r="E1078" s="751">
        <v>50113001</v>
      </c>
      <c r="F1078" s="750" t="s">
        <v>645</v>
      </c>
      <c r="G1078" s="749" t="s">
        <v>662</v>
      </c>
      <c r="H1078" s="749">
        <v>106618</v>
      </c>
      <c r="I1078" s="749">
        <v>6618</v>
      </c>
      <c r="J1078" s="749" t="s">
        <v>1101</v>
      </c>
      <c r="K1078" s="749" t="s">
        <v>1102</v>
      </c>
      <c r="L1078" s="752">
        <v>19.590000000000003</v>
      </c>
      <c r="M1078" s="752">
        <v>1</v>
      </c>
      <c r="N1078" s="753">
        <v>19.590000000000003</v>
      </c>
    </row>
    <row r="1079" spans="1:14" ht="14.4" customHeight="1" x14ac:dyDescent="0.3">
      <c r="A1079" s="747" t="s">
        <v>590</v>
      </c>
      <c r="B1079" s="748" t="s">
        <v>591</v>
      </c>
      <c r="C1079" s="749" t="s">
        <v>618</v>
      </c>
      <c r="D1079" s="750" t="s">
        <v>619</v>
      </c>
      <c r="E1079" s="751">
        <v>50113001</v>
      </c>
      <c r="F1079" s="750" t="s">
        <v>645</v>
      </c>
      <c r="G1079" s="749" t="s">
        <v>662</v>
      </c>
      <c r="H1079" s="749">
        <v>849660</v>
      </c>
      <c r="I1079" s="749">
        <v>111904</v>
      </c>
      <c r="J1079" s="749" t="s">
        <v>1796</v>
      </c>
      <c r="K1079" s="749" t="s">
        <v>1797</v>
      </c>
      <c r="L1079" s="752">
        <v>110.14</v>
      </c>
      <c r="M1079" s="752">
        <v>1</v>
      </c>
      <c r="N1079" s="753">
        <v>110.14</v>
      </c>
    </row>
    <row r="1080" spans="1:14" ht="14.4" customHeight="1" x14ac:dyDescent="0.3">
      <c r="A1080" s="747" t="s">
        <v>590</v>
      </c>
      <c r="B1080" s="748" t="s">
        <v>591</v>
      </c>
      <c r="C1080" s="749" t="s">
        <v>618</v>
      </c>
      <c r="D1080" s="750" t="s">
        <v>619</v>
      </c>
      <c r="E1080" s="751">
        <v>50113001</v>
      </c>
      <c r="F1080" s="750" t="s">
        <v>645</v>
      </c>
      <c r="G1080" s="749" t="s">
        <v>646</v>
      </c>
      <c r="H1080" s="749">
        <v>216900</v>
      </c>
      <c r="I1080" s="749">
        <v>216900</v>
      </c>
      <c r="J1080" s="749" t="s">
        <v>1105</v>
      </c>
      <c r="K1080" s="749" t="s">
        <v>1106</v>
      </c>
      <c r="L1080" s="752">
        <v>701.25000000000011</v>
      </c>
      <c r="M1080" s="752">
        <v>5</v>
      </c>
      <c r="N1080" s="753">
        <v>3506.2500000000005</v>
      </c>
    </row>
    <row r="1081" spans="1:14" ht="14.4" customHeight="1" x14ac:dyDescent="0.3">
      <c r="A1081" s="747" t="s">
        <v>590</v>
      </c>
      <c r="B1081" s="748" t="s">
        <v>591</v>
      </c>
      <c r="C1081" s="749" t="s">
        <v>618</v>
      </c>
      <c r="D1081" s="750" t="s">
        <v>619</v>
      </c>
      <c r="E1081" s="751">
        <v>50113001</v>
      </c>
      <c r="F1081" s="750" t="s">
        <v>645</v>
      </c>
      <c r="G1081" s="749" t="s">
        <v>646</v>
      </c>
      <c r="H1081" s="749">
        <v>216963</v>
      </c>
      <c r="I1081" s="749">
        <v>216963</v>
      </c>
      <c r="J1081" s="749" t="s">
        <v>1107</v>
      </c>
      <c r="K1081" s="749" t="s">
        <v>1108</v>
      </c>
      <c r="L1081" s="752">
        <v>111.89</v>
      </c>
      <c r="M1081" s="752">
        <v>2</v>
      </c>
      <c r="N1081" s="753">
        <v>223.78</v>
      </c>
    </row>
    <row r="1082" spans="1:14" ht="14.4" customHeight="1" x14ac:dyDescent="0.3">
      <c r="A1082" s="747" t="s">
        <v>590</v>
      </c>
      <c r="B1082" s="748" t="s">
        <v>591</v>
      </c>
      <c r="C1082" s="749" t="s">
        <v>618</v>
      </c>
      <c r="D1082" s="750" t="s">
        <v>619</v>
      </c>
      <c r="E1082" s="751">
        <v>50113001</v>
      </c>
      <c r="F1082" s="750" t="s">
        <v>645</v>
      </c>
      <c r="G1082" s="749" t="s">
        <v>662</v>
      </c>
      <c r="H1082" s="749">
        <v>107981</v>
      </c>
      <c r="I1082" s="749">
        <v>7981</v>
      </c>
      <c r="J1082" s="749" t="s">
        <v>1111</v>
      </c>
      <c r="K1082" s="749" t="s">
        <v>1112</v>
      </c>
      <c r="L1082" s="752">
        <v>50.64</v>
      </c>
      <c r="M1082" s="752">
        <v>10</v>
      </c>
      <c r="N1082" s="753">
        <v>506.40000000000003</v>
      </c>
    </row>
    <row r="1083" spans="1:14" ht="14.4" customHeight="1" x14ac:dyDescent="0.3">
      <c r="A1083" s="747" t="s">
        <v>590</v>
      </c>
      <c r="B1083" s="748" t="s">
        <v>591</v>
      </c>
      <c r="C1083" s="749" t="s">
        <v>618</v>
      </c>
      <c r="D1083" s="750" t="s">
        <v>619</v>
      </c>
      <c r="E1083" s="751">
        <v>50113001</v>
      </c>
      <c r="F1083" s="750" t="s">
        <v>645</v>
      </c>
      <c r="G1083" s="749" t="s">
        <v>662</v>
      </c>
      <c r="H1083" s="749">
        <v>155823</v>
      </c>
      <c r="I1083" s="749">
        <v>55823</v>
      </c>
      <c r="J1083" s="749" t="s">
        <v>1111</v>
      </c>
      <c r="K1083" s="749" t="s">
        <v>1113</v>
      </c>
      <c r="L1083" s="752">
        <v>33.47</v>
      </c>
      <c r="M1083" s="752">
        <v>1</v>
      </c>
      <c r="N1083" s="753">
        <v>33.47</v>
      </c>
    </row>
    <row r="1084" spans="1:14" ht="14.4" customHeight="1" x14ac:dyDescent="0.3">
      <c r="A1084" s="747" t="s">
        <v>590</v>
      </c>
      <c r="B1084" s="748" t="s">
        <v>591</v>
      </c>
      <c r="C1084" s="749" t="s">
        <v>618</v>
      </c>
      <c r="D1084" s="750" t="s">
        <v>619</v>
      </c>
      <c r="E1084" s="751">
        <v>50113001</v>
      </c>
      <c r="F1084" s="750" t="s">
        <v>645</v>
      </c>
      <c r="G1084" s="749" t="s">
        <v>662</v>
      </c>
      <c r="H1084" s="749">
        <v>126786</v>
      </c>
      <c r="I1084" s="749">
        <v>26786</v>
      </c>
      <c r="J1084" s="749" t="s">
        <v>1114</v>
      </c>
      <c r="K1084" s="749" t="s">
        <v>1115</v>
      </c>
      <c r="L1084" s="752">
        <v>405.99000000000012</v>
      </c>
      <c r="M1084" s="752">
        <v>2</v>
      </c>
      <c r="N1084" s="753">
        <v>811.98000000000025</v>
      </c>
    </row>
    <row r="1085" spans="1:14" ht="14.4" customHeight="1" x14ac:dyDescent="0.3">
      <c r="A1085" s="747" t="s">
        <v>590</v>
      </c>
      <c r="B1085" s="748" t="s">
        <v>591</v>
      </c>
      <c r="C1085" s="749" t="s">
        <v>618</v>
      </c>
      <c r="D1085" s="750" t="s">
        <v>619</v>
      </c>
      <c r="E1085" s="751">
        <v>50113001</v>
      </c>
      <c r="F1085" s="750" t="s">
        <v>645</v>
      </c>
      <c r="G1085" s="749" t="s">
        <v>662</v>
      </c>
      <c r="H1085" s="749">
        <v>187607</v>
      </c>
      <c r="I1085" s="749">
        <v>187607</v>
      </c>
      <c r="J1085" s="749" t="s">
        <v>1121</v>
      </c>
      <c r="K1085" s="749" t="s">
        <v>1122</v>
      </c>
      <c r="L1085" s="752">
        <v>273.90000000000003</v>
      </c>
      <c r="M1085" s="752">
        <v>12</v>
      </c>
      <c r="N1085" s="753">
        <v>3286.8000000000006</v>
      </c>
    </row>
    <row r="1086" spans="1:14" ht="14.4" customHeight="1" x14ac:dyDescent="0.3">
      <c r="A1086" s="747" t="s">
        <v>590</v>
      </c>
      <c r="B1086" s="748" t="s">
        <v>591</v>
      </c>
      <c r="C1086" s="749" t="s">
        <v>618</v>
      </c>
      <c r="D1086" s="750" t="s">
        <v>619</v>
      </c>
      <c r="E1086" s="751">
        <v>50113001</v>
      </c>
      <c r="F1086" s="750" t="s">
        <v>645</v>
      </c>
      <c r="G1086" s="749" t="s">
        <v>662</v>
      </c>
      <c r="H1086" s="749">
        <v>850729</v>
      </c>
      <c r="I1086" s="749">
        <v>157875</v>
      </c>
      <c r="J1086" s="749" t="s">
        <v>1657</v>
      </c>
      <c r="K1086" s="749" t="s">
        <v>1658</v>
      </c>
      <c r="L1086" s="752">
        <v>225.49999999999997</v>
      </c>
      <c r="M1086" s="752">
        <v>2</v>
      </c>
      <c r="N1086" s="753">
        <v>450.99999999999994</v>
      </c>
    </row>
    <row r="1087" spans="1:14" ht="14.4" customHeight="1" x14ac:dyDescent="0.3">
      <c r="A1087" s="747" t="s">
        <v>590</v>
      </c>
      <c r="B1087" s="748" t="s">
        <v>591</v>
      </c>
      <c r="C1087" s="749" t="s">
        <v>618</v>
      </c>
      <c r="D1087" s="750" t="s">
        <v>619</v>
      </c>
      <c r="E1087" s="751">
        <v>50113001</v>
      </c>
      <c r="F1087" s="750" t="s">
        <v>645</v>
      </c>
      <c r="G1087" s="749" t="s">
        <v>646</v>
      </c>
      <c r="H1087" s="749">
        <v>849941</v>
      </c>
      <c r="I1087" s="749">
        <v>162142</v>
      </c>
      <c r="J1087" s="749" t="s">
        <v>1131</v>
      </c>
      <c r="K1087" s="749" t="s">
        <v>1132</v>
      </c>
      <c r="L1087" s="752">
        <v>29.710000000000008</v>
      </c>
      <c r="M1087" s="752">
        <v>3</v>
      </c>
      <c r="N1087" s="753">
        <v>89.130000000000024</v>
      </c>
    </row>
    <row r="1088" spans="1:14" ht="14.4" customHeight="1" x14ac:dyDescent="0.3">
      <c r="A1088" s="747" t="s">
        <v>590</v>
      </c>
      <c r="B1088" s="748" t="s">
        <v>591</v>
      </c>
      <c r="C1088" s="749" t="s">
        <v>618</v>
      </c>
      <c r="D1088" s="750" t="s">
        <v>619</v>
      </c>
      <c r="E1088" s="751">
        <v>50113001</v>
      </c>
      <c r="F1088" s="750" t="s">
        <v>645</v>
      </c>
      <c r="G1088" s="749" t="s">
        <v>646</v>
      </c>
      <c r="H1088" s="749">
        <v>111286</v>
      </c>
      <c r="I1088" s="749">
        <v>11286</v>
      </c>
      <c r="J1088" s="749" t="s">
        <v>1798</v>
      </c>
      <c r="K1088" s="749" t="s">
        <v>900</v>
      </c>
      <c r="L1088" s="752">
        <v>54.869999999999983</v>
      </c>
      <c r="M1088" s="752">
        <v>3</v>
      </c>
      <c r="N1088" s="753">
        <v>164.60999999999996</v>
      </c>
    </row>
    <row r="1089" spans="1:14" ht="14.4" customHeight="1" x14ac:dyDescent="0.3">
      <c r="A1089" s="747" t="s">
        <v>590</v>
      </c>
      <c r="B1089" s="748" t="s">
        <v>591</v>
      </c>
      <c r="C1089" s="749" t="s">
        <v>618</v>
      </c>
      <c r="D1089" s="750" t="s">
        <v>619</v>
      </c>
      <c r="E1089" s="751">
        <v>50113001</v>
      </c>
      <c r="F1089" s="750" t="s">
        <v>645</v>
      </c>
      <c r="G1089" s="749" t="s">
        <v>646</v>
      </c>
      <c r="H1089" s="749">
        <v>100560</v>
      </c>
      <c r="I1089" s="749">
        <v>560</v>
      </c>
      <c r="J1089" s="749" t="s">
        <v>1799</v>
      </c>
      <c r="K1089" s="749" t="s">
        <v>1800</v>
      </c>
      <c r="L1089" s="752">
        <v>157.87</v>
      </c>
      <c r="M1089" s="752">
        <v>1</v>
      </c>
      <c r="N1089" s="753">
        <v>157.87</v>
      </c>
    </row>
    <row r="1090" spans="1:14" ht="14.4" customHeight="1" x14ac:dyDescent="0.3">
      <c r="A1090" s="747" t="s">
        <v>590</v>
      </c>
      <c r="B1090" s="748" t="s">
        <v>591</v>
      </c>
      <c r="C1090" s="749" t="s">
        <v>618</v>
      </c>
      <c r="D1090" s="750" t="s">
        <v>619</v>
      </c>
      <c r="E1090" s="751">
        <v>50113001</v>
      </c>
      <c r="F1090" s="750" t="s">
        <v>645</v>
      </c>
      <c r="G1090" s="749" t="s">
        <v>646</v>
      </c>
      <c r="H1090" s="749">
        <v>100269</v>
      </c>
      <c r="I1090" s="749">
        <v>269</v>
      </c>
      <c r="J1090" s="749" t="s">
        <v>1135</v>
      </c>
      <c r="K1090" s="749" t="s">
        <v>830</v>
      </c>
      <c r="L1090" s="752">
        <v>41.050000000000018</v>
      </c>
      <c r="M1090" s="752">
        <v>1</v>
      </c>
      <c r="N1090" s="753">
        <v>41.050000000000018</v>
      </c>
    </row>
    <row r="1091" spans="1:14" ht="14.4" customHeight="1" x14ac:dyDescent="0.3">
      <c r="A1091" s="747" t="s">
        <v>590</v>
      </c>
      <c r="B1091" s="748" t="s">
        <v>591</v>
      </c>
      <c r="C1091" s="749" t="s">
        <v>618</v>
      </c>
      <c r="D1091" s="750" t="s">
        <v>619</v>
      </c>
      <c r="E1091" s="751">
        <v>50113001</v>
      </c>
      <c r="F1091" s="750" t="s">
        <v>645</v>
      </c>
      <c r="G1091" s="749" t="s">
        <v>646</v>
      </c>
      <c r="H1091" s="749">
        <v>114957</v>
      </c>
      <c r="I1091" s="749">
        <v>14957</v>
      </c>
      <c r="J1091" s="749" t="s">
        <v>1801</v>
      </c>
      <c r="K1091" s="749" t="s">
        <v>1802</v>
      </c>
      <c r="L1091" s="752">
        <v>40.070000000000007</v>
      </c>
      <c r="M1091" s="752">
        <v>1</v>
      </c>
      <c r="N1091" s="753">
        <v>40.070000000000007</v>
      </c>
    </row>
    <row r="1092" spans="1:14" ht="14.4" customHeight="1" x14ac:dyDescent="0.3">
      <c r="A1092" s="747" t="s">
        <v>590</v>
      </c>
      <c r="B1092" s="748" t="s">
        <v>591</v>
      </c>
      <c r="C1092" s="749" t="s">
        <v>618</v>
      </c>
      <c r="D1092" s="750" t="s">
        <v>619</v>
      </c>
      <c r="E1092" s="751">
        <v>50113001</v>
      </c>
      <c r="F1092" s="750" t="s">
        <v>645</v>
      </c>
      <c r="G1092" s="749" t="s">
        <v>646</v>
      </c>
      <c r="H1092" s="749">
        <v>115643</v>
      </c>
      <c r="I1092" s="749">
        <v>15643</v>
      </c>
      <c r="J1092" s="749" t="s">
        <v>1149</v>
      </c>
      <c r="K1092" s="749" t="s">
        <v>1150</v>
      </c>
      <c r="L1092" s="752">
        <v>770.43000000000006</v>
      </c>
      <c r="M1092" s="752">
        <v>28</v>
      </c>
      <c r="N1092" s="753">
        <v>21572.04</v>
      </c>
    </row>
    <row r="1093" spans="1:14" ht="14.4" customHeight="1" x14ac:dyDescent="0.3">
      <c r="A1093" s="747" t="s">
        <v>590</v>
      </c>
      <c r="B1093" s="748" t="s">
        <v>591</v>
      </c>
      <c r="C1093" s="749" t="s">
        <v>618</v>
      </c>
      <c r="D1093" s="750" t="s">
        <v>619</v>
      </c>
      <c r="E1093" s="751">
        <v>50113001</v>
      </c>
      <c r="F1093" s="750" t="s">
        <v>645</v>
      </c>
      <c r="G1093" s="749" t="s">
        <v>646</v>
      </c>
      <c r="H1093" s="749">
        <v>116309</v>
      </c>
      <c r="I1093" s="749">
        <v>16309</v>
      </c>
      <c r="J1093" s="749" t="s">
        <v>1151</v>
      </c>
      <c r="K1093" s="749" t="s">
        <v>1152</v>
      </c>
      <c r="L1093" s="752">
        <v>1185.83</v>
      </c>
      <c r="M1093" s="752">
        <v>5</v>
      </c>
      <c r="N1093" s="753">
        <v>5929.15</v>
      </c>
    </row>
    <row r="1094" spans="1:14" ht="14.4" customHeight="1" x14ac:dyDescent="0.3">
      <c r="A1094" s="747" t="s">
        <v>590</v>
      </c>
      <c r="B1094" s="748" t="s">
        <v>591</v>
      </c>
      <c r="C1094" s="749" t="s">
        <v>618</v>
      </c>
      <c r="D1094" s="750" t="s">
        <v>619</v>
      </c>
      <c r="E1094" s="751">
        <v>50113001</v>
      </c>
      <c r="F1094" s="750" t="s">
        <v>645</v>
      </c>
      <c r="G1094" s="749" t="s">
        <v>646</v>
      </c>
      <c r="H1094" s="749">
        <v>115642</v>
      </c>
      <c r="I1094" s="749">
        <v>15642</v>
      </c>
      <c r="J1094" s="749" t="s">
        <v>1803</v>
      </c>
      <c r="K1094" s="749" t="s">
        <v>1804</v>
      </c>
      <c r="L1094" s="752">
        <v>1185.83</v>
      </c>
      <c r="M1094" s="752">
        <v>1</v>
      </c>
      <c r="N1094" s="753">
        <v>1185.83</v>
      </c>
    </row>
    <row r="1095" spans="1:14" ht="14.4" customHeight="1" x14ac:dyDescent="0.3">
      <c r="A1095" s="747" t="s">
        <v>590</v>
      </c>
      <c r="B1095" s="748" t="s">
        <v>591</v>
      </c>
      <c r="C1095" s="749" t="s">
        <v>618</v>
      </c>
      <c r="D1095" s="750" t="s">
        <v>619</v>
      </c>
      <c r="E1095" s="751">
        <v>50113001</v>
      </c>
      <c r="F1095" s="750" t="s">
        <v>645</v>
      </c>
      <c r="G1095" s="749" t="s">
        <v>646</v>
      </c>
      <c r="H1095" s="749">
        <v>115640</v>
      </c>
      <c r="I1095" s="749">
        <v>15640</v>
      </c>
      <c r="J1095" s="749" t="s">
        <v>1805</v>
      </c>
      <c r="K1095" s="749" t="s">
        <v>1806</v>
      </c>
      <c r="L1095" s="752">
        <v>265.47000000000003</v>
      </c>
      <c r="M1095" s="752">
        <v>1</v>
      </c>
      <c r="N1095" s="753">
        <v>265.47000000000003</v>
      </c>
    </row>
    <row r="1096" spans="1:14" ht="14.4" customHeight="1" x14ac:dyDescent="0.3">
      <c r="A1096" s="747" t="s">
        <v>590</v>
      </c>
      <c r="B1096" s="748" t="s">
        <v>591</v>
      </c>
      <c r="C1096" s="749" t="s">
        <v>618</v>
      </c>
      <c r="D1096" s="750" t="s">
        <v>619</v>
      </c>
      <c r="E1096" s="751">
        <v>50113001</v>
      </c>
      <c r="F1096" s="750" t="s">
        <v>645</v>
      </c>
      <c r="G1096" s="749" t="s">
        <v>646</v>
      </c>
      <c r="H1096" s="749">
        <v>115641</v>
      </c>
      <c r="I1096" s="749">
        <v>15641</v>
      </c>
      <c r="J1096" s="749" t="s">
        <v>1807</v>
      </c>
      <c r="K1096" s="749" t="s">
        <v>1808</v>
      </c>
      <c r="L1096" s="752">
        <v>588.29999999999995</v>
      </c>
      <c r="M1096" s="752">
        <v>1</v>
      </c>
      <c r="N1096" s="753">
        <v>588.29999999999995</v>
      </c>
    </row>
    <row r="1097" spans="1:14" ht="14.4" customHeight="1" x14ac:dyDescent="0.3">
      <c r="A1097" s="747" t="s">
        <v>590</v>
      </c>
      <c r="B1097" s="748" t="s">
        <v>591</v>
      </c>
      <c r="C1097" s="749" t="s">
        <v>618</v>
      </c>
      <c r="D1097" s="750" t="s">
        <v>619</v>
      </c>
      <c r="E1097" s="751">
        <v>50113001</v>
      </c>
      <c r="F1097" s="750" t="s">
        <v>645</v>
      </c>
      <c r="G1097" s="749" t="s">
        <v>662</v>
      </c>
      <c r="H1097" s="749">
        <v>109709</v>
      </c>
      <c r="I1097" s="749">
        <v>9709</v>
      </c>
      <c r="J1097" s="749" t="s">
        <v>1157</v>
      </c>
      <c r="K1097" s="749" t="s">
        <v>1158</v>
      </c>
      <c r="L1097" s="752">
        <v>86.002285714285719</v>
      </c>
      <c r="M1097" s="752">
        <v>175</v>
      </c>
      <c r="N1097" s="753">
        <v>15050.4</v>
      </c>
    </row>
    <row r="1098" spans="1:14" ht="14.4" customHeight="1" x14ac:dyDescent="0.3">
      <c r="A1098" s="747" t="s">
        <v>590</v>
      </c>
      <c r="B1098" s="748" t="s">
        <v>591</v>
      </c>
      <c r="C1098" s="749" t="s">
        <v>618</v>
      </c>
      <c r="D1098" s="750" t="s">
        <v>619</v>
      </c>
      <c r="E1098" s="751">
        <v>50113001</v>
      </c>
      <c r="F1098" s="750" t="s">
        <v>645</v>
      </c>
      <c r="G1098" s="749" t="s">
        <v>646</v>
      </c>
      <c r="H1098" s="749">
        <v>103688</v>
      </c>
      <c r="I1098" s="749">
        <v>3688</v>
      </c>
      <c r="J1098" s="749" t="s">
        <v>1167</v>
      </c>
      <c r="K1098" s="749" t="s">
        <v>1168</v>
      </c>
      <c r="L1098" s="752">
        <v>57.930000000000021</v>
      </c>
      <c r="M1098" s="752">
        <v>2</v>
      </c>
      <c r="N1098" s="753">
        <v>115.86000000000004</v>
      </c>
    </row>
    <row r="1099" spans="1:14" ht="14.4" customHeight="1" x14ac:dyDescent="0.3">
      <c r="A1099" s="747" t="s">
        <v>590</v>
      </c>
      <c r="B1099" s="748" t="s">
        <v>591</v>
      </c>
      <c r="C1099" s="749" t="s">
        <v>618</v>
      </c>
      <c r="D1099" s="750" t="s">
        <v>619</v>
      </c>
      <c r="E1099" s="751">
        <v>50113001</v>
      </c>
      <c r="F1099" s="750" t="s">
        <v>645</v>
      </c>
      <c r="G1099" s="749" t="s">
        <v>646</v>
      </c>
      <c r="H1099" s="749">
        <v>621370</v>
      </c>
      <c r="I1099" s="749">
        <v>0</v>
      </c>
      <c r="J1099" s="749" t="s">
        <v>1809</v>
      </c>
      <c r="K1099" s="749" t="s">
        <v>1810</v>
      </c>
      <c r="L1099" s="752">
        <v>30.48</v>
      </c>
      <c r="M1099" s="752">
        <v>2</v>
      </c>
      <c r="N1099" s="753">
        <v>60.96</v>
      </c>
    </row>
    <row r="1100" spans="1:14" ht="14.4" customHeight="1" x14ac:dyDescent="0.3">
      <c r="A1100" s="747" t="s">
        <v>590</v>
      </c>
      <c r="B1100" s="748" t="s">
        <v>591</v>
      </c>
      <c r="C1100" s="749" t="s">
        <v>618</v>
      </c>
      <c r="D1100" s="750" t="s">
        <v>619</v>
      </c>
      <c r="E1100" s="751">
        <v>50113001</v>
      </c>
      <c r="F1100" s="750" t="s">
        <v>645</v>
      </c>
      <c r="G1100" s="749" t="s">
        <v>646</v>
      </c>
      <c r="H1100" s="749">
        <v>127698</v>
      </c>
      <c r="I1100" s="749">
        <v>27698</v>
      </c>
      <c r="J1100" s="749" t="s">
        <v>1173</v>
      </c>
      <c r="K1100" s="749" t="s">
        <v>1174</v>
      </c>
      <c r="L1100" s="752">
        <v>400.3003333333333</v>
      </c>
      <c r="M1100" s="752">
        <v>60</v>
      </c>
      <c r="N1100" s="753">
        <v>24018.019999999997</v>
      </c>
    </row>
    <row r="1101" spans="1:14" ht="14.4" customHeight="1" x14ac:dyDescent="0.3">
      <c r="A1101" s="747" t="s">
        <v>590</v>
      </c>
      <c r="B1101" s="748" t="s">
        <v>591</v>
      </c>
      <c r="C1101" s="749" t="s">
        <v>618</v>
      </c>
      <c r="D1101" s="750" t="s">
        <v>619</v>
      </c>
      <c r="E1101" s="751">
        <v>50113001</v>
      </c>
      <c r="F1101" s="750" t="s">
        <v>645</v>
      </c>
      <c r="G1101" s="749" t="s">
        <v>646</v>
      </c>
      <c r="H1101" s="749">
        <v>395294</v>
      </c>
      <c r="I1101" s="749">
        <v>180306</v>
      </c>
      <c r="J1101" s="749" t="s">
        <v>1175</v>
      </c>
      <c r="K1101" s="749" t="s">
        <v>1176</v>
      </c>
      <c r="L1101" s="752">
        <v>175.80222222222224</v>
      </c>
      <c r="M1101" s="752">
        <v>18</v>
      </c>
      <c r="N1101" s="753">
        <v>3164.4400000000005</v>
      </c>
    </row>
    <row r="1102" spans="1:14" ht="14.4" customHeight="1" x14ac:dyDescent="0.3">
      <c r="A1102" s="747" t="s">
        <v>590</v>
      </c>
      <c r="B1102" s="748" t="s">
        <v>591</v>
      </c>
      <c r="C1102" s="749" t="s">
        <v>618</v>
      </c>
      <c r="D1102" s="750" t="s">
        <v>619</v>
      </c>
      <c r="E1102" s="751">
        <v>50113001</v>
      </c>
      <c r="F1102" s="750" t="s">
        <v>645</v>
      </c>
      <c r="G1102" s="749" t="s">
        <v>646</v>
      </c>
      <c r="H1102" s="749">
        <v>131215</v>
      </c>
      <c r="I1102" s="749">
        <v>31215</v>
      </c>
      <c r="J1102" s="749" t="s">
        <v>1811</v>
      </c>
      <c r="K1102" s="749" t="s">
        <v>812</v>
      </c>
      <c r="L1102" s="752">
        <v>54.93</v>
      </c>
      <c r="M1102" s="752">
        <v>1</v>
      </c>
      <c r="N1102" s="753">
        <v>54.93</v>
      </c>
    </row>
    <row r="1103" spans="1:14" ht="14.4" customHeight="1" x14ac:dyDescent="0.3">
      <c r="A1103" s="747" t="s">
        <v>590</v>
      </c>
      <c r="B1103" s="748" t="s">
        <v>591</v>
      </c>
      <c r="C1103" s="749" t="s">
        <v>618</v>
      </c>
      <c r="D1103" s="750" t="s">
        <v>619</v>
      </c>
      <c r="E1103" s="751">
        <v>50113001</v>
      </c>
      <c r="F1103" s="750" t="s">
        <v>645</v>
      </c>
      <c r="G1103" s="749" t="s">
        <v>646</v>
      </c>
      <c r="H1103" s="749">
        <v>850442</v>
      </c>
      <c r="I1103" s="749">
        <v>150726</v>
      </c>
      <c r="J1103" s="749" t="s">
        <v>1812</v>
      </c>
      <c r="K1103" s="749" t="s">
        <v>1813</v>
      </c>
      <c r="L1103" s="752">
        <v>4688.7274365781714</v>
      </c>
      <c r="M1103" s="752">
        <v>113</v>
      </c>
      <c r="N1103" s="753">
        <v>529826.20033333334</v>
      </c>
    </row>
    <row r="1104" spans="1:14" ht="14.4" customHeight="1" x14ac:dyDescent="0.3">
      <c r="A1104" s="747" t="s">
        <v>590</v>
      </c>
      <c r="B1104" s="748" t="s">
        <v>591</v>
      </c>
      <c r="C1104" s="749" t="s">
        <v>618</v>
      </c>
      <c r="D1104" s="750" t="s">
        <v>619</v>
      </c>
      <c r="E1104" s="751">
        <v>50113001</v>
      </c>
      <c r="F1104" s="750" t="s">
        <v>645</v>
      </c>
      <c r="G1104" s="749" t="s">
        <v>646</v>
      </c>
      <c r="H1104" s="749">
        <v>104178</v>
      </c>
      <c r="I1104" s="749">
        <v>4178</v>
      </c>
      <c r="J1104" s="749" t="s">
        <v>1195</v>
      </c>
      <c r="K1104" s="749" t="s">
        <v>1196</v>
      </c>
      <c r="L1104" s="752">
        <v>43.320000000000014</v>
      </c>
      <c r="M1104" s="752">
        <v>3</v>
      </c>
      <c r="N1104" s="753">
        <v>129.96000000000004</v>
      </c>
    </row>
    <row r="1105" spans="1:14" ht="14.4" customHeight="1" x14ac:dyDescent="0.3">
      <c r="A1105" s="747" t="s">
        <v>590</v>
      </c>
      <c r="B1105" s="748" t="s">
        <v>591</v>
      </c>
      <c r="C1105" s="749" t="s">
        <v>618</v>
      </c>
      <c r="D1105" s="750" t="s">
        <v>619</v>
      </c>
      <c r="E1105" s="751">
        <v>50113001</v>
      </c>
      <c r="F1105" s="750" t="s">
        <v>645</v>
      </c>
      <c r="G1105" s="749" t="s">
        <v>646</v>
      </c>
      <c r="H1105" s="749">
        <v>850072</v>
      </c>
      <c r="I1105" s="749">
        <v>162502</v>
      </c>
      <c r="J1105" s="749" t="s">
        <v>1199</v>
      </c>
      <c r="K1105" s="749" t="s">
        <v>1200</v>
      </c>
      <c r="L1105" s="752">
        <v>56.099999999999994</v>
      </c>
      <c r="M1105" s="752">
        <v>8</v>
      </c>
      <c r="N1105" s="753">
        <v>448.79999999999995</v>
      </c>
    </row>
    <row r="1106" spans="1:14" ht="14.4" customHeight="1" x14ac:dyDescent="0.3">
      <c r="A1106" s="747" t="s">
        <v>590</v>
      </c>
      <c r="B1106" s="748" t="s">
        <v>591</v>
      </c>
      <c r="C1106" s="749" t="s">
        <v>618</v>
      </c>
      <c r="D1106" s="750" t="s">
        <v>619</v>
      </c>
      <c r="E1106" s="751">
        <v>50113001</v>
      </c>
      <c r="F1106" s="750" t="s">
        <v>645</v>
      </c>
      <c r="G1106" s="749" t="s">
        <v>662</v>
      </c>
      <c r="H1106" s="749">
        <v>56976</v>
      </c>
      <c r="I1106" s="749">
        <v>56976</v>
      </c>
      <c r="J1106" s="749" t="s">
        <v>1203</v>
      </c>
      <c r="K1106" s="749" t="s">
        <v>1204</v>
      </c>
      <c r="L1106" s="752">
        <v>11.839999999999998</v>
      </c>
      <c r="M1106" s="752">
        <v>1</v>
      </c>
      <c r="N1106" s="753">
        <v>11.839999999999998</v>
      </c>
    </row>
    <row r="1107" spans="1:14" ht="14.4" customHeight="1" x14ac:dyDescent="0.3">
      <c r="A1107" s="747" t="s">
        <v>590</v>
      </c>
      <c r="B1107" s="748" t="s">
        <v>591</v>
      </c>
      <c r="C1107" s="749" t="s">
        <v>618</v>
      </c>
      <c r="D1107" s="750" t="s">
        <v>619</v>
      </c>
      <c r="E1107" s="751">
        <v>50113001</v>
      </c>
      <c r="F1107" s="750" t="s">
        <v>645</v>
      </c>
      <c r="G1107" s="749" t="s">
        <v>662</v>
      </c>
      <c r="H1107" s="749">
        <v>845240</v>
      </c>
      <c r="I1107" s="749">
        <v>109799</v>
      </c>
      <c r="J1107" s="749" t="s">
        <v>1209</v>
      </c>
      <c r="K1107" s="749" t="s">
        <v>1210</v>
      </c>
      <c r="L1107" s="752">
        <v>80.739999999999995</v>
      </c>
      <c r="M1107" s="752">
        <v>1</v>
      </c>
      <c r="N1107" s="753">
        <v>80.739999999999995</v>
      </c>
    </row>
    <row r="1108" spans="1:14" ht="14.4" customHeight="1" x14ac:dyDescent="0.3">
      <c r="A1108" s="747" t="s">
        <v>590</v>
      </c>
      <c r="B1108" s="748" t="s">
        <v>591</v>
      </c>
      <c r="C1108" s="749" t="s">
        <v>618</v>
      </c>
      <c r="D1108" s="750" t="s">
        <v>619</v>
      </c>
      <c r="E1108" s="751">
        <v>50113001</v>
      </c>
      <c r="F1108" s="750" t="s">
        <v>645</v>
      </c>
      <c r="G1108" s="749" t="s">
        <v>646</v>
      </c>
      <c r="H1108" s="749">
        <v>849317</v>
      </c>
      <c r="I1108" s="749">
        <v>109821</v>
      </c>
      <c r="J1108" s="749" t="s">
        <v>1708</v>
      </c>
      <c r="K1108" s="749" t="s">
        <v>1709</v>
      </c>
      <c r="L1108" s="752">
        <v>88.630000000000024</v>
      </c>
      <c r="M1108" s="752">
        <v>1</v>
      </c>
      <c r="N1108" s="753">
        <v>88.630000000000024</v>
      </c>
    </row>
    <row r="1109" spans="1:14" ht="14.4" customHeight="1" x14ac:dyDescent="0.3">
      <c r="A1109" s="747" t="s">
        <v>590</v>
      </c>
      <c r="B1109" s="748" t="s">
        <v>591</v>
      </c>
      <c r="C1109" s="749" t="s">
        <v>618</v>
      </c>
      <c r="D1109" s="750" t="s">
        <v>619</v>
      </c>
      <c r="E1109" s="751">
        <v>50113001</v>
      </c>
      <c r="F1109" s="750" t="s">
        <v>645</v>
      </c>
      <c r="G1109" s="749" t="s">
        <v>662</v>
      </c>
      <c r="H1109" s="749">
        <v>124231</v>
      </c>
      <c r="I1109" s="749">
        <v>124231</v>
      </c>
      <c r="J1109" s="749" t="s">
        <v>1216</v>
      </c>
      <c r="K1109" s="749" t="s">
        <v>1217</v>
      </c>
      <c r="L1109" s="752">
        <v>236.17</v>
      </c>
      <c r="M1109" s="752">
        <v>10</v>
      </c>
      <c r="N1109" s="753">
        <v>2361.6999999999998</v>
      </c>
    </row>
    <row r="1110" spans="1:14" ht="14.4" customHeight="1" x14ac:dyDescent="0.3">
      <c r="A1110" s="747" t="s">
        <v>590</v>
      </c>
      <c r="B1110" s="748" t="s">
        <v>591</v>
      </c>
      <c r="C1110" s="749" t="s">
        <v>618</v>
      </c>
      <c r="D1110" s="750" t="s">
        <v>619</v>
      </c>
      <c r="E1110" s="751">
        <v>50113001</v>
      </c>
      <c r="F1110" s="750" t="s">
        <v>645</v>
      </c>
      <c r="G1110" s="749" t="s">
        <v>646</v>
      </c>
      <c r="H1110" s="749">
        <v>184785</v>
      </c>
      <c r="I1110" s="749">
        <v>84785</v>
      </c>
      <c r="J1110" s="749" t="s">
        <v>1713</v>
      </c>
      <c r="K1110" s="749" t="s">
        <v>1714</v>
      </c>
      <c r="L1110" s="752">
        <v>192.96</v>
      </c>
      <c r="M1110" s="752">
        <v>2</v>
      </c>
      <c r="N1110" s="753">
        <v>385.92</v>
      </c>
    </row>
    <row r="1111" spans="1:14" ht="14.4" customHeight="1" x14ac:dyDescent="0.3">
      <c r="A1111" s="747" t="s">
        <v>590</v>
      </c>
      <c r="B1111" s="748" t="s">
        <v>591</v>
      </c>
      <c r="C1111" s="749" t="s">
        <v>618</v>
      </c>
      <c r="D1111" s="750" t="s">
        <v>619</v>
      </c>
      <c r="E1111" s="751">
        <v>50113001</v>
      </c>
      <c r="F1111" s="750" t="s">
        <v>645</v>
      </c>
      <c r="G1111" s="749" t="s">
        <v>646</v>
      </c>
      <c r="H1111" s="749">
        <v>111421</v>
      </c>
      <c r="I1111" s="749">
        <v>11421</v>
      </c>
      <c r="J1111" s="749" t="s">
        <v>1228</v>
      </c>
      <c r="K1111" s="749" t="s">
        <v>1230</v>
      </c>
      <c r="L1111" s="752">
        <v>360.83063978651916</v>
      </c>
      <c r="M1111" s="752">
        <v>1</v>
      </c>
      <c r="N1111" s="753">
        <v>360.83063978651916</v>
      </c>
    </row>
    <row r="1112" spans="1:14" ht="14.4" customHeight="1" x14ac:dyDescent="0.3">
      <c r="A1112" s="747" t="s">
        <v>590</v>
      </c>
      <c r="B1112" s="748" t="s">
        <v>591</v>
      </c>
      <c r="C1112" s="749" t="s">
        <v>618</v>
      </c>
      <c r="D1112" s="750" t="s">
        <v>619</v>
      </c>
      <c r="E1112" s="751">
        <v>50113001</v>
      </c>
      <c r="F1112" s="750" t="s">
        <v>645</v>
      </c>
      <c r="G1112" s="749" t="s">
        <v>646</v>
      </c>
      <c r="H1112" s="749">
        <v>990977</v>
      </c>
      <c r="I1112" s="749">
        <v>0</v>
      </c>
      <c r="J1112" s="749" t="s">
        <v>1716</v>
      </c>
      <c r="K1112" s="749" t="s">
        <v>592</v>
      </c>
      <c r="L1112" s="752">
        <v>90.690000000000012</v>
      </c>
      <c r="M1112" s="752">
        <v>5</v>
      </c>
      <c r="N1112" s="753">
        <v>453.45000000000005</v>
      </c>
    </row>
    <row r="1113" spans="1:14" ht="14.4" customHeight="1" x14ac:dyDescent="0.3">
      <c r="A1113" s="747" t="s">
        <v>590</v>
      </c>
      <c r="B1113" s="748" t="s">
        <v>591</v>
      </c>
      <c r="C1113" s="749" t="s">
        <v>618</v>
      </c>
      <c r="D1113" s="750" t="s">
        <v>619</v>
      </c>
      <c r="E1113" s="751">
        <v>50113001</v>
      </c>
      <c r="F1113" s="750" t="s">
        <v>645</v>
      </c>
      <c r="G1113" s="749" t="s">
        <v>662</v>
      </c>
      <c r="H1113" s="749">
        <v>500566</v>
      </c>
      <c r="I1113" s="749">
        <v>500566</v>
      </c>
      <c r="J1113" s="749" t="s">
        <v>1242</v>
      </c>
      <c r="K1113" s="749" t="s">
        <v>1243</v>
      </c>
      <c r="L1113" s="752">
        <v>834.58</v>
      </c>
      <c r="M1113" s="752">
        <v>1</v>
      </c>
      <c r="N1113" s="753">
        <v>834.58</v>
      </c>
    </row>
    <row r="1114" spans="1:14" ht="14.4" customHeight="1" x14ac:dyDescent="0.3">
      <c r="A1114" s="747" t="s">
        <v>590</v>
      </c>
      <c r="B1114" s="748" t="s">
        <v>591</v>
      </c>
      <c r="C1114" s="749" t="s">
        <v>618</v>
      </c>
      <c r="D1114" s="750" t="s">
        <v>619</v>
      </c>
      <c r="E1114" s="751">
        <v>50113001</v>
      </c>
      <c r="F1114" s="750" t="s">
        <v>645</v>
      </c>
      <c r="G1114" s="749" t="s">
        <v>646</v>
      </c>
      <c r="H1114" s="749">
        <v>127036</v>
      </c>
      <c r="I1114" s="749">
        <v>27036</v>
      </c>
      <c r="J1114" s="749" t="s">
        <v>1720</v>
      </c>
      <c r="K1114" s="749" t="s">
        <v>1721</v>
      </c>
      <c r="L1114" s="752">
        <v>2702.3366666666666</v>
      </c>
      <c r="M1114" s="752">
        <v>3</v>
      </c>
      <c r="N1114" s="753">
        <v>8107.01</v>
      </c>
    </row>
    <row r="1115" spans="1:14" ht="14.4" customHeight="1" x14ac:dyDescent="0.3">
      <c r="A1115" s="747" t="s">
        <v>590</v>
      </c>
      <c r="B1115" s="748" t="s">
        <v>591</v>
      </c>
      <c r="C1115" s="749" t="s">
        <v>618</v>
      </c>
      <c r="D1115" s="750" t="s">
        <v>619</v>
      </c>
      <c r="E1115" s="751">
        <v>50113001</v>
      </c>
      <c r="F1115" s="750" t="s">
        <v>645</v>
      </c>
      <c r="G1115" s="749" t="s">
        <v>662</v>
      </c>
      <c r="H1115" s="749">
        <v>166030</v>
      </c>
      <c r="I1115" s="749">
        <v>66030</v>
      </c>
      <c r="J1115" s="749" t="s">
        <v>1245</v>
      </c>
      <c r="K1115" s="749" t="s">
        <v>1247</v>
      </c>
      <c r="L1115" s="752">
        <v>29.85</v>
      </c>
      <c r="M1115" s="752">
        <v>2</v>
      </c>
      <c r="N1115" s="753">
        <v>59.7</v>
      </c>
    </row>
    <row r="1116" spans="1:14" ht="14.4" customHeight="1" x14ac:dyDescent="0.3">
      <c r="A1116" s="747" t="s">
        <v>590</v>
      </c>
      <c r="B1116" s="748" t="s">
        <v>591</v>
      </c>
      <c r="C1116" s="749" t="s">
        <v>618</v>
      </c>
      <c r="D1116" s="750" t="s">
        <v>619</v>
      </c>
      <c r="E1116" s="751">
        <v>50113001</v>
      </c>
      <c r="F1116" s="750" t="s">
        <v>645</v>
      </c>
      <c r="G1116" s="749" t="s">
        <v>662</v>
      </c>
      <c r="H1116" s="749">
        <v>153951</v>
      </c>
      <c r="I1116" s="749">
        <v>53951</v>
      </c>
      <c r="J1116" s="749" t="s">
        <v>1814</v>
      </c>
      <c r="K1116" s="749" t="s">
        <v>1815</v>
      </c>
      <c r="L1116" s="752">
        <v>183.52000000000004</v>
      </c>
      <c r="M1116" s="752">
        <v>1</v>
      </c>
      <c r="N1116" s="753">
        <v>183.52000000000004</v>
      </c>
    </row>
    <row r="1117" spans="1:14" ht="14.4" customHeight="1" x14ac:dyDescent="0.3">
      <c r="A1117" s="747" t="s">
        <v>590</v>
      </c>
      <c r="B1117" s="748" t="s">
        <v>591</v>
      </c>
      <c r="C1117" s="749" t="s">
        <v>618</v>
      </c>
      <c r="D1117" s="750" t="s">
        <v>619</v>
      </c>
      <c r="E1117" s="751">
        <v>50113001</v>
      </c>
      <c r="F1117" s="750" t="s">
        <v>645</v>
      </c>
      <c r="G1117" s="749" t="s">
        <v>662</v>
      </c>
      <c r="H1117" s="749">
        <v>987473</v>
      </c>
      <c r="I1117" s="749">
        <v>146894</v>
      </c>
      <c r="J1117" s="749" t="s">
        <v>1248</v>
      </c>
      <c r="K1117" s="749" t="s">
        <v>1249</v>
      </c>
      <c r="L1117" s="752">
        <v>21.960000000000004</v>
      </c>
      <c r="M1117" s="752">
        <v>6</v>
      </c>
      <c r="N1117" s="753">
        <v>131.76000000000002</v>
      </c>
    </row>
    <row r="1118" spans="1:14" ht="14.4" customHeight="1" x14ac:dyDescent="0.3">
      <c r="A1118" s="747" t="s">
        <v>590</v>
      </c>
      <c r="B1118" s="748" t="s">
        <v>591</v>
      </c>
      <c r="C1118" s="749" t="s">
        <v>618</v>
      </c>
      <c r="D1118" s="750" t="s">
        <v>619</v>
      </c>
      <c r="E1118" s="751">
        <v>50113001</v>
      </c>
      <c r="F1118" s="750" t="s">
        <v>645</v>
      </c>
      <c r="G1118" s="749" t="s">
        <v>662</v>
      </c>
      <c r="H1118" s="749">
        <v>989453</v>
      </c>
      <c r="I1118" s="749">
        <v>146899</v>
      </c>
      <c r="J1118" s="749" t="s">
        <v>1248</v>
      </c>
      <c r="K1118" s="749" t="s">
        <v>1250</v>
      </c>
      <c r="L1118" s="752">
        <v>45.490000000000009</v>
      </c>
      <c r="M1118" s="752">
        <v>3</v>
      </c>
      <c r="N1118" s="753">
        <v>136.47000000000003</v>
      </c>
    </row>
    <row r="1119" spans="1:14" ht="14.4" customHeight="1" x14ac:dyDescent="0.3">
      <c r="A1119" s="747" t="s">
        <v>590</v>
      </c>
      <c r="B1119" s="748" t="s">
        <v>591</v>
      </c>
      <c r="C1119" s="749" t="s">
        <v>618</v>
      </c>
      <c r="D1119" s="750" t="s">
        <v>619</v>
      </c>
      <c r="E1119" s="751">
        <v>50113002</v>
      </c>
      <c r="F1119" s="750" t="s">
        <v>1255</v>
      </c>
      <c r="G1119" s="749" t="s">
        <v>646</v>
      </c>
      <c r="H1119" s="749">
        <v>142003</v>
      </c>
      <c r="I1119" s="749">
        <v>142003</v>
      </c>
      <c r="J1119" s="749" t="s">
        <v>1256</v>
      </c>
      <c r="K1119" s="749" t="s">
        <v>1257</v>
      </c>
      <c r="L1119" s="752">
        <v>3410.0000000000005</v>
      </c>
      <c r="M1119" s="752">
        <v>2</v>
      </c>
      <c r="N1119" s="753">
        <v>6820.0000000000009</v>
      </c>
    </row>
    <row r="1120" spans="1:14" ht="14.4" customHeight="1" x14ac:dyDescent="0.3">
      <c r="A1120" s="747" t="s">
        <v>590</v>
      </c>
      <c r="B1120" s="748" t="s">
        <v>591</v>
      </c>
      <c r="C1120" s="749" t="s">
        <v>618</v>
      </c>
      <c r="D1120" s="750" t="s">
        <v>619</v>
      </c>
      <c r="E1120" s="751">
        <v>50113002</v>
      </c>
      <c r="F1120" s="750" t="s">
        <v>1255</v>
      </c>
      <c r="G1120" s="749" t="s">
        <v>646</v>
      </c>
      <c r="H1120" s="749">
        <v>132599</v>
      </c>
      <c r="I1120" s="749">
        <v>32599</v>
      </c>
      <c r="J1120" s="749" t="s">
        <v>1816</v>
      </c>
      <c r="K1120" s="749" t="s">
        <v>1725</v>
      </c>
      <c r="L1120" s="752">
        <v>2266</v>
      </c>
      <c r="M1120" s="752">
        <v>4</v>
      </c>
      <c r="N1120" s="753">
        <v>9064</v>
      </c>
    </row>
    <row r="1121" spans="1:14" ht="14.4" customHeight="1" x14ac:dyDescent="0.3">
      <c r="A1121" s="747" t="s">
        <v>590</v>
      </c>
      <c r="B1121" s="748" t="s">
        <v>591</v>
      </c>
      <c r="C1121" s="749" t="s">
        <v>618</v>
      </c>
      <c r="D1121" s="750" t="s">
        <v>619</v>
      </c>
      <c r="E1121" s="751">
        <v>50113002</v>
      </c>
      <c r="F1121" s="750" t="s">
        <v>1255</v>
      </c>
      <c r="G1121" s="749" t="s">
        <v>646</v>
      </c>
      <c r="H1121" s="749">
        <v>142603</v>
      </c>
      <c r="I1121" s="749">
        <v>42603</v>
      </c>
      <c r="J1121" s="749" t="s">
        <v>1724</v>
      </c>
      <c r="K1121" s="749" t="s">
        <v>1725</v>
      </c>
      <c r="L1121" s="752">
        <v>2596</v>
      </c>
      <c r="M1121" s="752">
        <v>2</v>
      </c>
      <c r="N1121" s="753">
        <v>5192</v>
      </c>
    </row>
    <row r="1122" spans="1:14" ht="14.4" customHeight="1" x14ac:dyDescent="0.3">
      <c r="A1122" s="747" t="s">
        <v>590</v>
      </c>
      <c r="B1122" s="748" t="s">
        <v>591</v>
      </c>
      <c r="C1122" s="749" t="s">
        <v>618</v>
      </c>
      <c r="D1122" s="750" t="s">
        <v>619</v>
      </c>
      <c r="E1122" s="751">
        <v>50113002</v>
      </c>
      <c r="F1122" s="750" t="s">
        <v>1255</v>
      </c>
      <c r="G1122" s="749" t="s">
        <v>646</v>
      </c>
      <c r="H1122" s="749">
        <v>397371</v>
      </c>
      <c r="I1122" s="749">
        <v>157110</v>
      </c>
      <c r="J1122" s="749" t="s">
        <v>1258</v>
      </c>
      <c r="K1122" s="749" t="s">
        <v>1259</v>
      </c>
      <c r="L1122" s="752">
        <v>4197.599988408333</v>
      </c>
      <c r="M1122" s="752">
        <v>6</v>
      </c>
      <c r="N1122" s="753">
        <v>25185.59993045</v>
      </c>
    </row>
    <row r="1123" spans="1:14" ht="14.4" customHeight="1" x14ac:dyDescent="0.3">
      <c r="A1123" s="747" t="s">
        <v>590</v>
      </c>
      <c r="B1123" s="748" t="s">
        <v>591</v>
      </c>
      <c r="C1123" s="749" t="s">
        <v>618</v>
      </c>
      <c r="D1123" s="750" t="s">
        <v>619</v>
      </c>
      <c r="E1123" s="751">
        <v>50113006</v>
      </c>
      <c r="F1123" s="750" t="s">
        <v>1261</v>
      </c>
      <c r="G1123" s="749" t="s">
        <v>662</v>
      </c>
      <c r="H1123" s="749">
        <v>846765</v>
      </c>
      <c r="I1123" s="749">
        <v>33421</v>
      </c>
      <c r="J1123" s="749" t="s">
        <v>1279</v>
      </c>
      <c r="K1123" s="749" t="s">
        <v>1269</v>
      </c>
      <c r="L1123" s="752">
        <v>137.07</v>
      </c>
      <c r="M1123" s="752">
        <v>2</v>
      </c>
      <c r="N1123" s="753">
        <v>274.14</v>
      </c>
    </row>
    <row r="1124" spans="1:14" ht="14.4" customHeight="1" x14ac:dyDescent="0.3">
      <c r="A1124" s="747" t="s">
        <v>590</v>
      </c>
      <c r="B1124" s="748" t="s">
        <v>591</v>
      </c>
      <c r="C1124" s="749" t="s">
        <v>618</v>
      </c>
      <c r="D1124" s="750" t="s">
        <v>619</v>
      </c>
      <c r="E1124" s="751">
        <v>50113006</v>
      </c>
      <c r="F1124" s="750" t="s">
        <v>1261</v>
      </c>
      <c r="G1124" s="749" t="s">
        <v>662</v>
      </c>
      <c r="H1124" s="749">
        <v>33848</v>
      </c>
      <c r="I1124" s="749">
        <v>33848</v>
      </c>
      <c r="J1124" s="749" t="s">
        <v>1290</v>
      </c>
      <c r="K1124" s="749" t="s">
        <v>1263</v>
      </c>
      <c r="L1124" s="752">
        <v>122.69</v>
      </c>
      <c r="M1124" s="752">
        <v>1</v>
      </c>
      <c r="N1124" s="753">
        <v>122.69</v>
      </c>
    </row>
    <row r="1125" spans="1:14" ht="14.4" customHeight="1" x14ac:dyDescent="0.3">
      <c r="A1125" s="747" t="s">
        <v>590</v>
      </c>
      <c r="B1125" s="748" t="s">
        <v>591</v>
      </c>
      <c r="C1125" s="749" t="s">
        <v>618</v>
      </c>
      <c r="D1125" s="750" t="s">
        <v>619</v>
      </c>
      <c r="E1125" s="751">
        <v>50113006</v>
      </c>
      <c r="F1125" s="750" t="s">
        <v>1261</v>
      </c>
      <c r="G1125" s="749" t="s">
        <v>662</v>
      </c>
      <c r="H1125" s="749">
        <v>33847</v>
      </c>
      <c r="I1125" s="749">
        <v>33847</v>
      </c>
      <c r="J1125" s="749" t="s">
        <v>1732</v>
      </c>
      <c r="K1125" s="749" t="s">
        <v>1263</v>
      </c>
      <c r="L1125" s="752">
        <v>124.03000000000002</v>
      </c>
      <c r="M1125" s="752">
        <v>2</v>
      </c>
      <c r="N1125" s="753">
        <v>248.06000000000003</v>
      </c>
    </row>
    <row r="1126" spans="1:14" ht="14.4" customHeight="1" x14ac:dyDescent="0.3">
      <c r="A1126" s="747" t="s">
        <v>590</v>
      </c>
      <c r="B1126" s="748" t="s">
        <v>591</v>
      </c>
      <c r="C1126" s="749" t="s">
        <v>618</v>
      </c>
      <c r="D1126" s="750" t="s">
        <v>619</v>
      </c>
      <c r="E1126" s="751">
        <v>50113008</v>
      </c>
      <c r="F1126" s="750" t="s">
        <v>1292</v>
      </c>
      <c r="G1126" s="749"/>
      <c r="H1126" s="749"/>
      <c r="I1126" s="749">
        <v>138455</v>
      </c>
      <c r="J1126" s="749" t="s">
        <v>1293</v>
      </c>
      <c r="K1126" s="749" t="s">
        <v>1294</v>
      </c>
      <c r="L1126" s="752">
        <v>1287.0328512105855</v>
      </c>
      <c r="M1126" s="752">
        <v>222</v>
      </c>
      <c r="N1126" s="753">
        <v>285721.29296875</v>
      </c>
    </row>
    <row r="1127" spans="1:14" ht="14.4" customHeight="1" x14ac:dyDescent="0.3">
      <c r="A1127" s="747" t="s">
        <v>590</v>
      </c>
      <c r="B1127" s="748" t="s">
        <v>591</v>
      </c>
      <c r="C1127" s="749" t="s">
        <v>618</v>
      </c>
      <c r="D1127" s="750" t="s">
        <v>619</v>
      </c>
      <c r="E1127" s="751">
        <v>50113008</v>
      </c>
      <c r="F1127" s="750" t="s">
        <v>1292</v>
      </c>
      <c r="G1127" s="749"/>
      <c r="H1127" s="749"/>
      <c r="I1127" s="749">
        <v>129056</v>
      </c>
      <c r="J1127" s="749" t="s">
        <v>1295</v>
      </c>
      <c r="K1127" s="749" t="s">
        <v>1296</v>
      </c>
      <c r="L1127" s="752">
        <v>2168.5600142045455</v>
      </c>
      <c r="M1127" s="752">
        <v>11</v>
      </c>
      <c r="N1127" s="753">
        <v>23854.16015625</v>
      </c>
    </row>
    <row r="1128" spans="1:14" ht="14.4" customHeight="1" x14ac:dyDescent="0.3">
      <c r="A1128" s="747" t="s">
        <v>590</v>
      </c>
      <c r="B1128" s="748" t="s">
        <v>591</v>
      </c>
      <c r="C1128" s="749" t="s">
        <v>618</v>
      </c>
      <c r="D1128" s="750" t="s">
        <v>619</v>
      </c>
      <c r="E1128" s="751">
        <v>50113008</v>
      </c>
      <c r="F1128" s="750" t="s">
        <v>1292</v>
      </c>
      <c r="G1128" s="749"/>
      <c r="H1128" s="749"/>
      <c r="I1128" s="749">
        <v>129057</v>
      </c>
      <c r="J1128" s="749" t="s">
        <v>1295</v>
      </c>
      <c r="K1128" s="749" t="s">
        <v>1297</v>
      </c>
      <c r="L1128" s="752">
        <v>4337.1199776785716</v>
      </c>
      <c r="M1128" s="752">
        <v>14</v>
      </c>
      <c r="N1128" s="753">
        <v>60719.6796875</v>
      </c>
    </row>
    <row r="1129" spans="1:14" ht="14.4" customHeight="1" x14ac:dyDescent="0.3">
      <c r="A1129" s="747" t="s">
        <v>590</v>
      </c>
      <c r="B1129" s="748" t="s">
        <v>591</v>
      </c>
      <c r="C1129" s="749" t="s">
        <v>618</v>
      </c>
      <c r="D1129" s="750" t="s">
        <v>619</v>
      </c>
      <c r="E1129" s="751">
        <v>50113008</v>
      </c>
      <c r="F1129" s="750" t="s">
        <v>1292</v>
      </c>
      <c r="G1129" s="749"/>
      <c r="H1129" s="749"/>
      <c r="I1129" s="749">
        <v>29979</v>
      </c>
      <c r="J1129" s="749" t="s">
        <v>1298</v>
      </c>
      <c r="K1129" s="749" t="s">
        <v>1299</v>
      </c>
      <c r="L1129" s="752">
        <v>5216.75</v>
      </c>
      <c r="M1129" s="752">
        <v>10</v>
      </c>
      <c r="N1129" s="753">
        <v>52167.5</v>
      </c>
    </row>
    <row r="1130" spans="1:14" ht="14.4" customHeight="1" x14ac:dyDescent="0.3">
      <c r="A1130" s="747" t="s">
        <v>590</v>
      </c>
      <c r="B1130" s="748" t="s">
        <v>591</v>
      </c>
      <c r="C1130" s="749" t="s">
        <v>618</v>
      </c>
      <c r="D1130" s="750" t="s">
        <v>619</v>
      </c>
      <c r="E1130" s="751">
        <v>50113008</v>
      </c>
      <c r="F1130" s="750" t="s">
        <v>1292</v>
      </c>
      <c r="G1130" s="749"/>
      <c r="H1130" s="749"/>
      <c r="I1130" s="749">
        <v>29980</v>
      </c>
      <c r="J1130" s="749" t="s">
        <v>1298</v>
      </c>
      <c r="K1130" s="749" t="s">
        <v>1300</v>
      </c>
      <c r="L1130" s="752">
        <v>10560.966796875</v>
      </c>
      <c r="M1130" s="752">
        <v>24</v>
      </c>
      <c r="N1130" s="753">
        <v>253463.203125</v>
      </c>
    </row>
    <row r="1131" spans="1:14" ht="14.4" customHeight="1" x14ac:dyDescent="0.3">
      <c r="A1131" s="747" t="s">
        <v>590</v>
      </c>
      <c r="B1131" s="748" t="s">
        <v>591</v>
      </c>
      <c r="C1131" s="749" t="s">
        <v>618</v>
      </c>
      <c r="D1131" s="750" t="s">
        <v>619</v>
      </c>
      <c r="E1131" s="751">
        <v>50113008</v>
      </c>
      <c r="F1131" s="750" t="s">
        <v>1292</v>
      </c>
      <c r="G1131" s="749"/>
      <c r="H1131" s="749"/>
      <c r="I1131" s="749">
        <v>62464</v>
      </c>
      <c r="J1131" s="749" t="s">
        <v>1301</v>
      </c>
      <c r="K1131" s="749" t="s">
        <v>1302</v>
      </c>
      <c r="L1131" s="752">
        <v>9157.7598239272393</v>
      </c>
      <c r="M1131" s="752">
        <v>67</v>
      </c>
      <c r="N1131" s="753">
        <v>613569.908203125</v>
      </c>
    </row>
    <row r="1132" spans="1:14" ht="14.4" customHeight="1" x14ac:dyDescent="0.3">
      <c r="A1132" s="747" t="s">
        <v>590</v>
      </c>
      <c r="B1132" s="748" t="s">
        <v>591</v>
      </c>
      <c r="C1132" s="749" t="s">
        <v>618</v>
      </c>
      <c r="D1132" s="750" t="s">
        <v>619</v>
      </c>
      <c r="E1132" s="751">
        <v>50113013</v>
      </c>
      <c r="F1132" s="750" t="s">
        <v>1306</v>
      </c>
      <c r="G1132" s="749" t="s">
        <v>662</v>
      </c>
      <c r="H1132" s="749">
        <v>195147</v>
      </c>
      <c r="I1132" s="749">
        <v>195147</v>
      </c>
      <c r="J1132" s="749" t="s">
        <v>1307</v>
      </c>
      <c r="K1132" s="749" t="s">
        <v>1308</v>
      </c>
      <c r="L1132" s="752">
        <v>561.51</v>
      </c>
      <c r="M1132" s="752">
        <v>5</v>
      </c>
      <c r="N1132" s="753">
        <v>2807.55</v>
      </c>
    </row>
    <row r="1133" spans="1:14" ht="14.4" customHeight="1" x14ac:dyDescent="0.3">
      <c r="A1133" s="747" t="s">
        <v>590</v>
      </c>
      <c r="B1133" s="748" t="s">
        <v>591</v>
      </c>
      <c r="C1133" s="749" t="s">
        <v>618</v>
      </c>
      <c r="D1133" s="750" t="s">
        <v>619</v>
      </c>
      <c r="E1133" s="751">
        <v>50113013</v>
      </c>
      <c r="F1133" s="750" t="s">
        <v>1306</v>
      </c>
      <c r="G1133" s="749" t="s">
        <v>646</v>
      </c>
      <c r="H1133" s="749">
        <v>172972</v>
      </c>
      <c r="I1133" s="749">
        <v>72972</v>
      </c>
      <c r="J1133" s="749" t="s">
        <v>1311</v>
      </c>
      <c r="K1133" s="749" t="s">
        <v>1312</v>
      </c>
      <c r="L1133" s="752">
        <v>181.65</v>
      </c>
      <c r="M1133" s="752">
        <v>3</v>
      </c>
      <c r="N1133" s="753">
        <v>544.95000000000005</v>
      </c>
    </row>
    <row r="1134" spans="1:14" ht="14.4" customHeight="1" x14ac:dyDescent="0.3">
      <c r="A1134" s="747" t="s">
        <v>590</v>
      </c>
      <c r="B1134" s="748" t="s">
        <v>591</v>
      </c>
      <c r="C1134" s="749" t="s">
        <v>618</v>
      </c>
      <c r="D1134" s="750" t="s">
        <v>619</v>
      </c>
      <c r="E1134" s="751">
        <v>50113013</v>
      </c>
      <c r="F1134" s="750" t="s">
        <v>1306</v>
      </c>
      <c r="G1134" s="749" t="s">
        <v>662</v>
      </c>
      <c r="H1134" s="749">
        <v>183817</v>
      </c>
      <c r="I1134" s="749">
        <v>183817</v>
      </c>
      <c r="J1134" s="749" t="s">
        <v>1315</v>
      </c>
      <c r="K1134" s="749" t="s">
        <v>1316</v>
      </c>
      <c r="L1134" s="752">
        <v>918.5</v>
      </c>
      <c r="M1134" s="752">
        <v>33</v>
      </c>
      <c r="N1134" s="753">
        <v>30310.5</v>
      </c>
    </row>
    <row r="1135" spans="1:14" ht="14.4" customHeight="1" x14ac:dyDescent="0.3">
      <c r="A1135" s="747" t="s">
        <v>590</v>
      </c>
      <c r="B1135" s="748" t="s">
        <v>591</v>
      </c>
      <c r="C1135" s="749" t="s">
        <v>618</v>
      </c>
      <c r="D1135" s="750" t="s">
        <v>619</v>
      </c>
      <c r="E1135" s="751">
        <v>50113013</v>
      </c>
      <c r="F1135" s="750" t="s">
        <v>1306</v>
      </c>
      <c r="G1135" s="749" t="s">
        <v>662</v>
      </c>
      <c r="H1135" s="749">
        <v>145010</v>
      </c>
      <c r="I1135" s="749">
        <v>45010</v>
      </c>
      <c r="J1135" s="749" t="s">
        <v>1319</v>
      </c>
      <c r="K1135" s="749" t="s">
        <v>1320</v>
      </c>
      <c r="L1135" s="752">
        <v>41.463333333333331</v>
      </c>
      <c r="M1135" s="752">
        <v>3</v>
      </c>
      <c r="N1135" s="753">
        <v>124.38999999999999</v>
      </c>
    </row>
    <row r="1136" spans="1:14" ht="14.4" customHeight="1" x14ac:dyDescent="0.3">
      <c r="A1136" s="747" t="s">
        <v>590</v>
      </c>
      <c r="B1136" s="748" t="s">
        <v>591</v>
      </c>
      <c r="C1136" s="749" t="s">
        <v>618</v>
      </c>
      <c r="D1136" s="750" t="s">
        <v>619</v>
      </c>
      <c r="E1136" s="751">
        <v>50113013</v>
      </c>
      <c r="F1136" s="750" t="s">
        <v>1306</v>
      </c>
      <c r="G1136" s="749" t="s">
        <v>662</v>
      </c>
      <c r="H1136" s="749">
        <v>111706</v>
      </c>
      <c r="I1136" s="749">
        <v>11706</v>
      </c>
      <c r="J1136" s="749" t="s">
        <v>729</v>
      </c>
      <c r="K1136" s="749" t="s">
        <v>1321</v>
      </c>
      <c r="L1136" s="752">
        <v>229.51999999999998</v>
      </c>
      <c r="M1136" s="752">
        <v>12</v>
      </c>
      <c r="N1136" s="753">
        <v>2754.24</v>
      </c>
    </row>
    <row r="1137" spans="1:14" ht="14.4" customHeight="1" x14ac:dyDescent="0.3">
      <c r="A1137" s="747" t="s">
        <v>590</v>
      </c>
      <c r="B1137" s="748" t="s">
        <v>591</v>
      </c>
      <c r="C1137" s="749" t="s">
        <v>618</v>
      </c>
      <c r="D1137" s="750" t="s">
        <v>619</v>
      </c>
      <c r="E1137" s="751">
        <v>50113013</v>
      </c>
      <c r="F1137" s="750" t="s">
        <v>1306</v>
      </c>
      <c r="G1137" s="749" t="s">
        <v>662</v>
      </c>
      <c r="H1137" s="749">
        <v>849655</v>
      </c>
      <c r="I1137" s="749">
        <v>129836</v>
      </c>
      <c r="J1137" s="749" t="s">
        <v>1326</v>
      </c>
      <c r="K1137" s="749" t="s">
        <v>1327</v>
      </c>
      <c r="L1137" s="752">
        <v>262.89999999999998</v>
      </c>
      <c r="M1137" s="752">
        <v>5</v>
      </c>
      <c r="N1137" s="753">
        <v>1314.5</v>
      </c>
    </row>
    <row r="1138" spans="1:14" ht="14.4" customHeight="1" x14ac:dyDescent="0.3">
      <c r="A1138" s="747" t="s">
        <v>590</v>
      </c>
      <c r="B1138" s="748" t="s">
        <v>591</v>
      </c>
      <c r="C1138" s="749" t="s">
        <v>618</v>
      </c>
      <c r="D1138" s="750" t="s">
        <v>619</v>
      </c>
      <c r="E1138" s="751">
        <v>50113013</v>
      </c>
      <c r="F1138" s="750" t="s">
        <v>1306</v>
      </c>
      <c r="G1138" s="749" t="s">
        <v>662</v>
      </c>
      <c r="H1138" s="749">
        <v>849887</v>
      </c>
      <c r="I1138" s="749">
        <v>129834</v>
      </c>
      <c r="J1138" s="749" t="s">
        <v>1328</v>
      </c>
      <c r="K1138" s="749" t="s">
        <v>592</v>
      </c>
      <c r="L1138" s="752">
        <v>154</v>
      </c>
      <c r="M1138" s="752">
        <v>3</v>
      </c>
      <c r="N1138" s="753">
        <v>462</v>
      </c>
    </row>
    <row r="1139" spans="1:14" ht="14.4" customHeight="1" x14ac:dyDescent="0.3">
      <c r="A1139" s="747" t="s">
        <v>590</v>
      </c>
      <c r="B1139" s="748" t="s">
        <v>591</v>
      </c>
      <c r="C1139" s="749" t="s">
        <v>618</v>
      </c>
      <c r="D1139" s="750" t="s">
        <v>619</v>
      </c>
      <c r="E1139" s="751">
        <v>50113013</v>
      </c>
      <c r="F1139" s="750" t="s">
        <v>1306</v>
      </c>
      <c r="G1139" s="749" t="s">
        <v>646</v>
      </c>
      <c r="H1139" s="749">
        <v>218400</v>
      </c>
      <c r="I1139" s="749">
        <v>218400</v>
      </c>
      <c r="J1139" s="749" t="s">
        <v>1329</v>
      </c>
      <c r="K1139" s="749" t="s">
        <v>1330</v>
      </c>
      <c r="L1139" s="752">
        <v>609.5233333333332</v>
      </c>
      <c r="M1139" s="752">
        <v>9</v>
      </c>
      <c r="N1139" s="753">
        <v>5485.7099999999991</v>
      </c>
    </row>
    <row r="1140" spans="1:14" ht="14.4" customHeight="1" x14ac:dyDescent="0.3">
      <c r="A1140" s="747" t="s">
        <v>590</v>
      </c>
      <c r="B1140" s="748" t="s">
        <v>591</v>
      </c>
      <c r="C1140" s="749" t="s">
        <v>618</v>
      </c>
      <c r="D1140" s="750" t="s">
        <v>619</v>
      </c>
      <c r="E1140" s="751">
        <v>50113013</v>
      </c>
      <c r="F1140" s="750" t="s">
        <v>1306</v>
      </c>
      <c r="G1140" s="749" t="s">
        <v>646</v>
      </c>
      <c r="H1140" s="749">
        <v>175022</v>
      </c>
      <c r="I1140" s="749">
        <v>75022</v>
      </c>
      <c r="J1140" s="749" t="s">
        <v>1331</v>
      </c>
      <c r="K1140" s="749" t="s">
        <v>1817</v>
      </c>
      <c r="L1140" s="752">
        <v>25.070000000000007</v>
      </c>
      <c r="M1140" s="752">
        <v>4</v>
      </c>
      <c r="N1140" s="753">
        <v>100.28000000000003</v>
      </c>
    </row>
    <row r="1141" spans="1:14" ht="14.4" customHeight="1" x14ac:dyDescent="0.3">
      <c r="A1141" s="747" t="s">
        <v>590</v>
      </c>
      <c r="B1141" s="748" t="s">
        <v>591</v>
      </c>
      <c r="C1141" s="749" t="s">
        <v>618</v>
      </c>
      <c r="D1141" s="750" t="s">
        <v>619</v>
      </c>
      <c r="E1141" s="751">
        <v>50113013</v>
      </c>
      <c r="F1141" s="750" t="s">
        <v>1306</v>
      </c>
      <c r="G1141" s="749" t="s">
        <v>646</v>
      </c>
      <c r="H1141" s="749">
        <v>175023</v>
      </c>
      <c r="I1141" s="749">
        <v>75023</v>
      </c>
      <c r="J1141" s="749" t="s">
        <v>1331</v>
      </c>
      <c r="K1141" s="749" t="s">
        <v>1332</v>
      </c>
      <c r="L1141" s="752">
        <v>60.630000000000017</v>
      </c>
      <c r="M1141" s="752">
        <v>2</v>
      </c>
      <c r="N1141" s="753">
        <v>121.26000000000003</v>
      </c>
    </row>
    <row r="1142" spans="1:14" ht="14.4" customHeight="1" x14ac:dyDescent="0.3">
      <c r="A1142" s="747" t="s">
        <v>590</v>
      </c>
      <c r="B1142" s="748" t="s">
        <v>591</v>
      </c>
      <c r="C1142" s="749" t="s">
        <v>618</v>
      </c>
      <c r="D1142" s="750" t="s">
        <v>619</v>
      </c>
      <c r="E1142" s="751">
        <v>50113013</v>
      </c>
      <c r="F1142" s="750" t="s">
        <v>1306</v>
      </c>
      <c r="G1142" s="749" t="s">
        <v>646</v>
      </c>
      <c r="H1142" s="749">
        <v>168860</v>
      </c>
      <c r="I1142" s="749">
        <v>168860</v>
      </c>
      <c r="J1142" s="749" t="s">
        <v>1335</v>
      </c>
      <c r="K1142" s="749" t="s">
        <v>1336</v>
      </c>
      <c r="L1142" s="752">
        <v>28965.489999999994</v>
      </c>
      <c r="M1142" s="752">
        <v>8</v>
      </c>
      <c r="N1142" s="753">
        <v>231723.91999999995</v>
      </c>
    </row>
    <row r="1143" spans="1:14" ht="14.4" customHeight="1" x14ac:dyDescent="0.3">
      <c r="A1143" s="747" t="s">
        <v>590</v>
      </c>
      <c r="B1143" s="748" t="s">
        <v>591</v>
      </c>
      <c r="C1143" s="749" t="s">
        <v>618</v>
      </c>
      <c r="D1143" s="750" t="s">
        <v>619</v>
      </c>
      <c r="E1143" s="751">
        <v>50113013</v>
      </c>
      <c r="F1143" s="750" t="s">
        <v>1306</v>
      </c>
      <c r="G1143" s="749" t="s">
        <v>646</v>
      </c>
      <c r="H1143" s="749">
        <v>101066</v>
      </c>
      <c r="I1143" s="749">
        <v>1066</v>
      </c>
      <c r="J1143" s="749" t="s">
        <v>1337</v>
      </c>
      <c r="K1143" s="749" t="s">
        <v>1338</v>
      </c>
      <c r="L1143" s="752">
        <v>50.69</v>
      </c>
      <c r="M1143" s="752">
        <v>3</v>
      </c>
      <c r="N1143" s="753">
        <v>152.07</v>
      </c>
    </row>
    <row r="1144" spans="1:14" ht="14.4" customHeight="1" x14ac:dyDescent="0.3">
      <c r="A1144" s="747" t="s">
        <v>590</v>
      </c>
      <c r="B1144" s="748" t="s">
        <v>591</v>
      </c>
      <c r="C1144" s="749" t="s">
        <v>618</v>
      </c>
      <c r="D1144" s="750" t="s">
        <v>619</v>
      </c>
      <c r="E1144" s="751">
        <v>50113013</v>
      </c>
      <c r="F1144" s="750" t="s">
        <v>1306</v>
      </c>
      <c r="G1144" s="749" t="s">
        <v>646</v>
      </c>
      <c r="H1144" s="749">
        <v>96414</v>
      </c>
      <c r="I1144" s="749">
        <v>96414</v>
      </c>
      <c r="J1144" s="749" t="s">
        <v>1818</v>
      </c>
      <c r="K1144" s="749" t="s">
        <v>1819</v>
      </c>
      <c r="L1144" s="752">
        <v>57.989999999999995</v>
      </c>
      <c r="M1144" s="752">
        <v>-2</v>
      </c>
      <c r="N1144" s="753">
        <v>-115.97999999999999</v>
      </c>
    </row>
    <row r="1145" spans="1:14" ht="14.4" customHeight="1" x14ac:dyDescent="0.3">
      <c r="A1145" s="747" t="s">
        <v>590</v>
      </c>
      <c r="B1145" s="748" t="s">
        <v>591</v>
      </c>
      <c r="C1145" s="749" t="s">
        <v>618</v>
      </c>
      <c r="D1145" s="750" t="s">
        <v>619</v>
      </c>
      <c r="E1145" s="751">
        <v>50113013</v>
      </c>
      <c r="F1145" s="750" t="s">
        <v>1306</v>
      </c>
      <c r="G1145" s="749" t="s">
        <v>662</v>
      </c>
      <c r="H1145" s="749">
        <v>111592</v>
      </c>
      <c r="I1145" s="749">
        <v>11592</v>
      </c>
      <c r="J1145" s="749" t="s">
        <v>1346</v>
      </c>
      <c r="K1145" s="749" t="s">
        <v>1347</v>
      </c>
      <c r="L1145" s="752">
        <v>379.02333333333331</v>
      </c>
      <c r="M1145" s="752">
        <v>6</v>
      </c>
      <c r="N1145" s="753">
        <v>2274.14</v>
      </c>
    </row>
    <row r="1146" spans="1:14" ht="14.4" customHeight="1" x14ac:dyDescent="0.3">
      <c r="A1146" s="747" t="s">
        <v>590</v>
      </c>
      <c r="B1146" s="748" t="s">
        <v>591</v>
      </c>
      <c r="C1146" s="749" t="s">
        <v>618</v>
      </c>
      <c r="D1146" s="750" t="s">
        <v>619</v>
      </c>
      <c r="E1146" s="751">
        <v>50113013</v>
      </c>
      <c r="F1146" s="750" t="s">
        <v>1306</v>
      </c>
      <c r="G1146" s="749" t="s">
        <v>662</v>
      </c>
      <c r="H1146" s="749">
        <v>197000</v>
      </c>
      <c r="I1146" s="749">
        <v>97000</v>
      </c>
      <c r="J1146" s="749" t="s">
        <v>1348</v>
      </c>
      <c r="K1146" s="749" t="s">
        <v>1349</v>
      </c>
      <c r="L1146" s="752">
        <v>18.96</v>
      </c>
      <c r="M1146" s="752">
        <v>50</v>
      </c>
      <c r="N1146" s="753">
        <v>948.00000000000011</v>
      </c>
    </row>
    <row r="1147" spans="1:14" ht="14.4" customHeight="1" x14ac:dyDescent="0.3">
      <c r="A1147" s="747" t="s">
        <v>590</v>
      </c>
      <c r="B1147" s="748" t="s">
        <v>591</v>
      </c>
      <c r="C1147" s="749" t="s">
        <v>618</v>
      </c>
      <c r="D1147" s="750" t="s">
        <v>619</v>
      </c>
      <c r="E1147" s="751">
        <v>50113013</v>
      </c>
      <c r="F1147" s="750" t="s">
        <v>1306</v>
      </c>
      <c r="G1147" s="749" t="s">
        <v>646</v>
      </c>
      <c r="H1147" s="749">
        <v>202740</v>
      </c>
      <c r="I1147" s="749">
        <v>202740</v>
      </c>
      <c r="J1147" s="749" t="s">
        <v>1352</v>
      </c>
      <c r="K1147" s="749" t="s">
        <v>1353</v>
      </c>
      <c r="L1147" s="752">
        <v>391.12</v>
      </c>
      <c r="M1147" s="752">
        <v>18</v>
      </c>
      <c r="N1147" s="753">
        <v>7040.16</v>
      </c>
    </row>
    <row r="1148" spans="1:14" ht="14.4" customHeight="1" x14ac:dyDescent="0.3">
      <c r="A1148" s="747" t="s">
        <v>590</v>
      </c>
      <c r="B1148" s="748" t="s">
        <v>591</v>
      </c>
      <c r="C1148" s="749" t="s">
        <v>618</v>
      </c>
      <c r="D1148" s="750" t="s">
        <v>619</v>
      </c>
      <c r="E1148" s="751">
        <v>50113013</v>
      </c>
      <c r="F1148" s="750" t="s">
        <v>1306</v>
      </c>
      <c r="G1148" s="749" t="s">
        <v>646</v>
      </c>
      <c r="H1148" s="749">
        <v>225543</v>
      </c>
      <c r="I1148" s="749">
        <v>225543</v>
      </c>
      <c r="J1148" s="749" t="s">
        <v>1352</v>
      </c>
      <c r="K1148" s="749" t="s">
        <v>1353</v>
      </c>
      <c r="L1148" s="752">
        <v>391.10999999999996</v>
      </c>
      <c r="M1148" s="752">
        <v>10</v>
      </c>
      <c r="N1148" s="753">
        <v>3911.0999999999995</v>
      </c>
    </row>
    <row r="1149" spans="1:14" ht="14.4" customHeight="1" x14ac:dyDescent="0.3">
      <c r="A1149" s="747" t="s">
        <v>590</v>
      </c>
      <c r="B1149" s="748" t="s">
        <v>591</v>
      </c>
      <c r="C1149" s="749" t="s">
        <v>618</v>
      </c>
      <c r="D1149" s="750" t="s">
        <v>619</v>
      </c>
      <c r="E1149" s="751">
        <v>50113013</v>
      </c>
      <c r="F1149" s="750" t="s">
        <v>1306</v>
      </c>
      <c r="G1149" s="749" t="s">
        <v>662</v>
      </c>
      <c r="H1149" s="749">
        <v>113453</v>
      </c>
      <c r="I1149" s="749">
        <v>113453</v>
      </c>
      <c r="J1149" s="749" t="s">
        <v>1356</v>
      </c>
      <c r="K1149" s="749" t="s">
        <v>1357</v>
      </c>
      <c r="L1149" s="752">
        <v>458.69999999999993</v>
      </c>
      <c r="M1149" s="752">
        <v>9</v>
      </c>
      <c r="N1149" s="753">
        <v>4128.2999999999993</v>
      </c>
    </row>
    <row r="1150" spans="1:14" ht="14.4" customHeight="1" x14ac:dyDescent="0.3">
      <c r="A1150" s="747" t="s">
        <v>590</v>
      </c>
      <c r="B1150" s="748" t="s">
        <v>591</v>
      </c>
      <c r="C1150" s="749" t="s">
        <v>618</v>
      </c>
      <c r="D1150" s="750" t="s">
        <v>619</v>
      </c>
      <c r="E1150" s="751">
        <v>50113013</v>
      </c>
      <c r="F1150" s="750" t="s">
        <v>1306</v>
      </c>
      <c r="G1150" s="749" t="s">
        <v>646</v>
      </c>
      <c r="H1150" s="749">
        <v>105113</v>
      </c>
      <c r="I1150" s="749">
        <v>5113</v>
      </c>
      <c r="J1150" s="749" t="s">
        <v>1748</v>
      </c>
      <c r="K1150" s="749" t="s">
        <v>1749</v>
      </c>
      <c r="L1150" s="752">
        <v>127.56</v>
      </c>
      <c r="M1150" s="752">
        <v>90</v>
      </c>
      <c r="N1150" s="753">
        <v>11480.4</v>
      </c>
    </row>
    <row r="1151" spans="1:14" ht="14.4" customHeight="1" x14ac:dyDescent="0.3">
      <c r="A1151" s="747" t="s">
        <v>590</v>
      </c>
      <c r="B1151" s="748" t="s">
        <v>591</v>
      </c>
      <c r="C1151" s="749" t="s">
        <v>618</v>
      </c>
      <c r="D1151" s="750" t="s">
        <v>619</v>
      </c>
      <c r="E1151" s="751">
        <v>50113013</v>
      </c>
      <c r="F1151" s="750" t="s">
        <v>1306</v>
      </c>
      <c r="G1151" s="749" t="s">
        <v>662</v>
      </c>
      <c r="H1151" s="749">
        <v>126127</v>
      </c>
      <c r="I1151" s="749">
        <v>26127</v>
      </c>
      <c r="J1151" s="749" t="s">
        <v>1358</v>
      </c>
      <c r="K1151" s="749" t="s">
        <v>1359</v>
      </c>
      <c r="L1151" s="752">
        <v>12178.08</v>
      </c>
      <c r="M1151" s="752">
        <v>12</v>
      </c>
      <c r="N1151" s="753">
        <v>146136.95999999999</v>
      </c>
    </row>
    <row r="1152" spans="1:14" ht="14.4" customHeight="1" x14ac:dyDescent="0.3">
      <c r="A1152" s="747" t="s">
        <v>590</v>
      </c>
      <c r="B1152" s="748" t="s">
        <v>591</v>
      </c>
      <c r="C1152" s="749" t="s">
        <v>618</v>
      </c>
      <c r="D1152" s="750" t="s">
        <v>619</v>
      </c>
      <c r="E1152" s="751">
        <v>50113013</v>
      </c>
      <c r="F1152" s="750" t="s">
        <v>1306</v>
      </c>
      <c r="G1152" s="749" t="s">
        <v>662</v>
      </c>
      <c r="H1152" s="749">
        <v>166269</v>
      </c>
      <c r="I1152" s="749">
        <v>166269</v>
      </c>
      <c r="J1152" s="749" t="s">
        <v>1360</v>
      </c>
      <c r="K1152" s="749" t="s">
        <v>1361</v>
      </c>
      <c r="L1152" s="752">
        <v>52.879999999999995</v>
      </c>
      <c r="M1152" s="752">
        <v>20</v>
      </c>
      <c r="N1152" s="753">
        <v>1057.5999999999999</v>
      </c>
    </row>
    <row r="1153" spans="1:14" ht="14.4" customHeight="1" x14ac:dyDescent="0.3">
      <c r="A1153" s="747" t="s">
        <v>590</v>
      </c>
      <c r="B1153" s="748" t="s">
        <v>591</v>
      </c>
      <c r="C1153" s="749" t="s">
        <v>618</v>
      </c>
      <c r="D1153" s="750" t="s">
        <v>619</v>
      </c>
      <c r="E1153" s="751">
        <v>50113013</v>
      </c>
      <c r="F1153" s="750" t="s">
        <v>1306</v>
      </c>
      <c r="G1153" s="749" t="s">
        <v>662</v>
      </c>
      <c r="H1153" s="749">
        <v>103708</v>
      </c>
      <c r="I1153" s="749">
        <v>3708</v>
      </c>
      <c r="J1153" s="749" t="s">
        <v>1750</v>
      </c>
      <c r="K1153" s="749" t="s">
        <v>1751</v>
      </c>
      <c r="L1153" s="752">
        <v>1128.73</v>
      </c>
      <c r="M1153" s="752">
        <v>2</v>
      </c>
      <c r="N1153" s="753">
        <v>2257.46</v>
      </c>
    </row>
    <row r="1154" spans="1:14" ht="14.4" customHeight="1" x14ac:dyDescent="0.3">
      <c r="A1154" s="747" t="s">
        <v>590</v>
      </c>
      <c r="B1154" s="748" t="s">
        <v>591</v>
      </c>
      <c r="C1154" s="749" t="s">
        <v>618</v>
      </c>
      <c r="D1154" s="750" t="s">
        <v>619</v>
      </c>
      <c r="E1154" s="751">
        <v>50113014</v>
      </c>
      <c r="F1154" s="750" t="s">
        <v>1366</v>
      </c>
      <c r="G1154" s="749" t="s">
        <v>662</v>
      </c>
      <c r="H1154" s="749">
        <v>64942</v>
      </c>
      <c r="I1154" s="749">
        <v>64942</v>
      </c>
      <c r="J1154" s="749" t="s">
        <v>1371</v>
      </c>
      <c r="K1154" s="749" t="s">
        <v>1372</v>
      </c>
      <c r="L1154" s="752">
        <v>2113.8200000000002</v>
      </c>
      <c r="M1154" s="752">
        <v>3</v>
      </c>
      <c r="N1154" s="753">
        <v>6341.4600000000009</v>
      </c>
    </row>
    <row r="1155" spans="1:14" ht="14.4" customHeight="1" x14ac:dyDescent="0.3">
      <c r="A1155" s="747" t="s">
        <v>590</v>
      </c>
      <c r="B1155" s="748" t="s">
        <v>591</v>
      </c>
      <c r="C1155" s="749" t="s">
        <v>618</v>
      </c>
      <c r="D1155" s="750" t="s">
        <v>619</v>
      </c>
      <c r="E1155" s="751">
        <v>50113014</v>
      </c>
      <c r="F1155" s="750" t="s">
        <v>1366</v>
      </c>
      <c r="G1155" s="749" t="s">
        <v>646</v>
      </c>
      <c r="H1155" s="749">
        <v>850734</v>
      </c>
      <c r="I1155" s="749">
        <v>149384</v>
      </c>
      <c r="J1155" s="749" t="s">
        <v>1373</v>
      </c>
      <c r="K1155" s="749" t="s">
        <v>1374</v>
      </c>
      <c r="L1155" s="752">
        <v>1655.12</v>
      </c>
      <c r="M1155" s="752">
        <v>70</v>
      </c>
      <c r="N1155" s="753">
        <v>115858.4</v>
      </c>
    </row>
    <row r="1156" spans="1:14" ht="14.4" customHeight="1" x14ac:dyDescent="0.3">
      <c r="A1156" s="747" t="s">
        <v>590</v>
      </c>
      <c r="B1156" s="748" t="s">
        <v>591</v>
      </c>
      <c r="C1156" s="749" t="s">
        <v>618</v>
      </c>
      <c r="D1156" s="750" t="s">
        <v>619</v>
      </c>
      <c r="E1156" s="751">
        <v>50113014</v>
      </c>
      <c r="F1156" s="750" t="s">
        <v>1366</v>
      </c>
      <c r="G1156" s="749" t="s">
        <v>646</v>
      </c>
      <c r="H1156" s="749">
        <v>129428</v>
      </c>
      <c r="I1156" s="749">
        <v>500720</v>
      </c>
      <c r="J1156" s="749" t="s">
        <v>1752</v>
      </c>
      <c r="K1156" s="749" t="s">
        <v>1753</v>
      </c>
      <c r="L1156" s="752">
        <v>3630</v>
      </c>
      <c r="M1156" s="752">
        <v>65</v>
      </c>
      <c r="N1156" s="753">
        <v>235950</v>
      </c>
    </row>
    <row r="1157" spans="1:14" ht="14.4" customHeight="1" x14ac:dyDescent="0.3">
      <c r="A1157" s="747" t="s">
        <v>590</v>
      </c>
      <c r="B1157" s="748" t="s">
        <v>591</v>
      </c>
      <c r="C1157" s="749" t="s">
        <v>618</v>
      </c>
      <c r="D1157" s="750" t="s">
        <v>619</v>
      </c>
      <c r="E1157" s="751">
        <v>50113014</v>
      </c>
      <c r="F1157" s="750" t="s">
        <v>1366</v>
      </c>
      <c r="G1157" s="749" t="s">
        <v>662</v>
      </c>
      <c r="H1157" s="749">
        <v>210001</v>
      </c>
      <c r="I1157" s="749">
        <v>210001</v>
      </c>
      <c r="J1157" s="749" t="s">
        <v>1383</v>
      </c>
      <c r="K1157" s="749" t="s">
        <v>1384</v>
      </c>
      <c r="L1157" s="752">
        <v>10560.43</v>
      </c>
      <c r="M1157" s="752">
        <v>6</v>
      </c>
      <c r="N1157" s="753">
        <v>63362.58</v>
      </c>
    </row>
    <row r="1158" spans="1:14" ht="14.4" customHeight="1" x14ac:dyDescent="0.3">
      <c r="A1158" s="747" t="s">
        <v>590</v>
      </c>
      <c r="B1158" s="748" t="s">
        <v>591</v>
      </c>
      <c r="C1158" s="749" t="s">
        <v>618</v>
      </c>
      <c r="D1158" s="750" t="s">
        <v>619</v>
      </c>
      <c r="E1158" s="751">
        <v>50113014</v>
      </c>
      <c r="F1158" s="750" t="s">
        <v>1366</v>
      </c>
      <c r="G1158" s="749" t="s">
        <v>662</v>
      </c>
      <c r="H1158" s="749">
        <v>845130</v>
      </c>
      <c r="I1158" s="749">
        <v>25449</v>
      </c>
      <c r="J1158" s="749" t="s">
        <v>1820</v>
      </c>
      <c r="K1158" s="749" t="s">
        <v>1821</v>
      </c>
      <c r="L1158" s="752">
        <v>7034.7</v>
      </c>
      <c r="M1158" s="752">
        <v>1</v>
      </c>
      <c r="N1158" s="753">
        <v>7034.7</v>
      </c>
    </row>
    <row r="1159" spans="1:14" ht="14.4" customHeight="1" x14ac:dyDescent="0.3">
      <c r="A1159" s="747" t="s">
        <v>590</v>
      </c>
      <c r="B1159" s="748" t="s">
        <v>591</v>
      </c>
      <c r="C1159" s="749" t="s">
        <v>618</v>
      </c>
      <c r="D1159" s="750" t="s">
        <v>619</v>
      </c>
      <c r="E1159" s="751">
        <v>50113014</v>
      </c>
      <c r="F1159" s="750" t="s">
        <v>1366</v>
      </c>
      <c r="G1159" s="749" t="s">
        <v>662</v>
      </c>
      <c r="H1159" s="749">
        <v>207309</v>
      </c>
      <c r="I1159" s="749">
        <v>207309</v>
      </c>
      <c r="J1159" s="749" t="s">
        <v>1387</v>
      </c>
      <c r="K1159" s="749" t="s">
        <v>1388</v>
      </c>
      <c r="L1159" s="752">
        <v>117.80999999999999</v>
      </c>
      <c r="M1159" s="752">
        <v>30</v>
      </c>
      <c r="N1159" s="753">
        <v>3534.2999999999997</v>
      </c>
    </row>
    <row r="1160" spans="1:14" ht="14.4" customHeight="1" x14ac:dyDescent="0.3">
      <c r="A1160" s="747" t="s">
        <v>590</v>
      </c>
      <c r="B1160" s="748" t="s">
        <v>591</v>
      </c>
      <c r="C1160" s="749" t="s">
        <v>618</v>
      </c>
      <c r="D1160" s="750" t="s">
        <v>619</v>
      </c>
      <c r="E1160" s="751">
        <v>50113014</v>
      </c>
      <c r="F1160" s="750" t="s">
        <v>1366</v>
      </c>
      <c r="G1160" s="749" t="s">
        <v>592</v>
      </c>
      <c r="H1160" s="749">
        <v>205772</v>
      </c>
      <c r="I1160" s="749">
        <v>205772</v>
      </c>
      <c r="J1160" s="749" t="s">
        <v>1389</v>
      </c>
      <c r="K1160" s="749" t="s">
        <v>1391</v>
      </c>
      <c r="L1160" s="752">
        <v>371.27</v>
      </c>
      <c r="M1160" s="752">
        <v>10</v>
      </c>
      <c r="N1160" s="753">
        <v>3712.7</v>
      </c>
    </row>
    <row r="1161" spans="1:14" ht="14.4" customHeight="1" x14ac:dyDescent="0.3">
      <c r="A1161" s="747" t="s">
        <v>590</v>
      </c>
      <c r="B1161" s="748" t="s">
        <v>591</v>
      </c>
      <c r="C1161" s="749" t="s">
        <v>618</v>
      </c>
      <c r="D1161" s="750" t="s">
        <v>619</v>
      </c>
      <c r="E1161" s="751">
        <v>50113014</v>
      </c>
      <c r="F1161" s="750" t="s">
        <v>1366</v>
      </c>
      <c r="G1161" s="749" t="s">
        <v>662</v>
      </c>
      <c r="H1161" s="749">
        <v>189220</v>
      </c>
      <c r="I1161" s="749">
        <v>189220</v>
      </c>
      <c r="J1161" s="749" t="s">
        <v>1392</v>
      </c>
      <c r="K1161" s="749" t="s">
        <v>1393</v>
      </c>
      <c r="L1161" s="752">
        <v>6765</v>
      </c>
      <c r="M1161" s="752">
        <v>3</v>
      </c>
      <c r="N1161" s="753">
        <v>20295</v>
      </c>
    </row>
    <row r="1162" spans="1:14" ht="14.4" customHeight="1" x14ac:dyDescent="0.3">
      <c r="A1162" s="747" t="s">
        <v>590</v>
      </c>
      <c r="B1162" s="748" t="s">
        <v>591</v>
      </c>
      <c r="C1162" s="749" t="s">
        <v>618</v>
      </c>
      <c r="D1162" s="750" t="s">
        <v>619</v>
      </c>
      <c r="E1162" s="751">
        <v>50113016</v>
      </c>
      <c r="F1162" s="750" t="s">
        <v>1394</v>
      </c>
      <c r="G1162" s="749" t="s">
        <v>646</v>
      </c>
      <c r="H1162" s="749">
        <v>185814</v>
      </c>
      <c r="I1162" s="749">
        <v>209035</v>
      </c>
      <c r="J1162" s="749" t="s">
        <v>1395</v>
      </c>
      <c r="K1162" s="749" t="s">
        <v>1396</v>
      </c>
      <c r="L1162" s="752">
        <v>29776.285</v>
      </c>
      <c r="M1162" s="752">
        <v>7.5190000000000001</v>
      </c>
      <c r="N1162" s="753">
        <v>223887.88691500001</v>
      </c>
    </row>
    <row r="1163" spans="1:14" ht="14.4" customHeight="1" x14ac:dyDescent="0.3">
      <c r="A1163" s="747" t="s">
        <v>590</v>
      </c>
      <c r="B1163" s="748" t="s">
        <v>591</v>
      </c>
      <c r="C1163" s="749" t="s">
        <v>618</v>
      </c>
      <c r="D1163" s="750" t="s">
        <v>619</v>
      </c>
      <c r="E1163" s="751">
        <v>50113016</v>
      </c>
      <c r="F1163" s="750" t="s">
        <v>1394</v>
      </c>
      <c r="G1163" s="749" t="s">
        <v>646</v>
      </c>
      <c r="H1163" s="749">
        <v>209457</v>
      </c>
      <c r="I1163" s="749">
        <v>209457</v>
      </c>
      <c r="J1163" s="749" t="s">
        <v>1395</v>
      </c>
      <c r="K1163" s="749" t="s">
        <v>1397</v>
      </c>
      <c r="L1163" s="752">
        <v>5159.6378461543009</v>
      </c>
      <c r="M1163" s="752">
        <v>0.28000000000000003</v>
      </c>
      <c r="N1163" s="753">
        <v>1444.6985969232044</v>
      </c>
    </row>
    <row r="1164" spans="1:14" ht="14.4" customHeight="1" x14ac:dyDescent="0.3">
      <c r="A1164" s="747" t="s">
        <v>590</v>
      </c>
      <c r="B1164" s="748" t="s">
        <v>591</v>
      </c>
      <c r="C1164" s="749" t="s">
        <v>621</v>
      </c>
      <c r="D1164" s="750" t="s">
        <v>622</v>
      </c>
      <c r="E1164" s="751">
        <v>50113001</v>
      </c>
      <c r="F1164" s="750" t="s">
        <v>645</v>
      </c>
      <c r="G1164" s="749" t="s">
        <v>646</v>
      </c>
      <c r="H1164" s="749">
        <v>990082</v>
      </c>
      <c r="I1164" s="749">
        <v>0</v>
      </c>
      <c r="J1164" s="749" t="s">
        <v>1822</v>
      </c>
      <c r="K1164" s="749" t="s">
        <v>592</v>
      </c>
      <c r="L1164" s="752">
        <v>428.33983259311873</v>
      </c>
      <c r="M1164" s="752">
        <v>5</v>
      </c>
      <c r="N1164" s="753">
        <v>2141.6991629655936</v>
      </c>
    </row>
    <row r="1165" spans="1:14" ht="14.4" customHeight="1" x14ac:dyDescent="0.3">
      <c r="A1165" s="747" t="s">
        <v>590</v>
      </c>
      <c r="B1165" s="748" t="s">
        <v>591</v>
      </c>
      <c r="C1165" s="749" t="s">
        <v>621</v>
      </c>
      <c r="D1165" s="750" t="s">
        <v>622</v>
      </c>
      <c r="E1165" s="751">
        <v>50113001</v>
      </c>
      <c r="F1165" s="750" t="s">
        <v>645</v>
      </c>
      <c r="G1165" s="749" t="s">
        <v>646</v>
      </c>
      <c r="H1165" s="749">
        <v>920136</v>
      </c>
      <c r="I1165" s="749">
        <v>0</v>
      </c>
      <c r="J1165" s="749" t="s">
        <v>1823</v>
      </c>
      <c r="K1165" s="749" t="s">
        <v>1824</v>
      </c>
      <c r="L1165" s="752">
        <v>344.84996024185159</v>
      </c>
      <c r="M1165" s="752">
        <v>2</v>
      </c>
      <c r="N1165" s="753">
        <v>689.69992048370318</v>
      </c>
    </row>
    <row r="1166" spans="1:14" ht="14.4" customHeight="1" x14ac:dyDescent="0.3">
      <c r="A1166" s="747" t="s">
        <v>590</v>
      </c>
      <c r="B1166" s="748" t="s">
        <v>591</v>
      </c>
      <c r="C1166" s="749" t="s">
        <v>621</v>
      </c>
      <c r="D1166" s="750" t="s">
        <v>622</v>
      </c>
      <c r="E1166" s="751">
        <v>50113001</v>
      </c>
      <c r="F1166" s="750" t="s">
        <v>645</v>
      </c>
      <c r="G1166" s="749" t="s">
        <v>646</v>
      </c>
      <c r="H1166" s="749">
        <v>900321</v>
      </c>
      <c r="I1166" s="749">
        <v>0</v>
      </c>
      <c r="J1166" s="749" t="s">
        <v>1015</v>
      </c>
      <c r="K1166" s="749" t="s">
        <v>592</v>
      </c>
      <c r="L1166" s="752">
        <v>382.82005880819088</v>
      </c>
      <c r="M1166" s="752">
        <v>4</v>
      </c>
      <c r="N1166" s="753">
        <v>1531.2802352327635</v>
      </c>
    </row>
    <row r="1167" spans="1:14" ht="14.4" customHeight="1" x14ac:dyDescent="0.3">
      <c r="A1167" s="747" t="s">
        <v>590</v>
      </c>
      <c r="B1167" s="748" t="s">
        <v>591</v>
      </c>
      <c r="C1167" s="749" t="s">
        <v>633</v>
      </c>
      <c r="D1167" s="750" t="s">
        <v>634</v>
      </c>
      <c r="E1167" s="751">
        <v>50113001</v>
      </c>
      <c r="F1167" s="750" t="s">
        <v>645</v>
      </c>
      <c r="G1167" s="749" t="s">
        <v>646</v>
      </c>
      <c r="H1167" s="749">
        <v>193746</v>
      </c>
      <c r="I1167" s="749">
        <v>93746</v>
      </c>
      <c r="J1167" s="749" t="s">
        <v>1825</v>
      </c>
      <c r="K1167" s="749" t="s">
        <v>1826</v>
      </c>
      <c r="L1167" s="752">
        <v>370.60750000000007</v>
      </c>
      <c r="M1167" s="752">
        <v>8</v>
      </c>
      <c r="N1167" s="753">
        <v>2964.8600000000006</v>
      </c>
    </row>
    <row r="1168" spans="1:14" ht="14.4" customHeight="1" x14ac:dyDescent="0.3">
      <c r="A1168" s="747" t="s">
        <v>590</v>
      </c>
      <c r="B1168" s="748" t="s">
        <v>591</v>
      </c>
      <c r="C1168" s="749" t="s">
        <v>636</v>
      </c>
      <c r="D1168" s="750" t="s">
        <v>637</v>
      </c>
      <c r="E1168" s="751">
        <v>50113001</v>
      </c>
      <c r="F1168" s="750" t="s">
        <v>645</v>
      </c>
      <c r="G1168" s="749" t="s">
        <v>646</v>
      </c>
      <c r="H1168" s="749">
        <v>902042</v>
      </c>
      <c r="I1168" s="749">
        <v>0</v>
      </c>
      <c r="J1168" s="749" t="s">
        <v>1827</v>
      </c>
      <c r="K1168" s="749" t="s">
        <v>1828</v>
      </c>
      <c r="L1168" s="752">
        <v>199.22740092085726</v>
      </c>
      <c r="M1168" s="752">
        <v>9</v>
      </c>
      <c r="N1168" s="753">
        <v>1793.0466082877153</v>
      </c>
    </row>
    <row r="1169" spans="1:14" ht="14.4" customHeight="1" x14ac:dyDescent="0.3">
      <c r="A1169" s="747" t="s">
        <v>590</v>
      </c>
      <c r="B1169" s="748" t="s">
        <v>591</v>
      </c>
      <c r="C1169" s="749" t="s">
        <v>636</v>
      </c>
      <c r="D1169" s="750" t="s">
        <v>637</v>
      </c>
      <c r="E1169" s="751">
        <v>50113001</v>
      </c>
      <c r="F1169" s="750" t="s">
        <v>645</v>
      </c>
      <c r="G1169" s="749" t="s">
        <v>646</v>
      </c>
      <c r="H1169" s="749">
        <v>901171</v>
      </c>
      <c r="I1169" s="749">
        <v>0</v>
      </c>
      <c r="J1169" s="749" t="s">
        <v>1829</v>
      </c>
      <c r="K1169" s="749" t="s">
        <v>1830</v>
      </c>
      <c r="L1169" s="752">
        <v>70.574702760046776</v>
      </c>
      <c r="M1169" s="752">
        <v>10</v>
      </c>
      <c r="N1169" s="753">
        <v>705.74702760046773</v>
      </c>
    </row>
    <row r="1170" spans="1:14" ht="14.4" customHeight="1" x14ac:dyDescent="0.3">
      <c r="A1170" s="747" t="s">
        <v>590</v>
      </c>
      <c r="B1170" s="748" t="s">
        <v>591</v>
      </c>
      <c r="C1170" s="749" t="s">
        <v>639</v>
      </c>
      <c r="D1170" s="750" t="s">
        <v>640</v>
      </c>
      <c r="E1170" s="751">
        <v>50113001</v>
      </c>
      <c r="F1170" s="750" t="s">
        <v>645</v>
      </c>
      <c r="G1170" s="749" t="s">
        <v>646</v>
      </c>
      <c r="H1170" s="749">
        <v>397415</v>
      </c>
      <c r="I1170" s="749">
        <v>0</v>
      </c>
      <c r="J1170" s="749" t="s">
        <v>1831</v>
      </c>
      <c r="K1170" s="749" t="s">
        <v>1832</v>
      </c>
      <c r="L1170" s="752">
        <v>1102.3498926661746</v>
      </c>
      <c r="M1170" s="752">
        <v>13</v>
      </c>
      <c r="N1170" s="753">
        <v>14330.548604660269</v>
      </c>
    </row>
    <row r="1171" spans="1:14" ht="14.4" customHeight="1" x14ac:dyDescent="0.3">
      <c r="A1171" s="747" t="s">
        <v>590</v>
      </c>
      <c r="B1171" s="748" t="s">
        <v>591</v>
      </c>
      <c r="C1171" s="749" t="s">
        <v>639</v>
      </c>
      <c r="D1171" s="750" t="s">
        <v>640</v>
      </c>
      <c r="E1171" s="751">
        <v>50113001</v>
      </c>
      <c r="F1171" s="750" t="s">
        <v>645</v>
      </c>
      <c r="G1171" s="749" t="s">
        <v>646</v>
      </c>
      <c r="H1171" s="749">
        <v>902056</v>
      </c>
      <c r="I1171" s="749">
        <v>0</v>
      </c>
      <c r="J1171" s="749" t="s">
        <v>1833</v>
      </c>
      <c r="K1171" s="749" t="s">
        <v>1834</v>
      </c>
      <c r="L1171" s="752">
        <v>6555</v>
      </c>
      <c r="M1171" s="752">
        <v>2</v>
      </c>
      <c r="N1171" s="753">
        <v>13110</v>
      </c>
    </row>
    <row r="1172" spans="1:14" ht="14.4" customHeight="1" x14ac:dyDescent="0.3">
      <c r="A1172" s="747" t="s">
        <v>590</v>
      </c>
      <c r="B1172" s="748" t="s">
        <v>591</v>
      </c>
      <c r="C1172" s="749" t="s">
        <v>639</v>
      </c>
      <c r="D1172" s="750" t="s">
        <v>640</v>
      </c>
      <c r="E1172" s="751">
        <v>50113001</v>
      </c>
      <c r="F1172" s="750" t="s">
        <v>645</v>
      </c>
      <c r="G1172" s="749" t="s">
        <v>646</v>
      </c>
      <c r="H1172" s="749">
        <v>501503</v>
      </c>
      <c r="I1172" s="749">
        <v>0</v>
      </c>
      <c r="J1172" s="749" t="s">
        <v>1835</v>
      </c>
      <c r="K1172" s="749" t="s">
        <v>1836</v>
      </c>
      <c r="L1172" s="752">
        <v>306.6928157430977</v>
      </c>
      <c r="M1172" s="752">
        <v>4</v>
      </c>
      <c r="N1172" s="753">
        <v>1226.7712629723908</v>
      </c>
    </row>
    <row r="1173" spans="1:14" ht="14.4" customHeight="1" x14ac:dyDescent="0.3">
      <c r="A1173" s="747" t="s">
        <v>590</v>
      </c>
      <c r="B1173" s="748" t="s">
        <v>591</v>
      </c>
      <c r="C1173" s="749" t="s">
        <v>642</v>
      </c>
      <c r="D1173" s="750" t="s">
        <v>643</v>
      </c>
      <c r="E1173" s="751">
        <v>50113001</v>
      </c>
      <c r="F1173" s="750" t="s">
        <v>645</v>
      </c>
      <c r="G1173" s="749" t="s">
        <v>646</v>
      </c>
      <c r="H1173" s="749">
        <v>219153</v>
      </c>
      <c r="I1173" s="749">
        <v>219153</v>
      </c>
      <c r="J1173" s="749" t="s">
        <v>1433</v>
      </c>
      <c r="K1173" s="749" t="s">
        <v>1436</v>
      </c>
      <c r="L1173" s="752">
        <v>1.0999999999999999</v>
      </c>
      <c r="M1173" s="752">
        <v>6</v>
      </c>
      <c r="N1173" s="753">
        <v>6.6</v>
      </c>
    </row>
    <row r="1174" spans="1:14" ht="14.4" customHeight="1" x14ac:dyDescent="0.3">
      <c r="A1174" s="747" t="s">
        <v>590</v>
      </c>
      <c r="B1174" s="748" t="s">
        <v>591</v>
      </c>
      <c r="C1174" s="749" t="s">
        <v>642</v>
      </c>
      <c r="D1174" s="750" t="s">
        <v>643</v>
      </c>
      <c r="E1174" s="751">
        <v>50113016</v>
      </c>
      <c r="F1174" s="750" t="s">
        <v>1394</v>
      </c>
      <c r="G1174" s="749" t="s">
        <v>662</v>
      </c>
      <c r="H1174" s="749">
        <v>135012</v>
      </c>
      <c r="I1174" s="749">
        <v>135012</v>
      </c>
      <c r="J1174" s="749" t="s">
        <v>1837</v>
      </c>
      <c r="K1174" s="749" t="s">
        <v>1838</v>
      </c>
      <c r="L1174" s="752">
        <v>1207.9524292791873</v>
      </c>
      <c r="M1174" s="752">
        <v>9.850000000000005</v>
      </c>
      <c r="N1174" s="753">
        <v>11898.331428400001</v>
      </c>
    </row>
    <row r="1175" spans="1:14" ht="14.4" customHeight="1" x14ac:dyDescent="0.3">
      <c r="A1175" s="747" t="s">
        <v>590</v>
      </c>
      <c r="B1175" s="748" t="s">
        <v>591</v>
      </c>
      <c r="C1175" s="749" t="s">
        <v>642</v>
      </c>
      <c r="D1175" s="750" t="s">
        <v>643</v>
      </c>
      <c r="E1175" s="751">
        <v>50113016</v>
      </c>
      <c r="F1175" s="750" t="s">
        <v>1394</v>
      </c>
      <c r="G1175" s="749" t="s">
        <v>662</v>
      </c>
      <c r="H1175" s="749">
        <v>135014</v>
      </c>
      <c r="I1175" s="749">
        <v>135014</v>
      </c>
      <c r="J1175" s="749" t="s">
        <v>1837</v>
      </c>
      <c r="K1175" s="749" t="s">
        <v>1839</v>
      </c>
      <c r="L1175" s="752">
        <v>5111.077768761199</v>
      </c>
      <c r="M1175" s="752">
        <v>6.200000000000002</v>
      </c>
      <c r="N1175" s="753">
        <v>31688.682166319446</v>
      </c>
    </row>
    <row r="1176" spans="1:14" ht="14.4" customHeight="1" x14ac:dyDescent="0.3">
      <c r="A1176" s="747" t="s">
        <v>590</v>
      </c>
      <c r="B1176" s="748" t="s">
        <v>591</v>
      </c>
      <c r="C1176" s="749" t="s">
        <v>642</v>
      </c>
      <c r="D1176" s="750" t="s">
        <v>643</v>
      </c>
      <c r="E1176" s="751">
        <v>50113016</v>
      </c>
      <c r="F1176" s="750" t="s">
        <v>1394</v>
      </c>
      <c r="G1176" s="749" t="s">
        <v>662</v>
      </c>
      <c r="H1176" s="749">
        <v>210912</v>
      </c>
      <c r="I1176" s="749">
        <v>210912</v>
      </c>
      <c r="J1176" s="749" t="s">
        <v>1840</v>
      </c>
      <c r="K1176" s="749" t="s">
        <v>1841</v>
      </c>
      <c r="L1176" s="752">
        <v>1191.8181798321798</v>
      </c>
      <c r="M1176" s="752">
        <v>162.41638909999995</v>
      </c>
      <c r="N1176" s="753">
        <v>193570.80523207702</v>
      </c>
    </row>
    <row r="1177" spans="1:14" ht="14.4" customHeight="1" x14ac:dyDescent="0.3">
      <c r="A1177" s="747" t="s">
        <v>590</v>
      </c>
      <c r="B1177" s="748" t="s">
        <v>591</v>
      </c>
      <c r="C1177" s="749" t="s">
        <v>642</v>
      </c>
      <c r="D1177" s="750" t="s">
        <v>643</v>
      </c>
      <c r="E1177" s="751">
        <v>50113016</v>
      </c>
      <c r="F1177" s="750" t="s">
        <v>1394</v>
      </c>
      <c r="G1177" s="749" t="s">
        <v>646</v>
      </c>
      <c r="H1177" s="749">
        <v>209217</v>
      </c>
      <c r="I1177" s="749">
        <v>209217</v>
      </c>
      <c r="J1177" s="749" t="s">
        <v>1842</v>
      </c>
      <c r="K1177" s="749" t="s">
        <v>1843</v>
      </c>
      <c r="L1177" s="752">
        <v>17830.429999999997</v>
      </c>
      <c r="M1177" s="752">
        <v>35</v>
      </c>
      <c r="N1177" s="753">
        <v>624065.04999999993</v>
      </c>
    </row>
    <row r="1178" spans="1:14" ht="14.4" customHeight="1" x14ac:dyDescent="0.3">
      <c r="A1178" s="747" t="s">
        <v>590</v>
      </c>
      <c r="B1178" s="748" t="s">
        <v>591</v>
      </c>
      <c r="C1178" s="749" t="s">
        <v>642</v>
      </c>
      <c r="D1178" s="750" t="s">
        <v>643</v>
      </c>
      <c r="E1178" s="751">
        <v>50113016</v>
      </c>
      <c r="F1178" s="750" t="s">
        <v>1394</v>
      </c>
      <c r="G1178" s="749" t="s">
        <v>662</v>
      </c>
      <c r="H1178" s="749">
        <v>210050</v>
      </c>
      <c r="I1178" s="749">
        <v>210050</v>
      </c>
      <c r="J1178" s="749" t="s">
        <v>1844</v>
      </c>
      <c r="K1178" s="749" t="s">
        <v>1845</v>
      </c>
      <c r="L1178" s="752">
        <v>93173.111780607709</v>
      </c>
      <c r="M1178" s="752">
        <v>13</v>
      </c>
      <c r="N1178" s="753">
        <v>1211250.4531479003</v>
      </c>
    </row>
    <row r="1179" spans="1:14" ht="14.4" customHeight="1" x14ac:dyDescent="0.3">
      <c r="A1179" s="747" t="s">
        <v>590</v>
      </c>
      <c r="B1179" s="748" t="s">
        <v>591</v>
      </c>
      <c r="C1179" s="749" t="s">
        <v>642</v>
      </c>
      <c r="D1179" s="750" t="s">
        <v>643</v>
      </c>
      <c r="E1179" s="751">
        <v>50113016</v>
      </c>
      <c r="F1179" s="750" t="s">
        <v>1394</v>
      </c>
      <c r="G1179" s="749" t="s">
        <v>592</v>
      </c>
      <c r="H1179" s="749">
        <v>128026</v>
      </c>
      <c r="I1179" s="749">
        <v>28026</v>
      </c>
      <c r="J1179" s="749" t="s">
        <v>1846</v>
      </c>
      <c r="K1179" s="749" t="s">
        <v>1847</v>
      </c>
      <c r="L1179" s="752">
        <v>18370</v>
      </c>
      <c r="M1179" s="752">
        <v>6</v>
      </c>
      <c r="N1179" s="753">
        <v>110220</v>
      </c>
    </row>
    <row r="1180" spans="1:14" ht="14.4" customHeight="1" x14ac:dyDescent="0.3">
      <c r="A1180" s="747" t="s">
        <v>590</v>
      </c>
      <c r="B1180" s="748" t="s">
        <v>591</v>
      </c>
      <c r="C1180" s="749" t="s">
        <v>642</v>
      </c>
      <c r="D1180" s="750" t="s">
        <v>643</v>
      </c>
      <c r="E1180" s="751">
        <v>50113016</v>
      </c>
      <c r="F1180" s="750" t="s">
        <v>1394</v>
      </c>
      <c r="G1180" s="749" t="s">
        <v>662</v>
      </c>
      <c r="H1180" s="749">
        <v>209388</v>
      </c>
      <c r="I1180" s="749">
        <v>209388</v>
      </c>
      <c r="J1180" s="749" t="s">
        <v>1848</v>
      </c>
      <c r="K1180" s="749" t="s">
        <v>1849</v>
      </c>
      <c r="L1180" s="752">
        <v>1864.2299999999998</v>
      </c>
      <c r="M1180" s="752">
        <v>110</v>
      </c>
      <c r="N1180" s="753">
        <v>205065.3</v>
      </c>
    </row>
    <row r="1181" spans="1:14" ht="14.4" customHeight="1" x14ac:dyDescent="0.3">
      <c r="A1181" s="747" t="s">
        <v>590</v>
      </c>
      <c r="B1181" s="748" t="s">
        <v>591</v>
      </c>
      <c r="C1181" s="749" t="s">
        <v>642</v>
      </c>
      <c r="D1181" s="750" t="s">
        <v>643</v>
      </c>
      <c r="E1181" s="751">
        <v>50113016</v>
      </c>
      <c r="F1181" s="750" t="s">
        <v>1394</v>
      </c>
      <c r="G1181" s="749" t="s">
        <v>662</v>
      </c>
      <c r="H1181" s="749">
        <v>209392</v>
      </c>
      <c r="I1181" s="749">
        <v>209392</v>
      </c>
      <c r="J1181" s="749" t="s">
        <v>1848</v>
      </c>
      <c r="K1181" s="749" t="s">
        <v>1850</v>
      </c>
      <c r="L1181" s="752">
        <v>3728.4500000000003</v>
      </c>
      <c r="M1181" s="752">
        <v>211</v>
      </c>
      <c r="N1181" s="753">
        <v>786702.95000000007</v>
      </c>
    </row>
    <row r="1182" spans="1:14" ht="14.4" customHeight="1" x14ac:dyDescent="0.3">
      <c r="A1182" s="747" t="s">
        <v>590</v>
      </c>
      <c r="B1182" s="748" t="s">
        <v>591</v>
      </c>
      <c r="C1182" s="749" t="s">
        <v>642</v>
      </c>
      <c r="D1182" s="750" t="s">
        <v>643</v>
      </c>
      <c r="E1182" s="751">
        <v>50113016</v>
      </c>
      <c r="F1182" s="750" t="s">
        <v>1394</v>
      </c>
      <c r="G1182" s="749" t="s">
        <v>662</v>
      </c>
      <c r="H1182" s="749">
        <v>194293</v>
      </c>
      <c r="I1182" s="749">
        <v>194293</v>
      </c>
      <c r="J1182" s="749" t="s">
        <v>1851</v>
      </c>
      <c r="K1182" s="749" t="s">
        <v>1852</v>
      </c>
      <c r="L1182" s="752">
        <v>241901.44999999995</v>
      </c>
      <c r="M1182" s="752">
        <v>8</v>
      </c>
      <c r="N1182" s="753">
        <v>1935211.5999999996</v>
      </c>
    </row>
    <row r="1183" spans="1:14" ht="14.4" customHeight="1" x14ac:dyDescent="0.3">
      <c r="A1183" s="747" t="s">
        <v>590</v>
      </c>
      <c r="B1183" s="748" t="s">
        <v>591</v>
      </c>
      <c r="C1183" s="749" t="s">
        <v>642</v>
      </c>
      <c r="D1183" s="750" t="s">
        <v>643</v>
      </c>
      <c r="E1183" s="751">
        <v>50113016</v>
      </c>
      <c r="F1183" s="750" t="s">
        <v>1394</v>
      </c>
      <c r="G1183" s="749" t="s">
        <v>646</v>
      </c>
      <c r="H1183" s="749">
        <v>126543</v>
      </c>
      <c r="I1183" s="749">
        <v>26543</v>
      </c>
      <c r="J1183" s="749" t="s">
        <v>1853</v>
      </c>
      <c r="K1183" s="749" t="s">
        <v>1854</v>
      </c>
      <c r="L1183" s="752">
        <v>11410.894747396269</v>
      </c>
      <c r="M1183" s="752">
        <v>191.81349989999998</v>
      </c>
      <c r="N1183" s="753">
        <v>2188763.6584886047</v>
      </c>
    </row>
    <row r="1184" spans="1:14" ht="14.4" customHeight="1" x14ac:dyDescent="0.3">
      <c r="A1184" s="747" t="s">
        <v>590</v>
      </c>
      <c r="B1184" s="748" t="s">
        <v>591</v>
      </c>
      <c r="C1184" s="749" t="s">
        <v>642</v>
      </c>
      <c r="D1184" s="750" t="s">
        <v>643</v>
      </c>
      <c r="E1184" s="751">
        <v>50113016</v>
      </c>
      <c r="F1184" s="750" t="s">
        <v>1394</v>
      </c>
      <c r="G1184" s="749" t="s">
        <v>646</v>
      </c>
      <c r="H1184" s="749">
        <v>194866</v>
      </c>
      <c r="I1184" s="749">
        <v>194866</v>
      </c>
      <c r="J1184" s="749" t="s">
        <v>1855</v>
      </c>
      <c r="K1184" s="749" t="s">
        <v>1856</v>
      </c>
      <c r="L1184" s="752">
        <v>40628.873983672573</v>
      </c>
      <c r="M1184" s="752">
        <v>99</v>
      </c>
      <c r="N1184" s="753">
        <v>4022258.524383585</v>
      </c>
    </row>
    <row r="1185" spans="1:14" ht="14.4" customHeight="1" x14ac:dyDescent="0.3">
      <c r="A1185" s="747" t="s">
        <v>590</v>
      </c>
      <c r="B1185" s="748" t="s">
        <v>591</v>
      </c>
      <c r="C1185" s="749" t="s">
        <v>642</v>
      </c>
      <c r="D1185" s="750" t="s">
        <v>643</v>
      </c>
      <c r="E1185" s="751">
        <v>50113016</v>
      </c>
      <c r="F1185" s="750" t="s">
        <v>1394</v>
      </c>
      <c r="G1185" s="749" t="s">
        <v>646</v>
      </c>
      <c r="H1185" s="749">
        <v>126544</v>
      </c>
      <c r="I1185" s="749">
        <v>26544</v>
      </c>
      <c r="J1185" s="749" t="s">
        <v>1857</v>
      </c>
      <c r="K1185" s="749" t="s">
        <v>1858</v>
      </c>
      <c r="L1185" s="752">
        <v>29793.559853943771</v>
      </c>
      <c r="M1185" s="752">
        <v>184.11099999999999</v>
      </c>
      <c r="N1185" s="753">
        <v>5485322.0982694412</v>
      </c>
    </row>
    <row r="1186" spans="1:14" ht="14.4" customHeight="1" x14ac:dyDescent="0.3">
      <c r="A1186" s="747" t="s">
        <v>590</v>
      </c>
      <c r="B1186" s="748" t="s">
        <v>591</v>
      </c>
      <c r="C1186" s="749" t="s">
        <v>642</v>
      </c>
      <c r="D1186" s="750" t="s">
        <v>643</v>
      </c>
      <c r="E1186" s="751">
        <v>50113016</v>
      </c>
      <c r="F1186" s="750" t="s">
        <v>1394</v>
      </c>
      <c r="G1186" s="749" t="s">
        <v>646</v>
      </c>
      <c r="H1186" s="749">
        <v>149375</v>
      </c>
      <c r="I1186" s="749">
        <v>149375</v>
      </c>
      <c r="J1186" s="749" t="s">
        <v>1859</v>
      </c>
      <c r="K1186" s="749" t="s">
        <v>1860</v>
      </c>
      <c r="L1186" s="752">
        <v>148733.99</v>
      </c>
      <c r="M1186" s="752">
        <v>1</v>
      </c>
      <c r="N1186" s="753">
        <v>148733.99</v>
      </c>
    </row>
    <row r="1187" spans="1:14" ht="14.4" customHeight="1" x14ac:dyDescent="0.3">
      <c r="A1187" s="747" t="s">
        <v>590</v>
      </c>
      <c r="B1187" s="748" t="s">
        <v>591</v>
      </c>
      <c r="C1187" s="749" t="s">
        <v>642</v>
      </c>
      <c r="D1187" s="750" t="s">
        <v>643</v>
      </c>
      <c r="E1187" s="751">
        <v>50113016</v>
      </c>
      <c r="F1187" s="750" t="s">
        <v>1394</v>
      </c>
      <c r="G1187" s="749" t="s">
        <v>646</v>
      </c>
      <c r="H1187" s="749">
        <v>841195</v>
      </c>
      <c r="I1187" s="749">
        <v>0</v>
      </c>
      <c r="J1187" s="749" t="s">
        <v>1861</v>
      </c>
      <c r="K1187" s="749" t="s">
        <v>592</v>
      </c>
      <c r="L1187" s="752">
        <v>3245.2799999999997</v>
      </c>
      <c r="M1187" s="752">
        <v>5</v>
      </c>
      <c r="N1187" s="753">
        <v>16226.399999999998</v>
      </c>
    </row>
    <row r="1188" spans="1:14" ht="14.4" customHeight="1" x14ac:dyDescent="0.3">
      <c r="A1188" s="747" t="s">
        <v>590</v>
      </c>
      <c r="B1188" s="748" t="s">
        <v>591</v>
      </c>
      <c r="C1188" s="749" t="s">
        <v>642</v>
      </c>
      <c r="D1188" s="750" t="s">
        <v>643</v>
      </c>
      <c r="E1188" s="751">
        <v>50113016</v>
      </c>
      <c r="F1188" s="750" t="s">
        <v>1394</v>
      </c>
      <c r="G1188" s="749" t="s">
        <v>646</v>
      </c>
      <c r="H1188" s="749">
        <v>847870</v>
      </c>
      <c r="I1188" s="749">
        <v>167449</v>
      </c>
      <c r="J1188" s="749" t="s">
        <v>1862</v>
      </c>
      <c r="K1188" s="749" t="s">
        <v>1863</v>
      </c>
      <c r="L1188" s="752">
        <v>15287.83325</v>
      </c>
      <c r="M1188" s="752">
        <v>8</v>
      </c>
      <c r="N1188" s="753">
        <v>122302.666</v>
      </c>
    </row>
    <row r="1189" spans="1:14" ht="14.4" customHeight="1" x14ac:dyDescent="0.3">
      <c r="A1189" s="747" t="s">
        <v>590</v>
      </c>
      <c r="B1189" s="748" t="s">
        <v>591</v>
      </c>
      <c r="C1189" s="749" t="s">
        <v>642</v>
      </c>
      <c r="D1189" s="750" t="s">
        <v>643</v>
      </c>
      <c r="E1189" s="751">
        <v>50113016</v>
      </c>
      <c r="F1189" s="750" t="s">
        <v>1394</v>
      </c>
      <c r="G1189" s="749" t="s">
        <v>646</v>
      </c>
      <c r="H1189" s="749">
        <v>210772</v>
      </c>
      <c r="I1189" s="749">
        <v>210772</v>
      </c>
      <c r="J1189" s="749" t="s">
        <v>1864</v>
      </c>
      <c r="K1189" s="749" t="s">
        <v>1865</v>
      </c>
      <c r="L1189" s="752">
        <v>11429.009809135141</v>
      </c>
      <c r="M1189" s="752">
        <v>5.024</v>
      </c>
      <c r="N1189" s="753">
        <v>57419.345281094946</v>
      </c>
    </row>
    <row r="1190" spans="1:14" ht="14.4" customHeight="1" x14ac:dyDescent="0.3">
      <c r="A1190" s="747" t="s">
        <v>590</v>
      </c>
      <c r="B1190" s="748" t="s">
        <v>591</v>
      </c>
      <c r="C1190" s="749" t="s">
        <v>642</v>
      </c>
      <c r="D1190" s="750" t="s">
        <v>643</v>
      </c>
      <c r="E1190" s="751">
        <v>50113016</v>
      </c>
      <c r="F1190" s="750" t="s">
        <v>1394</v>
      </c>
      <c r="G1190" s="749" t="s">
        <v>646</v>
      </c>
      <c r="H1190" s="749">
        <v>210773</v>
      </c>
      <c r="I1190" s="749">
        <v>210773</v>
      </c>
      <c r="J1190" s="749" t="s">
        <v>1864</v>
      </c>
      <c r="K1190" s="749" t="s">
        <v>1866</v>
      </c>
      <c r="L1190" s="752">
        <v>28561.093311588611</v>
      </c>
      <c r="M1190" s="752">
        <v>5</v>
      </c>
      <c r="N1190" s="753">
        <v>142805.46655794306</v>
      </c>
    </row>
    <row r="1191" spans="1:14" ht="14.4" customHeight="1" x14ac:dyDescent="0.3">
      <c r="A1191" s="747" t="s">
        <v>590</v>
      </c>
      <c r="B1191" s="748" t="s">
        <v>591</v>
      </c>
      <c r="C1191" s="749" t="s">
        <v>642</v>
      </c>
      <c r="D1191" s="750" t="s">
        <v>643</v>
      </c>
      <c r="E1191" s="751">
        <v>50113016</v>
      </c>
      <c r="F1191" s="750" t="s">
        <v>1394</v>
      </c>
      <c r="G1191" s="749" t="s">
        <v>662</v>
      </c>
      <c r="H1191" s="749">
        <v>128937</v>
      </c>
      <c r="I1191" s="749">
        <v>28937</v>
      </c>
      <c r="J1191" s="749" t="s">
        <v>1867</v>
      </c>
      <c r="K1191" s="749" t="s">
        <v>1868</v>
      </c>
      <c r="L1191" s="752">
        <v>114447.21999999999</v>
      </c>
      <c r="M1191" s="752">
        <v>15</v>
      </c>
      <c r="N1191" s="753">
        <v>1716708.2999999998</v>
      </c>
    </row>
    <row r="1192" spans="1:14" ht="14.4" customHeight="1" x14ac:dyDescent="0.3">
      <c r="A1192" s="747" t="s">
        <v>590</v>
      </c>
      <c r="B1192" s="748" t="s">
        <v>591</v>
      </c>
      <c r="C1192" s="749" t="s">
        <v>642</v>
      </c>
      <c r="D1192" s="750" t="s">
        <v>643</v>
      </c>
      <c r="E1192" s="751">
        <v>50113016</v>
      </c>
      <c r="F1192" s="750" t="s">
        <v>1394</v>
      </c>
      <c r="G1192" s="749" t="s">
        <v>662</v>
      </c>
      <c r="H1192" s="749">
        <v>28938</v>
      </c>
      <c r="I1192" s="749">
        <v>28938</v>
      </c>
      <c r="J1192" s="749" t="s">
        <v>1869</v>
      </c>
      <c r="K1192" s="749" t="s">
        <v>1870</v>
      </c>
      <c r="L1192" s="752">
        <v>120440.36000000002</v>
      </c>
      <c r="M1192" s="752">
        <v>47</v>
      </c>
      <c r="N1192" s="753">
        <v>5660696.9200000009</v>
      </c>
    </row>
    <row r="1193" spans="1:14" ht="14.4" customHeight="1" x14ac:dyDescent="0.3">
      <c r="A1193" s="747" t="s">
        <v>590</v>
      </c>
      <c r="B1193" s="748" t="s">
        <v>591</v>
      </c>
      <c r="C1193" s="749" t="s">
        <v>642</v>
      </c>
      <c r="D1193" s="750" t="s">
        <v>643</v>
      </c>
      <c r="E1193" s="751">
        <v>50113016</v>
      </c>
      <c r="F1193" s="750" t="s">
        <v>1394</v>
      </c>
      <c r="G1193" s="749" t="s">
        <v>662</v>
      </c>
      <c r="H1193" s="749">
        <v>128939</v>
      </c>
      <c r="I1193" s="749">
        <v>28939</v>
      </c>
      <c r="J1193" s="749" t="s">
        <v>1871</v>
      </c>
      <c r="K1193" s="749" t="s">
        <v>1872</v>
      </c>
      <c r="L1193" s="752">
        <v>132679.78999999983</v>
      </c>
      <c r="M1193" s="752">
        <v>84</v>
      </c>
      <c r="N1193" s="753">
        <v>11145102.359999986</v>
      </c>
    </row>
    <row r="1194" spans="1:14" ht="14.4" customHeight="1" x14ac:dyDescent="0.3">
      <c r="A1194" s="747" t="s">
        <v>590</v>
      </c>
      <c r="B1194" s="748" t="s">
        <v>591</v>
      </c>
      <c r="C1194" s="749" t="s">
        <v>642</v>
      </c>
      <c r="D1194" s="750" t="s">
        <v>643</v>
      </c>
      <c r="E1194" s="751">
        <v>50113016</v>
      </c>
      <c r="F1194" s="750" t="s">
        <v>1394</v>
      </c>
      <c r="G1194" s="749" t="s">
        <v>646</v>
      </c>
      <c r="H1194" s="749">
        <v>167474</v>
      </c>
      <c r="I1194" s="749">
        <v>167474</v>
      </c>
      <c r="J1194" s="749" t="s">
        <v>1469</v>
      </c>
      <c r="K1194" s="749" t="s">
        <v>1470</v>
      </c>
      <c r="L1194" s="752">
        <v>49306.03</v>
      </c>
      <c r="M1194" s="752">
        <v>1</v>
      </c>
      <c r="N1194" s="753">
        <v>49306.03</v>
      </c>
    </row>
    <row r="1195" spans="1:14" ht="14.4" customHeight="1" x14ac:dyDescent="0.3">
      <c r="A1195" s="747" t="s">
        <v>590</v>
      </c>
      <c r="B1195" s="748" t="s">
        <v>591</v>
      </c>
      <c r="C1195" s="749" t="s">
        <v>642</v>
      </c>
      <c r="D1195" s="750" t="s">
        <v>643</v>
      </c>
      <c r="E1195" s="751">
        <v>50113016</v>
      </c>
      <c r="F1195" s="750" t="s">
        <v>1394</v>
      </c>
      <c r="G1195" s="749" t="s">
        <v>662</v>
      </c>
      <c r="H1195" s="749">
        <v>27921</v>
      </c>
      <c r="I1195" s="749">
        <v>27921</v>
      </c>
      <c r="J1195" s="749" t="s">
        <v>1873</v>
      </c>
      <c r="K1195" s="749" t="s">
        <v>1874</v>
      </c>
      <c r="L1195" s="752">
        <v>29185.200000000001</v>
      </c>
      <c r="M1195" s="752">
        <v>75</v>
      </c>
      <c r="N1195" s="753">
        <v>2188890</v>
      </c>
    </row>
    <row r="1196" spans="1:14" ht="14.4" customHeight="1" x14ac:dyDescent="0.3">
      <c r="A1196" s="747" t="s">
        <v>590</v>
      </c>
      <c r="B1196" s="748" t="s">
        <v>591</v>
      </c>
      <c r="C1196" s="749" t="s">
        <v>642</v>
      </c>
      <c r="D1196" s="750" t="s">
        <v>643</v>
      </c>
      <c r="E1196" s="751">
        <v>50113016</v>
      </c>
      <c r="F1196" s="750" t="s">
        <v>1394</v>
      </c>
      <c r="G1196" s="749" t="s">
        <v>662</v>
      </c>
      <c r="H1196" s="749">
        <v>127928</v>
      </c>
      <c r="I1196" s="749">
        <v>27928</v>
      </c>
      <c r="J1196" s="749" t="s">
        <v>1875</v>
      </c>
      <c r="K1196" s="749" t="s">
        <v>1876</v>
      </c>
      <c r="L1196" s="752">
        <v>72963</v>
      </c>
      <c r="M1196" s="752">
        <v>4</v>
      </c>
      <c r="N1196" s="753">
        <v>291852</v>
      </c>
    </row>
    <row r="1197" spans="1:14" ht="14.4" customHeight="1" x14ac:dyDescent="0.3">
      <c r="A1197" s="747" t="s">
        <v>590</v>
      </c>
      <c r="B1197" s="748" t="s">
        <v>591</v>
      </c>
      <c r="C1197" s="749" t="s">
        <v>642</v>
      </c>
      <c r="D1197" s="750" t="s">
        <v>643</v>
      </c>
      <c r="E1197" s="751">
        <v>50113016</v>
      </c>
      <c r="F1197" s="750" t="s">
        <v>1394</v>
      </c>
      <c r="G1197" s="749" t="s">
        <v>662</v>
      </c>
      <c r="H1197" s="749">
        <v>167973</v>
      </c>
      <c r="I1197" s="749">
        <v>167973</v>
      </c>
      <c r="J1197" s="749" t="s">
        <v>1877</v>
      </c>
      <c r="K1197" s="749" t="s">
        <v>1878</v>
      </c>
      <c r="L1197" s="752">
        <v>64678.69</v>
      </c>
      <c r="M1197" s="752">
        <v>32</v>
      </c>
      <c r="N1197" s="753">
        <v>2069718.08</v>
      </c>
    </row>
    <row r="1198" spans="1:14" ht="14.4" customHeight="1" x14ac:dyDescent="0.3">
      <c r="A1198" s="747" t="s">
        <v>590</v>
      </c>
      <c r="B1198" s="748" t="s">
        <v>591</v>
      </c>
      <c r="C1198" s="749" t="s">
        <v>642</v>
      </c>
      <c r="D1198" s="750" t="s">
        <v>643</v>
      </c>
      <c r="E1198" s="751">
        <v>50113016</v>
      </c>
      <c r="F1198" s="750" t="s">
        <v>1394</v>
      </c>
      <c r="G1198" s="749" t="s">
        <v>662</v>
      </c>
      <c r="H1198" s="749">
        <v>168959</v>
      </c>
      <c r="I1198" s="749">
        <v>168959</v>
      </c>
      <c r="J1198" s="749" t="s">
        <v>1879</v>
      </c>
      <c r="K1198" s="749" t="s">
        <v>1880</v>
      </c>
      <c r="L1198" s="752">
        <v>84522.98000000001</v>
      </c>
      <c r="M1198" s="752">
        <v>19</v>
      </c>
      <c r="N1198" s="753">
        <v>1605936.62</v>
      </c>
    </row>
    <row r="1199" spans="1:14" ht="14.4" customHeight="1" x14ac:dyDescent="0.3">
      <c r="A1199" s="747" t="s">
        <v>590</v>
      </c>
      <c r="B1199" s="748" t="s">
        <v>591</v>
      </c>
      <c r="C1199" s="749" t="s">
        <v>642</v>
      </c>
      <c r="D1199" s="750" t="s">
        <v>643</v>
      </c>
      <c r="E1199" s="751">
        <v>50113016</v>
      </c>
      <c r="F1199" s="750" t="s">
        <v>1394</v>
      </c>
      <c r="G1199" s="749" t="s">
        <v>646</v>
      </c>
      <c r="H1199" s="749">
        <v>27800</v>
      </c>
      <c r="I1199" s="749">
        <v>27800</v>
      </c>
      <c r="J1199" s="749" t="s">
        <v>1881</v>
      </c>
      <c r="K1199" s="749" t="s">
        <v>1755</v>
      </c>
      <c r="L1199" s="752">
        <v>92019.618877192959</v>
      </c>
      <c r="M1199" s="752">
        <v>5.7000000000000011</v>
      </c>
      <c r="N1199" s="753">
        <v>524511.82759999996</v>
      </c>
    </row>
    <row r="1200" spans="1:14" ht="14.4" customHeight="1" x14ac:dyDescent="0.3">
      <c r="A1200" s="747" t="s">
        <v>590</v>
      </c>
      <c r="B1200" s="748" t="s">
        <v>591</v>
      </c>
      <c r="C1200" s="749" t="s">
        <v>642</v>
      </c>
      <c r="D1200" s="750" t="s">
        <v>643</v>
      </c>
      <c r="E1200" s="751">
        <v>50113016</v>
      </c>
      <c r="F1200" s="750" t="s">
        <v>1394</v>
      </c>
      <c r="G1200" s="749" t="s">
        <v>646</v>
      </c>
      <c r="H1200" s="749">
        <v>500947</v>
      </c>
      <c r="I1200" s="749">
        <v>500947</v>
      </c>
      <c r="J1200" s="749" t="s">
        <v>1471</v>
      </c>
      <c r="K1200" s="749" t="s">
        <v>1472</v>
      </c>
      <c r="L1200" s="752">
        <v>9761.3894780572427</v>
      </c>
      <c r="M1200" s="752">
        <v>312</v>
      </c>
      <c r="N1200" s="753">
        <v>3045553.5171538596</v>
      </c>
    </row>
    <row r="1201" spans="1:14" ht="14.4" customHeight="1" thickBot="1" x14ac:dyDescent="0.35">
      <c r="A1201" s="754" t="s">
        <v>590</v>
      </c>
      <c r="B1201" s="755" t="s">
        <v>591</v>
      </c>
      <c r="C1201" s="756" t="s">
        <v>642</v>
      </c>
      <c r="D1201" s="757" t="s">
        <v>643</v>
      </c>
      <c r="E1201" s="758">
        <v>50113017</v>
      </c>
      <c r="F1201" s="757" t="s">
        <v>1399</v>
      </c>
      <c r="G1201" s="756" t="s">
        <v>662</v>
      </c>
      <c r="H1201" s="756">
        <v>194120</v>
      </c>
      <c r="I1201" s="756">
        <v>194120</v>
      </c>
      <c r="J1201" s="756" t="s">
        <v>1477</v>
      </c>
      <c r="K1201" s="756" t="s">
        <v>1478</v>
      </c>
      <c r="L1201" s="759">
        <v>106102.3</v>
      </c>
      <c r="M1201" s="759">
        <v>2</v>
      </c>
      <c r="N1201" s="760">
        <v>212204.6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1882</v>
      </c>
      <c r="B5" s="745">
        <v>3481.8</v>
      </c>
      <c r="C5" s="765">
        <v>4.0031700333387488E-3</v>
      </c>
      <c r="D5" s="745">
        <v>866278.90739020985</v>
      </c>
      <c r="E5" s="765">
        <v>0.99599682996666117</v>
      </c>
      <c r="F5" s="746">
        <v>869760.70739020989</v>
      </c>
    </row>
    <row r="6" spans="1:6" ht="14.4" customHeight="1" x14ac:dyDescent="0.3">
      <c r="A6" s="776" t="s">
        <v>1883</v>
      </c>
      <c r="B6" s="752">
        <v>3748.1</v>
      </c>
      <c r="C6" s="766">
        <v>6.8067003166810925E-3</v>
      </c>
      <c r="D6" s="752">
        <v>546900.5</v>
      </c>
      <c r="E6" s="766">
        <v>0.99319329968331893</v>
      </c>
      <c r="F6" s="753">
        <v>550648.6</v>
      </c>
    </row>
    <row r="7" spans="1:6" ht="14.4" customHeight="1" x14ac:dyDescent="0.3">
      <c r="A7" s="776" t="s">
        <v>1884</v>
      </c>
      <c r="B7" s="752">
        <v>20405.150000000001</v>
      </c>
      <c r="C7" s="766">
        <v>2.3441229457647001E-2</v>
      </c>
      <c r="D7" s="752">
        <v>850076.06929216604</v>
      </c>
      <c r="E7" s="766">
        <v>0.97655877054235296</v>
      </c>
      <c r="F7" s="753">
        <v>870481.21929216606</v>
      </c>
    </row>
    <row r="8" spans="1:6" ht="14.4" customHeight="1" x14ac:dyDescent="0.3">
      <c r="A8" s="776" t="s">
        <v>1885</v>
      </c>
      <c r="B8" s="752">
        <v>193850.85999999996</v>
      </c>
      <c r="C8" s="766">
        <v>1.5685999486162949E-2</v>
      </c>
      <c r="D8" s="752">
        <v>12164358.138476707</v>
      </c>
      <c r="E8" s="766">
        <v>0.98431400051383711</v>
      </c>
      <c r="F8" s="753">
        <v>12358208.998476706</v>
      </c>
    </row>
    <row r="9" spans="1:6" ht="14.4" customHeight="1" thickBot="1" x14ac:dyDescent="0.35">
      <c r="A9" s="777" t="s">
        <v>1886</v>
      </c>
      <c r="B9" s="768">
        <v>110220</v>
      </c>
      <c r="C9" s="769">
        <v>3.7519509069917864E-3</v>
      </c>
      <c r="D9" s="768">
        <v>29266497.001974698</v>
      </c>
      <c r="E9" s="769">
        <v>0.99624804909300824</v>
      </c>
      <c r="F9" s="770">
        <v>29376717.001974698</v>
      </c>
    </row>
    <row r="10" spans="1:6" ht="14.4" customHeight="1" thickBot="1" x14ac:dyDescent="0.35">
      <c r="A10" s="771" t="s">
        <v>3</v>
      </c>
      <c r="B10" s="772">
        <v>331705.90999999997</v>
      </c>
      <c r="C10" s="773">
        <v>7.5343499829370478E-3</v>
      </c>
      <c r="D10" s="772">
        <v>43694110.617133781</v>
      </c>
      <c r="E10" s="773">
        <v>0.99246565001706299</v>
      </c>
      <c r="F10" s="774">
        <v>44025816.527133778</v>
      </c>
    </row>
    <row r="11" spans="1:6" ht="14.4" customHeight="1" thickBot="1" x14ac:dyDescent="0.35"/>
    <row r="12" spans="1:6" ht="14.4" customHeight="1" x14ac:dyDescent="0.3">
      <c r="A12" s="775" t="s">
        <v>1887</v>
      </c>
      <c r="B12" s="745"/>
      <c r="C12" s="765">
        <v>0</v>
      </c>
      <c r="D12" s="745">
        <v>26040.17</v>
      </c>
      <c r="E12" s="765">
        <v>1</v>
      </c>
      <c r="F12" s="746">
        <v>26040.17</v>
      </c>
    </row>
    <row r="13" spans="1:6" ht="14.4" customHeight="1" x14ac:dyDescent="0.3">
      <c r="A13" s="776" t="s">
        <v>1888</v>
      </c>
      <c r="B13" s="752"/>
      <c r="C13" s="766">
        <v>0</v>
      </c>
      <c r="D13" s="752">
        <v>18208.72</v>
      </c>
      <c r="E13" s="766">
        <v>1</v>
      </c>
      <c r="F13" s="753">
        <v>18208.72</v>
      </c>
    </row>
    <row r="14" spans="1:6" ht="14.4" customHeight="1" x14ac:dyDescent="0.3">
      <c r="A14" s="776" t="s">
        <v>1889</v>
      </c>
      <c r="B14" s="752"/>
      <c r="C14" s="766">
        <v>0</v>
      </c>
      <c r="D14" s="752">
        <v>666.9</v>
      </c>
      <c r="E14" s="766">
        <v>1</v>
      </c>
      <c r="F14" s="753">
        <v>666.9</v>
      </c>
    </row>
    <row r="15" spans="1:6" ht="14.4" customHeight="1" x14ac:dyDescent="0.3">
      <c r="A15" s="776" t="s">
        <v>1890</v>
      </c>
      <c r="B15" s="752"/>
      <c r="C15" s="766">
        <v>0</v>
      </c>
      <c r="D15" s="752">
        <v>277.32000000000005</v>
      </c>
      <c r="E15" s="766">
        <v>1</v>
      </c>
      <c r="F15" s="753">
        <v>277.32000000000005</v>
      </c>
    </row>
    <row r="16" spans="1:6" ht="14.4" customHeight="1" x14ac:dyDescent="0.3">
      <c r="A16" s="776" t="s">
        <v>1891</v>
      </c>
      <c r="B16" s="752"/>
      <c r="C16" s="766">
        <v>0</v>
      </c>
      <c r="D16" s="752">
        <v>137.52000000000004</v>
      </c>
      <c r="E16" s="766">
        <v>1</v>
      </c>
      <c r="F16" s="753">
        <v>137.52000000000004</v>
      </c>
    </row>
    <row r="17" spans="1:6" ht="14.4" customHeight="1" x14ac:dyDescent="0.3">
      <c r="A17" s="776" t="s">
        <v>1892</v>
      </c>
      <c r="B17" s="752"/>
      <c r="C17" s="766">
        <v>0</v>
      </c>
      <c r="D17" s="752">
        <v>143407.02000000002</v>
      </c>
      <c r="E17" s="766">
        <v>1</v>
      </c>
      <c r="F17" s="753">
        <v>143407.02000000002</v>
      </c>
    </row>
    <row r="18" spans="1:6" ht="14.4" customHeight="1" x14ac:dyDescent="0.3">
      <c r="A18" s="776" t="s">
        <v>1893</v>
      </c>
      <c r="B18" s="752">
        <v>363.48000000000013</v>
      </c>
      <c r="C18" s="766">
        <v>0.11218657020457048</v>
      </c>
      <c r="D18" s="752">
        <v>2876.4799999999996</v>
      </c>
      <c r="E18" s="766">
        <v>0.88781342979542954</v>
      </c>
      <c r="F18" s="753">
        <v>3239.9599999999996</v>
      </c>
    </row>
    <row r="19" spans="1:6" ht="14.4" customHeight="1" x14ac:dyDescent="0.3">
      <c r="A19" s="776" t="s">
        <v>1894</v>
      </c>
      <c r="B19" s="752"/>
      <c r="C19" s="766">
        <v>0</v>
      </c>
      <c r="D19" s="752">
        <v>52.339999999999989</v>
      </c>
      <c r="E19" s="766">
        <v>1</v>
      </c>
      <c r="F19" s="753">
        <v>52.339999999999989</v>
      </c>
    </row>
    <row r="20" spans="1:6" ht="14.4" customHeight="1" x14ac:dyDescent="0.3">
      <c r="A20" s="776" t="s">
        <v>1895</v>
      </c>
      <c r="B20" s="752">
        <v>179.06</v>
      </c>
      <c r="C20" s="766">
        <v>4.0846959632089931E-2</v>
      </c>
      <c r="D20" s="752">
        <v>4204.62</v>
      </c>
      <c r="E20" s="766">
        <v>0.95915304036790994</v>
      </c>
      <c r="F20" s="753">
        <v>4383.68</v>
      </c>
    </row>
    <row r="21" spans="1:6" ht="14.4" customHeight="1" x14ac:dyDescent="0.3">
      <c r="A21" s="776" t="s">
        <v>1896</v>
      </c>
      <c r="B21" s="752"/>
      <c r="C21" s="766">
        <v>0</v>
      </c>
      <c r="D21" s="752">
        <v>564.91999999999996</v>
      </c>
      <c r="E21" s="766">
        <v>1</v>
      </c>
      <c r="F21" s="753">
        <v>564.91999999999996</v>
      </c>
    </row>
    <row r="22" spans="1:6" ht="14.4" customHeight="1" x14ac:dyDescent="0.3">
      <c r="A22" s="776" t="s">
        <v>1897</v>
      </c>
      <c r="B22" s="752"/>
      <c r="C22" s="766">
        <v>0</v>
      </c>
      <c r="D22" s="752">
        <v>2314.7900000000004</v>
      </c>
      <c r="E22" s="766">
        <v>1</v>
      </c>
      <c r="F22" s="753">
        <v>2314.7900000000004</v>
      </c>
    </row>
    <row r="23" spans="1:6" ht="14.4" customHeight="1" x14ac:dyDescent="0.3">
      <c r="A23" s="776" t="s">
        <v>1898</v>
      </c>
      <c r="B23" s="752"/>
      <c r="C23" s="766">
        <v>0</v>
      </c>
      <c r="D23" s="752">
        <v>209.38000000000002</v>
      </c>
      <c r="E23" s="766">
        <v>1</v>
      </c>
      <c r="F23" s="753">
        <v>209.38000000000002</v>
      </c>
    </row>
    <row r="24" spans="1:6" ht="14.4" customHeight="1" x14ac:dyDescent="0.3">
      <c r="A24" s="776" t="s">
        <v>1899</v>
      </c>
      <c r="B24" s="752">
        <v>70.799999999999983</v>
      </c>
      <c r="C24" s="766">
        <v>0.1445369916707496</v>
      </c>
      <c r="D24" s="752">
        <v>419.04000000000008</v>
      </c>
      <c r="E24" s="766">
        <v>0.85546300832925048</v>
      </c>
      <c r="F24" s="753">
        <v>489.84000000000003</v>
      </c>
    </row>
    <row r="25" spans="1:6" ht="14.4" customHeight="1" x14ac:dyDescent="0.3">
      <c r="A25" s="776" t="s">
        <v>1900</v>
      </c>
      <c r="B25" s="752"/>
      <c r="C25" s="766">
        <v>0</v>
      </c>
      <c r="D25" s="752">
        <v>64.870000000000019</v>
      </c>
      <c r="E25" s="766">
        <v>1</v>
      </c>
      <c r="F25" s="753">
        <v>64.870000000000019</v>
      </c>
    </row>
    <row r="26" spans="1:6" ht="14.4" customHeight="1" x14ac:dyDescent="0.3">
      <c r="A26" s="776" t="s">
        <v>1901</v>
      </c>
      <c r="B26" s="752"/>
      <c r="C26" s="766">
        <v>0</v>
      </c>
      <c r="D26" s="752">
        <v>24.750000000000007</v>
      </c>
      <c r="E26" s="766">
        <v>1</v>
      </c>
      <c r="F26" s="753">
        <v>24.750000000000007</v>
      </c>
    </row>
    <row r="27" spans="1:6" ht="14.4" customHeight="1" x14ac:dyDescent="0.3">
      <c r="A27" s="776" t="s">
        <v>1902</v>
      </c>
      <c r="B27" s="752"/>
      <c r="C27" s="766">
        <v>0</v>
      </c>
      <c r="D27" s="752">
        <v>133.33000000000001</v>
      </c>
      <c r="E27" s="766">
        <v>1</v>
      </c>
      <c r="F27" s="753">
        <v>133.33000000000001</v>
      </c>
    </row>
    <row r="28" spans="1:6" ht="14.4" customHeight="1" x14ac:dyDescent="0.3">
      <c r="A28" s="776" t="s">
        <v>1903</v>
      </c>
      <c r="B28" s="752"/>
      <c r="C28" s="766">
        <v>0</v>
      </c>
      <c r="D28" s="752">
        <v>110.14</v>
      </c>
      <c r="E28" s="766">
        <v>1</v>
      </c>
      <c r="F28" s="753">
        <v>110.14</v>
      </c>
    </row>
    <row r="29" spans="1:6" ht="14.4" customHeight="1" x14ac:dyDescent="0.3">
      <c r="A29" s="776" t="s">
        <v>1904</v>
      </c>
      <c r="B29" s="752"/>
      <c r="C29" s="766">
        <v>0</v>
      </c>
      <c r="D29" s="752">
        <v>151.81</v>
      </c>
      <c r="E29" s="766">
        <v>1</v>
      </c>
      <c r="F29" s="753">
        <v>151.81</v>
      </c>
    </row>
    <row r="30" spans="1:6" ht="14.4" customHeight="1" x14ac:dyDescent="0.3">
      <c r="A30" s="776" t="s">
        <v>1905</v>
      </c>
      <c r="B30" s="752"/>
      <c r="C30" s="766">
        <v>0</v>
      </c>
      <c r="D30" s="752">
        <v>2328.9400000000005</v>
      </c>
      <c r="E30" s="766">
        <v>1</v>
      </c>
      <c r="F30" s="753">
        <v>2328.9400000000005</v>
      </c>
    </row>
    <row r="31" spans="1:6" ht="14.4" customHeight="1" x14ac:dyDescent="0.3">
      <c r="A31" s="776" t="s">
        <v>1906</v>
      </c>
      <c r="B31" s="752"/>
      <c r="C31" s="766">
        <v>0</v>
      </c>
      <c r="D31" s="752">
        <v>319.4900027192943</v>
      </c>
      <c r="E31" s="766">
        <v>1</v>
      </c>
      <c r="F31" s="753">
        <v>319.4900027192943</v>
      </c>
    </row>
    <row r="32" spans="1:6" ht="14.4" customHeight="1" x14ac:dyDescent="0.3">
      <c r="A32" s="776" t="s">
        <v>1907</v>
      </c>
      <c r="B32" s="752">
        <v>153.22000000000003</v>
      </c>
      <c r="C32" s="766">
        <v>1</v>
      </c>
      <c r="D32" s="752">
        <v>0</v>
      </c>
      <c r="E32" s="766">
        <v>0</v>
      </c>
      <c r="F32" s="753">
        <v>153.22000000000003</v>
      </c>
    </row>
    <row r="33" spans="1:6" ht="14.4" customHeight="1" x14ac:dyDescent="0.3">
      <c r="A33" s="776" t="s">
        <v>1908</v>
      </c>
      <c r="B33" s="752"/>
      <c r="C33" s="766">
        <v>0</v>
      </c>
      <c r="D33" s="752">
        <v>565.75</v>
      </c>
      <c r="E33" s="766">
        <v>1</v>
      </c>
      <c r="F33" s="753">
        <v>565.75</v>
      </c>
    </row>
    <row r="34" spans="1:6" ht="14.4" customHeight="1" x14ac:dyDescent="0.3">
      <c r="A34" s="776" t="s">
        <v>1909</v>
      </c>
      <c r="B34" s="752"/>
      <c r="C34" s="766">
        <v>0</v>
      </c>
      <c r="D34" s="752">
        <v>2759.64</v>
      </c>
      <c r="E34" s="766">
        <v>1</v>
      </c>
      <c r="F34" s="753">
        <v>2759.64</v>
      </c>
    </row>
    <row r="35" spans="1:6" ht="14.4" customHeight="1" x14ac:dyDescent="0.3">
      <c r="A35" s="776" t="s">
        <v>1910</v>
      </c>
      <c r="B35" s="752"/>
      <c r="C35" s="766">
        <v>0</v>
      </c>
      <c r="D35" s="752">
        <v>273.60000000000002</v>
      </c>
      <c r="E35" s="766">
        <v>1</v>
      </c>
      <c r="F35" s="753">
        <v>273.60000000000002</v>
      </c>
    </row>
    <row r="36" spans="1:6" ht="14.4" customHeight="1" x14ac:dyDescent="0.3">
      <c r="A36" s="776" t="s">
        <v>1911</v>
      </c>
      <c r="B36" s="752"/>
      <c r="C36" s="766">
        <v>0</v>
      </c>
      <c r="D36" s="752">
        <v>58.890000000000015</v>
      </c>
      <c r="E36" s="766">
        <v>1</v>
      </c>
      <c r="F36" s="753">
        <v>58.890000000000015</v>
      </c>
    </row>
    <row r="37" spans="1:6" ht="14.4" customHeight="1" x14ac:dyDescent="0.3">
      <c r="A37" s="776" t="s">
        <v>1912</v>
      </c>
      <c r="B37" s="752"/>
      <c r="C37" s="766">
        <v>0</v>
      </c>
      <c r="D37" s="752">
        <v>38.020000000000003</v>
      </c>
      <c r="E37" s="766">
        <v>1</v>
      </c>
      <c r="F37" s="753">
        <v>38.020000000000003</v>
      </c>
    </row>
    <row r="38" spans="1:6" ht="14.4" customHeight="1" x14ac:dyDescent="0.3">
      <c r="A38" s="776" t="s">
        <v>1913</v>
      </c>
      <c r="B38" s="752"/>
      <c r="C38" s="766">
        <v>0</v>
      </c>
      <c r="D38" s="752">
        <v>468.78</v>
      </c>
      <c r="E38" s="766">
        <v>1</v>
      </c>
      <c r="F38" s="753">
        <v>468.78</v>
      </c>
    </row>
    <row r="39" spans="1:6" ht="14.4" customHeight="1" x14ac:dyDescent="0.3">
      <c r="A39" s="776" t="s">
        <v>1914</v>
      </c>
      <c r="B39" s="752"/>
      <c r="C39" s="766">
        <v>0</v>
      </c>
      <c r="D39" s="752">
        <v>77.219999999999985</v>
      </c>
      <c r="E39" s="766">
        <v>1</v>
      </c>
      <c r="F39" s="753">
        <v>77.219999999999985</v>
      </c>
    </row>
    <row r="40" spans="1:6" ht="14.4" customHeight="1" x14ac:dyDescent="0.3">
      <c r="A40" s="776" t="s">
        <v>1915</v>
      </c>
      <c r="B40" s="752"/>
      <c r="C40" s="766">
        <v>0</v>
      </c>
      <c r="D40" s="752">
        <v>1160.8499999999999</v>
      </c>
      <c r="E40" s="766">
        <v>1</v>
      </c>
      <c r="F40" s="753">
        <v>1160.8499999999999</v>
      </c>
    </row>
    <row r="41" spans="1:6" ht="14.4" customHeight="1" x14ac:dyDescent="0.3">
      <c r="A41" s="776" t="s">
        <v>1916</v>
      </c>
      <c r="B41" s="752"/>
      <c r="C41" s="766">
        <v>0</v>
      </c>
      <c r="D41" s="752">
        <v>689.96</v>
      </c>
      <c r="E41" s="766">
        <v>1</v>
      </c>
      <c r="F41" s="753">
        <v>689.96</v>
      </c>
    </row>
    <row r="42" spans="1:6" ht="14.4" customHeight="1" x14ac:dyDescent="0.3">
      <c r="A42" s="776" t="s">
        <v>1917</v>
      </c>
      <c r="B42" s="752"/>
      <c r="C42" s="766">
        <v>0</v>
      </c>
      <c r="D42" s="752">
        <v>42574.04</v>
      </c>
      <c r="E42" s="766">
        <v>1</v>
      </c>
      <c r="F42" s="753">
        <v>42574.04</v>
      </c>
    </row>
    <row r="43" spans="1:6" ht="14.4" customHeight="1" x14ac:dyDescent="0.3">
      <c r="A43" s="776" t="s">
        <v>1918</v>
      </c>
      <c r="B43" s="752"/>
      <c r="C43" s="766">
        <v>0</v>
      </c>
      <c r="D43" s="752">
        <v>608904</v>
      </c>
      <c r="E43" s="766">
        <v>1</v>
      </c>
      <c r="F43" s="753">
        <v>608904</v>
      </c>
    </row>
    <row r="44" spans="1:6" ht="14.4" customHeight="1" x14ac:dyDescent="0.3">
      <c r="A44" s="776" t="s">
        <v>1919</v>
      </c>
      <c r="B44" s="752"/>
      <c r="C44" s="766">
        <v>0</v>
      </c>
      <c r="D44" s="752">
        <v>2046.62</v>
      </c>
      <c r="E44" s="766">
        <v>1</v>
      </c>
      <c r="F44" s="753">
        <v>2046.62</v>
      </c>
    </row>
    <row r="45" spans="1:6" ht="14.4" customHeight="1" x14ac:dyDescent="0.3">
      <c r="A45" s="776" t="s">
        <v>1920</v>
      </c>
      <c r="B45" s="752"/>
      <c r="C45" s="766">
        <v>0</v>
      </c>
      <c r="D45" s="752">
        <v>85420.5</v>
      </c>
      <c r="E45" s="766">
        <v>1</v>
      </c>
      <c r="F45" s="753">
        <v>85420.5</v>
      </c>
    </row>
    <row r="46" spans="1:6" ht="14.4" customHeight="1" x14ac:dyDescent="0.3">
      <c r="A46" s="776" t="s">
        <v>1921</v>
      </c>
      <c r="B46" s="752"/>
      <c r="C46" s="766">
        <v>0</v>
      </c>
      <c r="D46" s="752">
        <v>31903.279999999995</v>
      </c>
      <c r="E46" s="766">
        <v>1</v>
      </c>
      <c r="F46" s="753">
        <v>31903.279999999995</v>
      </c>
    </row>
    <row r="47" spans="1:6" ht="14.4" customHeight="1" x14ac:dyDescent="0.3">
      <c r="A47" s="776" t="s">
        <v>1922</v>
      </c>
      <c r="B47" s="752"/>
      <c r="C47" s="766">
        <v>0</v>
      </c>
      <c r="D47" s="752">
        <v>333.03999999999996</v>
      </c>
      <c r="E47" s="766">
        <v>1</v>
      </c>
      <c r="F47" s="753">
        <v>333.03999999999996</v>
      </c>
    </row>
    <row r="48" spans="1:6" ht="14.4" customHeight="1" x14ac:dyDescent="0.3">
      <c r="A48" s="776" t="s">
        <v>1923</v>
      </c>
      <c r="B48" s="752"/>
      <c r="C48" s="766">
        <v>0</v>
      </c>
      <c r="D48" s="752">
        <v>9562.2999999999993</v>
      </c>
      <c r="E48" s="766">
        <v>1</v>
      </c>
      <c r="F48" s="753">
        <v>9562.2999999999993</v>
      </c>
    </row>
    <row r="49" spans="1:6" ht="14.4" customHeight="1" x14ac:dyDescent="0.3">
      <c r="A49" s="776" t="s">
        <v>1924</v>
      </c>
      <c r="B49" s="752"/>
      <c r="C49" s="766">
        <v>0</v>
      </c>
      <c r="D49" s="752">
        <v>41607.890999999996</v>
      </c>
      <c r="E49" s="766">
        <v>1</v>
      </c>
      <c r="F49" s="753">
        <v>41607.890999999996</v>
      </c>
    </row>
    <row r="50" spans="1:6" ht="14.4" customHeight="1" x14ac:dyDescent="0.3">
      <c r="A50" s="776" t="s">
        <v>1925</v>
      </c>
      <c r="B50" s="752">
        <v>10340</v>
      </c>
      <c r="C50" s="766">
        <v>1</v>
      </c>
      <c r="D50" s="752"/>
      <c r="E50" s="766">
        <v>0</v>
      </c>
      <c r="F50" s="753">
        <v>10340</v>
      </c>
    </row>
    <row r="51" spans="1:6" ht="14.4" customHeight="1" x14ac:dyDescent="0.3">
      <c r="A51" s="776" t="s">
        <v>1926</v>
      </c>
      <c r="B51" s="752"/>
      <c r="C51" s="766">
        <v>0</v>
      </c>
      <c r="D51" s="752">
        <v>15864.000000000002</v>
      </c>
      <c r="E51" s="766">
        <v>1</v>
      </c>
      <c r="F51" s="753">
        <v>15864.000000000002</v>
      </c>
    </row>
    <row r="52" spans="1:6" ht="14.4" customHeight="1" x14ac:dyDescent="0.3">
      <c r="A52" s="776" t="s">
        <v>1927</v>
      </c>
      <c r="B52" s="752"/>
      <c r="C52" s="766">
        <v>0</v>
      </c>
      <c r="D52" s="752">
        <v>4398.2</v>
      </c>
      <c r="E52" s="766">
        <v>1</v>
      </c>
      <c r="F52" s="753">
        <v>4398.2</v>
      </c>
    </row>
    <row r="53" spans="1:6" ht="14.4" customHeight="1" x14ac:dyDescent="0.3">
      <c r="A53" s="776" t="s">
        <v>1928</v>
      </c>
      <c r="B53" s="752"/>
      <c r="C53" s="766">
        <v>0</v>
      </c>
      <c r="D53" s="752">
        <v>4514.92</v>
      </c>
      <c r="E53" s="766">
        <v>1</v>
      </c>
      <c r="F53" s="753">
        <v>4514.92</v>
      </c>
    </row>
    <row r="54" spans="1:6" ht="14.4" customHeight="1" x14ac:dyDescent="0.3">
      <c r="A54" s="776" t="s">
        <v>1929</v>
      </c>
      <c r="B54" s="752"/>
      <c r="C54" s="766">
        <v>0</v>
      </c>
      <c r="D54" s="752">
        <v>82031.72</v>
      </c>
      <c r="E54" s="766">
        <v>1</v>
      </c>
      <c r="F54" s="753">
        <v>82031.72</v>
      </c>
    </row>
    <row r="55" spans="1:6" ht="14.4" customHeight="1" x14ac:dyDescent="0.3">
      <c r="A55" s="776" t="s">
        <v>1930</v>
      </c>
      <c r="B55" s="752">
        <v>8441.84</v>
      </c>
      <c r="C55" s="766">
        <v>1.862435012924004E-2</v>
      </c>
      <c r="D55" s="752">
        <v>444827.13</v>
      </c>
      <c r="E55" s="766">
        <v>0.98137564987075987</v>
      </c>
      <c r="F55" s="753">
        <v>453268.97000000003</v>
      </c>
    </row>
    <row r="56" spans="1:6" ht="14.4" customHeight="1" x14ac:dyDescent="0.3">
      <c r="A56" s="776" t="s">
        <v>1931</v>
      </c>
      <c r="B56" s="752"/>
      <c r="C56" s="766">
        <v>0</v>
      </c>
      <c r="D56" s="752">
        <v>133759.85999999999</v>
      </c>
      <c r="E56" s="766">
        <v>1</v>
      </c>
      <c r="F56" s="753">
        <v>133759.85999999999</v>
      </c>
    </row>
    <row r="57" spans="1:6" ht="14.4" customHeight="1" x14ac:dyDescent="0.3">
      <c r="A57" s="776" t="s">
        <v>1932</v>
      </c>
      <c r="B57" s="752"/>
      <c r="C57" s="766">
        <v>0</v>
      </c>
      <c r="D57" s="752">
        <v>79709.400000000009</v>
      </c>
      <c r="E57" s="766">
        <v>1</v>
      </c>
      <c r="F57" s="753">
        <v>79709.400000000009</v>
      </c>
    </row>
    <row r="58" spans="1:6" ht="14.4" customHeight="1" x14ac:dyDescent="0.3">
      <c r="A58" s="776" t="s">
        <v>1933</v>
      </c>
      <c r="B58" s="752"/>
      <c r="C58" s="766">
        <v>0</v>
      </c>
      <c r="D58" s="752">
        <v>57221.64</v>
      </c>
      <c r="E58" s="766">
        <v>1</v>
      </c>
      <c r="F58" s="753">
        <v>57221.64</v>
      </c>
    </row>
    <row r="59" spans="1:6" ht="14.4" customHeight="1" x14ac:dyDescent="0.3">
      <c r="A59" s="776" t="s">
        <v>1934</v>
      </c>
      <c r="B59" s="752">
        <v>957.28000000000009</v>
      </c>
      <c r="C59" s="766">
        <v>0.11118660761678439</v>
      </c>
      <c r="D59" s="752">
        <v>7652.3899999999994</v>
      </c>
      <c r="E59" s="766">
        <v>0.88881339238321555</v>
      </c>
      <c r="F59" s="753">
        <v>8609.67</v>
      </c>
    </row>
    <row r="60" spans="1:6" ht="14.4" customHeight="1" x14ac:dyDescent="0.3">
      <c r="A60" s="776" t="s">
        <v>1935</v>
      </c>
      <c r="B60" s="752"/>
      <c r="C60" s="766">
        <v>0</v>
      </c>
      <c r="D60" s="752">
        <v>43587.013594719458</v>
      </c>
      <c r="E60" s="766">
        <v>1</v>
      </c>
      <c r="F60" s="753">
        <v>43587.013594719458</v>
      </c>
    </row>
    <row r="61" spans="1:6" ht="14.4" customHeight="1" x14ac:dyDescent="0.3">
      <c r="A61" s="776" t="s">
        <v>1936</v>
      </c>
      <c r="B61" s="752"/>
      <c r="C61" s="766">
        <v>0</v>
      </c>
      <c r="D61" s="752">
        <v>28176.950142025849</v>
      </c>
      <c r="E61" s="766">
        <v>1</v>
      </c>
      <c r="F61" s="753">
        <v>28176.950142025849</v>
      </c>
    </row>
    <row r="62" spans="1:6" ht="14.4" customHeight="1" x14ac:dyDescent="0.3">
      <c r="A62" s="776" t="s">
        <v>1937</v>
      </c>
      <c r="B62" s="752"/>
      <c r="C62" s="766">
        <v>0</v>
      </c>
      <c r="D62" s="752">
        <v>19086.403987491445</v>
      </c>
      <c r="E62" s="766">
        <v>1</v>
      </c>
      <c r="F62" s="753">
        <v>19086.403987491445</v>
      </c>
    </row>
    <row r="63" spans="1:6" ht="14.4" customHeight="1" x14ac:dyDescent="0.3">
      <c r="A63" s="776" t="s">
        <v>1938</v>
      </c>
      <c r="B63" s="752">
        <v>110220</v>
      </c>
      <c r="C63" s="766">
        <v>0.10001921526840236</v>
      </c>
      <c r="D63" s="752">
        <v>991768.24999999988</v>
      </c>
      <c r="E63" s="766">
        <v>0.89998078473159748</v>
      </c>
      <c r="F63" s="753">
        <v>1101988.25</v>
      </c>
    </row>
    <row r="64" spans="1:6" ht="14.4" customHeight="1" x14ac:dyDescent="0.3">
      <c r="A64" s="776" t="s">
        <v>1939</v>
      </c>
      <c r="B64" s="752"/>
      <c r="C64" s="766">
        <v>0</v>
      </c>
      <c r="D64" s="752">
        <v>2480742</v>
      </c>
      <c r="E64" s="766">
        <v>1</v>
      </c>
      <c r="F64" s="753">
        <v>2480742</v>
      </c>
    </row>
    <row r="65" spans="1:6" ht="14.4" customHeight="1" x14ac:dyDescent="0.3">
      <c r="A65" s="776" t="s">
        <v>1940</v>
      </c>
      <c r="B65" s="752"/>
      <c r="C65" s="766">
        <v>0</v>
      </c>
      <c r="D65" s="752">
        <v>3675654.7</v>
      </c>
      <c r="E65" s="766">
        <v>1</v>
      </c>
      <c r="F65" s="753">
        <v>3675654.7</v>
      </c>
    </row>
    <row r="66" spans="1:6" ht="14.4" customHeight="1" x14ac:dyDescent="0.3">
      <c r="A66" s="776" t="s">
        <v>1941</v>
      </c>
      <c r="B66" s="752"/>
      <c r="C66" s="766">
        <v>0</v>
      </c>
      <c r="D66" s="752">
        <v>193570.80523207699</v>
      </c>
      <c r="E66" s="766">
        <v>1</v>
      </c>
      <c r="F66" s="753">
        <v>193570.80523207699</v>
      </c>
    </row>
    <row r="67" spans="1:6" ht="14.4" customHeight="1" x14ac:dyDescent="0.3">
      <c r="A67" s="776" t="s">
        <v>1942</v>
      </c>
      <c r="B67" s="752">
        <v>22143.38</v>
      </c>
      <c r="C67" s="766">
        <v>0.10160218803207975</v>
      </c>
      <c r="D67" s="752">
        <v>195798.57999999996</v>
      </c>
      <c r="E67" s="766">
        <v>0.89839781196792023</v>
      </c>
      <c r="F67" s="753">
        <v>217941.95999999996</v>
      </c>
    </row>
    <row r="68" spans="1:6" ht="14.4" customHeight="1" x14ac:dyDescent="0.3">
      <c r="A68" s="776" t="s">
        <v>1943</v>
      </c>
      <c r="B68" s="752">
        <v>171707.47999999998</v>
      </c>
      <c r="C68" s="766">
        <v>1</v>
      </c>
      <c r="D68" s="752"/>
      <c r="E68" s="766">
        <v>0</v>
      </c>
      <c r="F68" s="753">
        <v>171707.47999999998</v>
      </c>
    </row>
    <row r="69" spans="1:6" ht="14.4" customHeight="1" x14ac:dyDescent="0.3">
      <c r="A69" s="776" t="s">
        <v>1944</v>
      </c>
      <c r="B69" s="752"/>
      <c r="C69" s="766">
        <v>0</v>
      </c>
      <c r="D69" s="752">
        <v>18522507.580000002</v>
      </c>
      <c r="E69" s="766">
        <v>1</v>
      </c>
      <c r="F69" s="753">
        <v>18522507.580000002</v>
      </c>
    </row>
    <row r="70" spans="1:6" ht="14.4" customHeight="1" x14ac:dyDescent="0.3">
      <c r="A70" s="776" t="s">
        <v>1945</v>
      </c>
      <c r="B70" s="752"/>
      <c r="C70" s="766">
        <v>0</v>
      </c>
      <c r="D70" s="752">
        <v>1007.71</v>
      </c>
      <c r="E70" s="766">
        <v>1</v>
      </c>
      <c r="F70" s="753">
        <v>1007.71</v>
      </c>
    </row>
    <row r="71" spans="1:6" ht="14.4" customHeight="1" x14ac:dyDescent="0.3">
      <c r="A71" s="776" t="s">
        <v>1946</v>
      </c>
      <c r="B71" s="752"/>
      <c r="C71" s="766">
        <v>0</v>
      </c>
      <c r="D71" s="752">
        <v>1521.6800000000005</v>
      </c>
      <c r="E71" s="766">
        <v>1</v>
      </c>
      <c r="F71" s="753">
        <v>1521.6800000000005</v>
      </c>
    </row>
    <row r="72" spans="1:6" ht="14.4" customHeight="1" x14ac:dyDescent="0.3">
      <c r="A72" s="776" t="s">
        <v>1947</v>
      </c>
      <c r="B72" s="752"/>
      <c r="C72" s="766">
        <v>0</v>
      </c>
      <c r="D72" s="752">
        <v>77256.899999999994</v>
      </c>
      <c r="E72" s="766">
        <v>1</v>
      </c>
      <c r="F72" s="753">
        <v>77256.899999999994</v>
      </c>
    </row>
    <row r="73" spans="1:6" ht="14.4" customHeight="1" x14ac:dyDescent="0.3">
      <c r="A73" s="776" t="s">
        <v>1948</v>
      </c>
      <c r="B73" s="752">
        <v>5425.9</v>
      </c>
      <c r="C73" s="766">
        <v>1</v>
      </c>
      <c r="D73" s="752"/>
      <c r="E73" s="766">
        <v>0</v>
      </c>
      <c r="F73" s="753">
        <v>5425.9</v>
      </c>
    </row>
    <row r="74" spans="1:6" ht="14.4" customHeight="1" x14ac:dyDescent="0.3">
      <c r="A74" s="776" t="s">
        <v>1949</v>
      </c>
      <c r="B74" s="752"/>
      <c r="C74" s="766">
        <v>0</v>
      </c>
      <c r="D74" s="752">
        <v>3709.2999999999997</v>
      </c>
      <c r="E74" s="766">
        <v>1</v>
      </c>
      <c r="F74" s="753">
        <v>3709.2999999999997</v>
      </c>
    </row>
    <row r="75" spans="1:6" ht="14.4" customHeight="1" x14ac:dyDescent="0.3">
      <c r="A75" s="776" t="s">
        <v>1950</v>
      </c>
      <c r="B75" s="752"/>
      <c r="C75" s="766">
        <v>0</v>
      </c>
      <c r="D75" s="752">
        <v>1804.0000000000002</v>
      </c>
      <c r="E75" s="766">
        <v>1</v>
      </c>
      <c r="F75" s="753">
        <v>1804.0000000000002</v>
      </c>
    </row>
    <row r="76" spans="1:6" ht="14.4" customHeight="1" x14ac:dyDescent="0.3">
      <c r="A76" s="776" t="s">
        <v>1951</v>
      </c>
      <c r="B76" s="752"/>
      <c r="C76" s="766">
        <v>0</v>
      </c>
      <c r="D76" s="752">
        <v>6555.9</v>
      </c>
      <c r="E76" s="766">
        <v>1</v>
      </c>
      <c r="F76" s="753">
        <v>6555.9</v>
      </c>
    </row>
    <row r="77" spans="1:6" ht="14.4" customHeight="1" x14ac:dyDescent="0.3">
      <c r="A77" s="776" t="s">
        <v>1952</v>
      </c>
      <c r="B77" s="752">
        <v>911.46</v>
      </c>
      <c r="C77" s="766">
        <v>0.32519391184592655</v>
      </c>
      <c r="D77" s="752">
        <v>1891.3600000000006</v>
      </c>
      <c r="E77" s="766">
        <v>0.6748060881540735</v>
      </c>
      <c r="F77" s="753">
        <v>2802.8200000000006</v>
      </c>
    </row>
    <row r="78" spans="1:6" ht="14.4" customHeight="1" x14ac:dyDescent="0.3">
      <c r="A78" s="776" t="s">
        <v>1953</v>
      </c>
      <c r="B78" s="752">
        <v>441.85</v>
      </c>
      <c r="C78" s="766">
        <v>1</v>
      </c>
      <c r="D78" s="752"/>
      <c r="E78" s="766">
        <v>0</v>
      </c>
      <c r="F78" s="753">
        <v>441.85</v>
      </c>
    </row>
    <row r="79" spans="1:6" ht="14.4" customHeight="1" x14ac:dyDescent="0.3">
      <c r="A79" s="776" t="s">
        <v>1954</v>
      </c>
      <c r="B79" s="752"/>
      <c r="C79" s="766">
        <v>0</v>
      </c>
      <c r="D79" s="752">
        <v>180.03</v>
      </c>
      <c r="E79" s="766">
        <v>1</v>
      </c>
      <c r="F79" s="753">
        <v>180.03</v>
      </c>
    </row>
    <row r="80" spans="1:6" ht="14.4" customHeight="1" x14ac:dyDescent="0.3">
      <c r="A80" s="776" t="s">
        <v>1955</v>
      </c>
      <c r="B80" s="752"/>
      <c r="C80" s="766">
        <v>0</v>
      </c>
      <c r="D80" s="752">
        <v>148.11000000000001</v>
      </c>
      <c r="E80" s="766">
        <v>1</v>
      </c>
      <c r="F80" s="753">
        <v>148.11000000000001</v>
      </c>
    </row>
    <row r="81" spans="1:6" ht="14.4" customHeight="1" x14ac:dyDescent="0.3">
      <c r="A81" s="776" t="s">
        <v>1956</v>
      </c>
      <c r="B81" s="752"/>
      <c r="C81" s="766">
        <v>0</v>
      </c>
      <c r="D81" s="752">
        <v>1985.8600000000001</v>
      </c>
      <c r="E81" s="766">
        <v>1</v>
      </c>
      <c r="F81" s="753">
        <v>1985.8600000000001</v>
      </c>
    </row>
    <row r="82" spans="1:6" ht="14.4" customHeight="1" x14ac:dyDescent="0.3">
      <c r="A82" s="776" t="s">
        <v>1957</v>
      </c>
      <c r="B82" s="752"/>
      <c r="C82" s="766">
        <v>0</v>
      </c>
      <c r="D82" s="752">
        <v>1219.94</v>
      </c>
      <c r="E82" s="766">
        <v>1</v>
      </c>
      <c r="F82" s="753">
        <v>1219.94</v>
      </c>
    </row>
    <row r="83" spans="1:6" ht="14.4" customHeight="1" x14ac:dyDescent="0.3">
      <c r="A83" s="776" t="s">
        <v>1958</v>
      </c>
      <c r="B83" s="752"/>
      <c r="C83" s="766">
        <v>0</v>
      </c>
      <c r="D83" s="752">
        <v>183.52000000000004</v>
      </c>
      <c r="E83" s="766">
        <v>1</v>
      </c>
      <c r="F83" s="753">
        <v>183.52000000000004</v>
      </c>
    </row>
    <row r="84" spans="1:6" ht="14.4" customHeight="1" x14ac:dyDescent="0.3">
      <c r="A84" s="776" t="s">
        <v>1959</v>
      </c>
      <c r="B84" s="752"/>
      <c r="C84" s="766">
        <v>0</v>
      </c>
      <c r="D84" s="752">
        <v>140.80000000000004</v>
      </c>
      <c r="E84" s="766">
        <v>1</v>
      </c>
      <c r="F84" s="753">
        <v>140.80000000000004</v>
      </c>
    </row>
    <row r="85" spans="1:6" ht="14.4" customHeight="1" x14ac:dyDescent="0.3">
      <c r="A85" s="776" t="s">
        <v>1960</v>
      </c>
      <c r="B85" s="752">
        <v>350.15999999999997</v>
      </c>
      <c r="C85" s="766">
        <v>1</v>
      </c>
      <c r="D85" s="752"/>
      <c r="E85" s="766">
        <v>0</v>
      </c>
      <c r="F85" s="753">
        <v>350.15999999999997</v>
      </c>
    </row>
    <row r="86" spans="1:6" ht="14.4" customHeight="1" x14ac:dyDescent="0.3">
      <c r="A86" s="776" t="s">
        <v>1961</v>
      </c>
      <c r="B86" s="752"/>
      <c r="C86" s="766">
        <v>0</v>
      </c>
      <c r="D86" s="752">
        <v>315.48</v>
      </c>
      <c r="E86" s="766">
        <v>1</v>
      </c>
      <c r="F86" s="753">
        <v>315.48</v>
      </c>
    </row>
    <row r="87" spans="1:6" ht="14.4" customHeight="1" x14ac:dyDescent="0.3">
      <c r="A87" s="776" t="s">
        <v>1962</v>
      </c>
      <c r="B87" s="752"/>
      <c r="C87" s="766">
        <v>0</v>
      </c>
      <c r="D87" s="752">
        <v>249.09999999999991</v>
      </c>
      <c r="E87" s="766">
        <v>1</v>
      </c>
      <c r="F87" s="753">
        <v>249.09999999999991</v>
      </c>
    </row>
    <row r="88" spans="1:6" ht="14.4" customHeight="1" x14ac:dyDescent="0.3">
      <c r="A88" s="776" t="s">
        <v>1963</v>
      </c>
      <c r="B88" s="752"/>
      <c r="C88" s="766">
        <v>0</v>
      </c>
      <c r="D88" s="752">
        <v>421.33000000000004</v>
      </c>
      <c r="E88" s="766">
        <v>1</v>
      </c>
      <c r="F88" s="753">
        <v>421.33000000000004</v>
      </c>
    </row>
    <row r="89" spans="1:6" ht="14.4" customHeight="1" x14ac:dyDescent="0.3">
      <c r="A89" s="776" t="s">
        <v>1964</v>
      </c>
      <c r="B89" s="752"/>
      <c r="C89" s="766">
        <v>0</v>
      </c>
      <c r="D89" s="752">
        <v>867.54000000000008</v>
      </c>
      <c r="E89" s="766">
        <v>1</v>
      </c>
      <c r="F89" s="753">
        <v>867.54000000000008</v>
      </c>
    </row>
    <row r="90" spans="1:6" ht="14.4" customHeight="1" x14ac:dyDescent="0.3">
      <c r="A90" s="776" t="s">
        <v>1965</v>
      </c>
      <c r="B90" s="752"/>
      <c r="C90" s="766">
        <v>0</v>
      </c>
      <c r="D90" s="752">
        <v>353.79000000000008</v>
      </c>
      <c r="E90" s="766">
        <v>1</v>
      </c>
      <c r="F90" s="753">
        <v>353.79000000000008</v>
      </c>
    </row>
    <row r="91" spans="1:6" ht="14.4" customHeight="1" x14ac:dyDescent="0.3">
      <c r="A91" s="776" t="s">
        <v>1966</v>
      </c>
      <c r="B91" s="752"/>
      <c r="C91" s="766">
        <v>0</v>
      </c>
      <c r="D91" s="752">
        <v>2774.2100223204161</v>
      </c>
      <c r="E91" s="766">
        <v>1</v>
      </c>
      <c r="F91" s="753">
        <v>2774.2100223204161</v>
      </c>
    </row>
    <row r="92" spans="1:6" ht="14.4" customHeight="1" x14ac:dyDescent="0.3">
      <c r="A92" s="776" t="s">
        <v>1967</v>
      </c>
      <c r="B92" s="752"/>
      <c r="C92" s="766">
        <v>0</v>
      </c>
      <c r="D92" s="752">
        <v>218.79000000000005</v>
      </c>
      <c r="E92" s="766">
        <v>1</v>
      </c>
      <c r="F92" s="753">
        <v>218.79000000000005</v>
      </c>
    </row>
    <row r="93" spans="1:6" ht="14.4" customHeight="1" x14ac:dyDescent="0.3">
      <c r="A93" s="776" t="s">
        <v>1968</v>
      </c>
      <c r="B93" s="752"/>
      <c r="C93" s="766">
        <v>0</v>
      </c>
      <c r="D93" s="752">
        <v>131.66000000000003</v>
      </c>
      <c r="E93" s="766">
        <v>1</v>
      </c>
      <c r="F93" s="753">
        <v>131.66000000000003</v>
      </c>
    </row>
    <row r="94" spans="1:6" ht="14.4" customHeight="1" x14ac:dyDescent="0.3">
      <c r="A94" s="776" t="s">
        <v>1969</v>
      </c>
      <c r="B94" s="752"/>
      <c r="C94" s="766">
        <v>0</v>
      </c>
      <c r="D94" s="752">
        <v>499.14999999999986</v>
      </c>
      <c r="E94" s="766">
        <v>1</v>
      </c>
      <c r="F94" s="753">
        <v>499.14999999999986</v>
      </c>
    </row>
    <row r="95" spans="1:6" ht="14.4" customHeight="1" x14ac:dyDescent="0.3">
      <c r="A95" s="776" t="s">
        <v>1970</v>
      </c>
      <c r="B95" s="752"/>
      <c r="C95" s="766">
        <v>0</v>
      </c>
      <c r="D95" s="752">
        <v>17563.690000000002</v>
      </c>
      <c r="E95" s="766">
        <v>1</v>
      </c>
      <c r="F95" s="753">
        <v>17563.690000000002</v>
      </c>
    </row>
    <row r="96" spans="1:6" ht="14.4" customHeight="1" x14ac:dyDescent="0.3">
      <c r="A96" s="776" t="s">
        <v>1971</v>
      </c>
      <c r="B96" s="752"/>
      <c r="C96" s="766">
        <v>0</v>
      </c>
      <c r="D96" s="752">
        <v>439.13999999999993</v>
      </c>
      <c r="E96" s="766">
        <v>1</v>
      </c>
      <c r="F96" s="753">
        <v>439.13999999999993</v>
      </c>
    </row>
    <row r="97" spans="1:6" ht="14.4" customHeight="1" x14ac:dyDescent="0.3">
      <c r="A97" s="776" t="s">
        <v>1972</v>
      </c>
      <c r="B97" s="752"/>
      <c r="C97" s="766">
        <v>0</v>
      </c>
      <c r="D97" s="752">
        <v>2745.32</v>
      </c>
      <c r="E97" s="766">
        <v>1</v>
      </c>
      <c r="F97" s="753">
        <v>2745.32</v>
      </c>
    </row>
    <row r="98" spans="1:6" ht="14.4" customHeight="1" x14ac:dyDescent="0.3">
      <c r="A98" s="776" t="s">
        <v>1973</v>
      </c>
      <c r="B98" s="752"/>
      <c r="C98" s="766">
        <v>0</v>
      </c>
      <c r="D98" s="752">
        <v>1935211.5999999999</v>
      </c>
      <c r="E98" s="766">
        <v>1</v>
      </c>
      <c r="F98" s="753">
        <v>1935211.5999999999</v>
      </c>
    </row>
    <row r="99" spans="1:6" ht="14.4" customHeight="1" x14ac:dyDescent="0.3">
      <c r="A99" s="776" t="s">
        <v>1974</v>
      </c>
      <c r="B99" s="752"/>
      <c r="C99" s="766">
        <v>0</v>
      </c>
      <c r="D99" s="752">
        <v>2550455.2000000002</v>
      </c>
      <c r="E99" s="766">
        <v>1</v>
      </c>
      <c r="F99" s="753">
        <v>2550455.2000000002</v>
      </c>
    </row>
    <row r="100" spans="1:6" ht="14.4" customHeight="1" x14ac:dyDescent="0.3">
      <c r="A100" s="776" t="s">
        <v>1975</v>
      </c>
      <c r="B100" s="752"/>
      <c r="C100" s="766">
        <v>0</v>
      </c>
      <c r="D100" s="752">
        <v>9310950</v>
      </c>
      <c r="E100" s="766">
        <v>1</v>
      </c>
      <c r="F100" s="753">
        <v>9310950</v>
      </c>
    </row>
    <row r="101" spans="1:6" ht="14.4" customHeight="1" x14ac:dyDescent="0.3">
      <c r="A101" s="776" t="s">
        <v>1976</v>
      </c>
      <c r="B101" s="752"/>
      <c r="C101" s="766">
        <v>0</v>
      </c>
      <c r="D101" s="752">
        <v>1211250.4531479001</v>
      </c>
      <c r="E101" s="766">
        <v>1</v>
      </c>
      <c r="F101" s="753">
        <v>1211250.4531479001</v>
      </c>
    </row>
    <row r="102" spans="1:6" ht="14.4" customHeight="1" x14ac:dyDescent="0.3">
      <c r="A102" s="776" t="s">
        <v>1977</v>
      </c>
      <c r="B102" s="752"/>
      <c r="C102" s="766">
        <v>0</v>
      </c>
      <c r="D102" s="752">
        <v>135676.38999999998</v>
      </c>
      <c r="E102" s="766">
        <v>1</v>
      </c>
      <c r="F102" s="753">
        <v>135676.38999999998</v>
      </c>
    </row>
    <row r="103" spans="1:6" ht="14.4" customHeight="1" x14ac:dyDescent="0.3">
      <c r="A103" s="776" t="s">
        <v>1978</v>
      </c>
      <c r="B103" s="752"/>
      <c r="C103" s="766">
        <v>0</v>
      </c>
      <c r="D103" s="752">
        <v>2263.1899999999996</v>
      </c>
      <c r="E103" s="766">
        <v>1</v>
      </c>
      <c r="F103" s="753">
        <v>2263.1899999999996</v>
      </c>
    </row>
    <row r="104" spans="1:6" ht="14.4" customHeight="1" x14ac:dyDescent="0.3">
      <c r="A104" s="776" t="s">
        <v>1979</v>
      </c>
      <c r="B104" s="752"/>
      <c r="C104" s="766">
        <v>0</v>
      </c>
      <c r="D104" s="752">
        <v>302477</v>
      </c>
      <c r="E104" s="766">
        <v>1</v>
      </c>
      <c r="F104" s="753">
        <v>302477</v>
      </c>
    </row>
    <row r="105" spans="1:6" ht="14.4" customHeight="1" x14ac:dyDescent="0.3">
      <c r="A105" s="776" t="s">
        <v>1980</v>
      </c>
      <c r="B105" s="752"/>
      <c r="C105" s="766">
        <v>0</v>
      </c>
      <c r="D105" s="752">
        <v>3429.2200045287332</v>
      </c>
      <c r="E105" s="766">
        <v>1</v>
      </c>
      <c r="F105" s="753">
        <v>3429.2200045287332</v>
      </c>
    </row>
    <row r="106" spans="1:6" ht="14.4" customHeight="1" x14ac:dyDescent="0.3">
      <c r="A106" s="776" t="s">
        <v>1981</v>
      </c>
      <c r="B106" s="752"/>
      <c r="C106" s="766">
        <v>0</v>
      </c>
      <c r="D106" s="752">
        <v>1422.8600000000001</v>
      </c>
      <c r="E106" s="766">
        <v>1</v>
      </c>
      <c r="F106" s="753">
        <v>1422.8600000000001</v>
      </c>
    </row>
    <row r="107" spans="1:6" ht="14.4" customHeight="1" x14ac:dyDescent="0.3">
      <c r="A107" s="776" t="s">
        <v>1982</v>
      </c>
      <c r="B107" s="752"/>
      <c r="C107" s="766">
        <v>0</v>
      </c>
      <c r="D107" s="752">
        <v>3132.8399999999997</v>
      </c>
      <c r="E107" s="766">
        <v>1</v>
      </c>
      <c r="F107" s="753">
        <v>3132.8399999999997</v>
      </c>
    </row>
    <row r="108" spans="1:6" ht="14.4" customHeight="1" x14ac:dyDescent="0.3">
      <c r="A108" s="776" t="s">
        <v>1983</v>
      </c>
      <c r="B108" s="752"/>
      <c r="C108" s="766">
        <v>0</v>
      </c>
      <c r="D108" s="752">
        <v>3385.3100000000004</v>
      </c>
      <c r="E108" s="766">
        <v>1</v>
      </c>
      <c r="F108" s="753">
        <v>3385.3100000000004</v>
      </c>
    </row>
    <row r="109" spans="1:6" ht="14.4" customHeight="1" x14ac:dyDescent="0.3">
      <c r="A109" s="776" t="s">
        <v>1984</v>
      </c>
      <c r="B109" s="752"/>
      <c r="C109" s="766">
        <v>0</v>
      </c>
      <c r="D109" s="752">
        <v>97244.4</v>
      </c>
      <c r="E109" s="766">
        <v>1</v>
      </c>
      <c r="F109" s="753">
        <v>97244.4</v>
      </c>
    </row>
    <row r="110" spans="1:6" ht="14.4" customHeight="1" thickBot="1" x14ac:dyDescent="0.35">
      <c r="A110" s="777" t="s">
        <v>1985</v>
      </c>
      <c r="B110" s="768"/>
      <c r="C110" s="769">
        <v>0</v>
      </c>
      <c r="D110" s="768">
        <v>1199.3699999999999</v>
      </c>
      <c r="E110" s="769">
        <v>1</v>
      </c>
      <c r="F110" s="770">
        <v>1199.3699999999999</v>
      </c>
    </row>
    <row r="111" spans="1:6" ht="14.4" customHeight="1" thickBot="1" x14ac:dyDescent="0.35">
      <c r="A111" s="771" t="s">
        <v>3</v>
      </c>
      <c r="B111" s="772">
        <v>331705.90999999997</v>
      </c>
      <c r="C111" s="773">
        <v>7.5343499829370461E-3</v>
      </c>
      <c r="D111" s="772">
        <v>43694110.617133781</v>
      </c>
      <c r="E111" s="773">
        <v>0.99246565001706288</v>
      </c>
      <c r="F111" s="774">
        <v>44025816.527133785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2541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98</v>
      </c>
      <c r="G3" s="47">
        <f>SUBTOTAL(9,G6:G1048576)</f>
        <v>331705.90999999997</v>
      </c>
      <c r="H3" s="48">
        <f>IF(M3=0,0,G3/M3)</f>
        <v>7.5343499829370452E-3</v>
      </c>
      <c r="I3" s="47">
        <f>SUBTOTAL(9,I6:I1048576)</f>
        <v>6307.8040014999997</v>
      </c>
      <c r="J3" s="47">
        <f>SUBTOTAL(9,J6:J1048576)</f>
        <v>43694110.617133789</v>
      </c>
      <c r="K3" s="48">
        <f>IF(M3=0,0,J3/M3)</f>
        <v>0.99246565001706288</v>
      </c>
      <c r="L3" s="47">
        <f>SUBTOTAL(9,L6:L1048576)</f>
        <v>6405.8040014999997</v>
      </c>
      <c r="M3" s="49">
        <f>SUBTOTAL(9,M6:M1048576)</f>
        <v>44025816.527133793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607</v>
      </c>
      <c r="B6" s="741" t="s">
        <v>1986</v>
      </c>
      <c r="C6" s="741" t="s">
        <v>1987</v>
      </c>
      <c r="D6" s="741" t="s">
        <v>794</v>
      </c>
      <c r="E6" s="741" t="s">
        <v>1988</v>
      </c>
      <c r="F6" s="745"/>
      <c r="G6" s="745"/>
      <c r="H6" s="765">
        <v>0</v>
      </c>
      <c r="I6" s="745">
        <v>290</v>
      </c>
      <c r="J6" s="745">
        <v>4802.5499999999993</v>
      </c>
      <c r="K6" s="765">
        <v>1</v>
      </c>
      <c r="L6" s="745">
        <v>290</v>
      </c>
      <c r="M6" s="746">
        <v>4802.5499999999993</v>
      </c>
    </row>
    <row r="7" spans="1:13" ht="14.4" customHeight="1" x14ac:dyDescent="0.3">
      <c r="A7" s="747" t="s">
        <v>607</v>
      </c>
      <c r="B7" s="748" t="s">
        <v>1986</v>
      </c>
      <c r="C7" s="748" t="s">
        <v>1989</v>
      </c>
      <c r="D7" s="748" t="s">
        <v>1990</v>
      </c>
      <c r="E7" s="748" t="s">
        <v>1991</v>
      </c>
      <c r="F7" s="752"/>
      <c r="G7" s="752"/>
      <c r="H7" s="766">
        <v>0</v>
      </c>
      <c r="I7" s="752">
        <v>15</v>
      </c>
      <c r="J7" s="752">
        <v>1283.6700000000003</v>
      </c>
      <c r="K7" s="766">
        <v>1</v>
      </c>
      <c r="L7" s="752">
        <v>15</v>
      </c>
      <c r="M7" s="753">
        <v>1283.6700000000003</v>
      </c>
    </row>
    <row r="8" spans="1:13" ht="14.4" customHeight="1" x14ac:dyDescent="0.3">
      <c r="A8" s="747" t="s">
        <v>607</v>
      </c>
      <c r="B8" s="748" t="s">
        <v>1992</v>
      </c>
      <c r="C8" s="748" t="s">
        <v>1993</v>
      </c>
      <c r="D8" s="748" t="s">
        <v>1994</v>
      </c>
      <c r="E8" s="748" t="s">
        <v>1995</v>
      </c>
      <c r="F8" s="752"/>
      <c r="G8" s="752"/>
      <c r="H8" s="766">
        <v>0</v>
      </c>
      <c r="I8" s="752">
        <v>2</v>
      </c>
      <c r="J8" s="752">
        <v>679.12</v>
      </c>
      <c r="K8" s="766">
        <v>1</v>
      </c>
      <c r="L8" s="752">
        <v>2</v>
      </c>
      <c r="M8" s="753">
        <v>679.12</v>
      </c>
    </row>
    <row r="9" spans="1:13" ht="14.4" customHeight="1" x14ac:dyDescent="0.3">
      <c r="A9" s="747" t="s">
        <v>607</v>
      </c>
      <c r="B9" s="748" t="s">
        <v>1992</v>
      </c>
      <c r="C9" s="748" t="s">
        <v>1996</v>
      </c>
      <c r="D9" s="748" t="s">
        <v>1997</v>
      </c>
      <c r="E9" s="748" t="s">
        <v>1998</v>
      </c>
      <c r="F9" s="752"/>
      <c r="G9" s="752"/>
      <c r="H9" s="766">
        <v>0</v>
      </c>
      <c r="I9" s="752">
        <v>15</v>
      </c>
      <c r="J9" s="752">
        <v>4108.5</v>
      </c>
      <c r="K9" s="766">
        <v>1</v>
      </c>
      <c r="L9" s="752">
        <v>15</v>
      </c>
      <c r="M9" s="753">
        <v>4108.5</v>
      </c>
    </row>
    <row r="10" spans="1:13" ht="14.4" customHeight="1" x14ac:dyDescent="0.3">
      <c r="A10" s="747" t="s">
        <v>607</v>
      </c>
      <c r="B10" s="748" t="s">
        <v>1999</v>
      </c>
      <c r="C10" s="748" t="s">
        <v>2000</v>
      </c>
      <c r="D10" s="748" t="s">
        <v>2001</v>
      </c>
      <c r="E10" s="748" t="s">
        <v>2002</v>
      </c>
      <c r="F10" s="752"/>
      <c r="G10" s="752"/>
      <c r="H10" s="766">
        <v>0</v>
      </c>
      <c r="I10" s="752">
        <v>5</v>
      </c>
      <c r="J10" s="752">
        <v>666.9</v>
      </c>
      <c r="K10" s="766">
        <v>1</v>
      </c>
      <c r="L10" s="752">
        <v>5</v>
      </c>
      <c r="M10" s="753">
        <v>666.9</v>
      </c>
    </row>
    <row r="11" spans="1:13" ht="14.4" customHeight="1" x14ac:dyDescent="0.3">
      <c r="A11" s="747" t="s">
        <v>607</v>
      </c>
      <c r="B11" s="748" t="s">
        <v>2003</v>
      </c>
      <c r="C11" s="748" t="s">
        <v>2004</v>
      </c>
      <c r="D11" s="748" t="s">
        <v>842</v>
      </c>
      <c r="E11" s="748" t="s">
        <v>2005</v>
      </c>
      <c r="F11" s="752"/>
      <c r="G11" s="752"/>
      <c r="H11" s="766">
        <v>0</v>
      </c>
      <c r="I11" s="752">
        <v>5</v>
      </c>
      <c r="J11" s="752">
        <v>331.69999999999993</v>
      </c>
      <c r="K11" s="766">
        <v>1</v>
      </c>
      <c r="L11" s="752">
        <v>5</v>
      </c>
      <c r="M11" s="753">
        <v>331.69999999999993</v>
      </c>
    </row>
    <row r="12" spans="1:13" ht="14.4" customHeight="1" x14ac:dyDescent="0.3">
      <c r="A12" s="747" t="s">
        <v>607</v>
      </c>
      <c r="B12" s="748" t="s">
        <v>2006</v>
      </c>
      <c r="C12" s="748" t="s">
        <v>2007</v>
      </c>
      <c r="D12" s="748" t="s">
        <v>2008</v>
      </c>
      <c r="E12" s="748" t="s">
        <v>2009</v>
      </c>
      <c r="F12" s="752"/>
      <c r="G12" s="752"/>
      <c r="H12" s="766">
        <v>0</v>
      </c>
      <c r="I12" s="752">
        <v>1</v>
      </c>
      <c r="J12" s="752">
        <v>406.40999999999991</v>
      </c>
      <c r="K12" s="766">
        <v>1</v>
      </c>
      <c r="L12" s="752">
        <v>1</v>
      </c>
      <c r="M12" s="753">
        <v>406.40999999999991</v>
      </c>
    </row>
    <row r="13" spans="1:13" ht="14.4" customHeight="1" x14ac:dyDescent="0.3">
      <c r="A13" s="747" t="s">
        <v>607</v>
      </c>
      <c r="B13" s="748" t="s">
        <v>2010</v>
      </c>
      <c r="C13" s="748" t="s">
        <v>2011</v>
      </c>
      <c r="D13" s="748" t="s">
        <v>901</v>
      </c>
      <c r="E13" s="748" t="s">
        <v>2012</v>
      </c>
      <c r="F13" s="752"/>
      <c r="G13" s="752"/>
      <c r="H13" s="766">
        <v>0</v>
      </c>
      <c r="I13" s="752">
        <v>18</v>
      </c>
      <c r="J13" s="752">
        <v>12981.600000000002</v>
      </c>
      <c r="K13" s="766">
        <v>1</v>
      </c>
      <c r="L13" s="752">
        <v>18</v>
      </c>
      <c r="M13" s="753">
        <v>12981.600000000002</v>
      </c>
    </row>
    <row r="14" spans="1:13" ht="14.4" customHeight="1" x14ac:dyDescent="0.3">
      <c r="A14" s="747" t="s">
        <v>607</v>
      </c>
      <c r="B14" s="748" t="s">
        <v>2010</v>
      </c>
      <c r="C14" s="748" t="s">
        <v>2013</v>
      </c>
      <c r="D14" s="748" t="s">
        <v>901</v>
      </c>
      <c r="E14" s="748" t="s">
        <v>2014</v>
      </c>
      <c r="F14" s="752"/>
      <c r="G14" s="752"/>
      <c r="H14" s="766">
        <v>0</v>
      </c>
      <c r="I14" s="752">
        <v>23</v>
      </c>
      <c r="J14" s="752">
        <v>6252.55</v>
      </c>
      <c r="K14" s="766">
        <v>1</v>
      </c>
      <c r="L14" s="752">
        <v>23</v>
      </c>
      <c r="M14" s="753">
        <v>6252.55</v>
      </c>
    </row>
    <row r="15" spans="1:13" ht="14.4" customHeight="1" x14ac:dyDescent="0.3">
      <c r="A15" s="747" t="s">
        <v>607</v>
      </c>
      <c r="B15" s="748" t="s">
        <v>2010</v>
      </c>
      <c r="C15" s="748" t="s">
        <v>2015</v>
      </c>
      <c r="D15" s="748" t="s">
        <v>901</v>
      </c>
      <c r="E15" s="748" t="s">
        <v>2016</v>
      </c>
      <c r="F15" s="752"/>
      <c r="G15" s="752"/>
      <c r="H15" s="766">
        <v>0</v>
      </c>
      <c r="I15" s="752">
        <v>25</v>
      </c>
      <c r="J15" s="752">
        <v>15766.5</v>
      </c>
      <c r="K15" s="766">
        <v>1</v>
      </c>
      <c r="L15" s="752">
        <v>25</v>
      </c>
      <c r="M15" s="753">
        <v>15766.5</v>
      </c>
    </row>
    <row r="16" spans="1:13" ht="14.4" customHeight="1" x14ac:dyDescent="0.3">
      <c r="A16" s="747" t="s">
        <v>607</v>
      </c>
      <c r="B16" s="748" t="s">
        <v>2010</v>
      </c>
      <c r="C16" s="748" t="s">
        <v>2017</v>
      </c>
      <c r="D16" s="748" t="s">
        <v>901</v>
      </c>
      <c r="E16" s="748" t="s">
        <v>2018</v>
      </c>
      <c r="F16" s="752"/>
      <c r="G16" s="752"/>
      <c r="H16" s="766">
        <v>0</v>
      </c>
      <c r="I16" s="752">
        <v>43</v>
      </c>
      <c r="J16" s="752">
        <v>17584.849999999999</v>
      </c>
      <c r="K16" s="766">
        <v>1</v>
      </c>
      <c r="L16" s="752">
        <v>43</v>
      </c>
      <c r="M16" s="753">
        <v>17584.849999999999</v>
      </c>
    </row>
    <row r="17" spans="1:13" ht="14.4" customHeight="1" x14ac:dyDescent="0.3">
      <c r="A17" s="747" t="s">
        <v>607</v>
      </c>
      <c r="B17" s="748" t="s">
        <v>2019</v>
      </c>
      <c r="C17" s="748" t="s">
        <v>2020</v>
      </c>
      <c r="D17" s="748" t="s">
        <v>796</v>
      </c>
      <c r="E17" s="748" t="s">
        <v>2021</v>
      </c>
      <c r="F17" s="752"/>
      <c r="G17" s="752"/>
      <c r="H17" s="766">
        <v>0</v>
      </c>
      <c r="I17" s="752">
        <v>16</v>
      </c>
      <c r="J17" s="752">
        <v>2055.2000000000003</v>
      </c>
      <c r="K17" s="766">
        <v>1</v>
      </c>
      <c r="L17" s="752">
        <v>16</v>
      </c>
      <c r="M17" s="753">
        <v>2055.2000000000003</v>
      </c>
    </row>
    <row r="18" spans="1:13" ht="14.4" customHeight="1" x14ac:dyDescent="0.3">
      <c r="A18" s="747" t="s">
        <v>607</v>
      </c>
      <c r="B18" s="748" t="s">
        <v>2019</v>
      </c>
      <c r="C18" s="748" t="s">
        <v>2022</v>
      </c>
      <c r="D18" s="748" t="s">
        <v>796</v>
      </c>
      <c r="E18" s="748" t="s">
        <v>2023</v>
      </c>
      <c r="F18" s="752"/>
      <c r="G18" s="752"/>
      <c r="H18" s="766">
        <v>0</v>
      </c>
      <c r="I18" s="752">
        <v>3</v>
      </c>
      <c r="J18" s="752">
        <v>134.42000000000002</v>
      </c>
      <c r="K18" s="766">
        <v>1</v>
      </c>
      <c r="L18" s="752">
        <v>3</v>
      </c>
      <c r="M18" s="753">
        <v>134.42000000000002</v>
      </c>
    </row>
    <row r="19" spans="1:13" ht="14.4" customHeight="1" x14ac:dyDescent="0.3">
      <c r="A19" s="747" t="s">
        <v>607</v>
      </c>
      <c r="B19" s="748" t="s">
        <v>2019</v>
      </c>
      <c r="C19" s="748" t="s">
        <v>2024</v>
      </c>
      <c r="D19" s="748" t="s">
        <v>1145</v>
      </c>
      <c r="E19" s="748" t="s">
        <v>2023</v>
      </c>
      <c r="F19" s="752">
        <v>5</v>
      </c>
      <c r="G19" s="752">
        <v>363.48000000000013</v>
      </c>
      <c r="H19" s="766">
        <v>1</v>
      </c>
      <c r="I19" s="752"/>
      <c r="J19" s="752"/>
      <c r="K19" s="766">
        <v>0</v>
      </c>
      <c r="L19" s="752">
        <v>5</v>
      </c>
      <c r="M19" s="753">
        <v>363.48000000000013</v>
      </c>
    </row>
    <row r="20" spans="1:13" ht="14.4" customHeight="1" x14ac:dyDescent="0.3">
      <c r="A20" s="747" t="s">
        <v>607</v>
      </c>
      <c r="B20" s="748" t="s">
        <v>2025</v>
      </c>
      <c r="C20" s="748" t="s">
        <v>2026</v>
      </c>
      <c r="D20" s="748" t="s">
        <v>910</v>
      </c>
      <c r="E20" s="748" t="s">
        <v>911</v>
      </c>
      <c r="F20" s="752"/>
      <c r="G20" s="752"/>
      <c r="H20" s="766">
        <v>0</v>
      </c>
      <c r="I20" s="752">
        <v>59</v>
      </c>
      <c r="J20" s="752">
        <v>2383.3100000000004</v>
      </c>
      <c r="K20" s="766">
        <v>1</v>
      </c>
      <c r="L20" s="752">
        <v>59</v>
      </c>
      <c r="M20" s="753">
        <v>2383.3100000000004</v>
      </c>
    </row>
    <row r="21" spans="1:13" ht="14.4" customHeight="1" x14ac:dyDescent="0.3">
      <c r="A21" s="747" t="s">
        <v>607</v>
      </c>
      <c r="B21" s="748" t="s">
        <v>2025</v>
      </c>
      <c r="C21" s="748" t="s">
        <v>2027</v>
      </c>
      <c r="D21" s="748" t="s">
        <v>908</v>
      </c>
      <c r="E21" s="748" t="s">
        <v>2028</v>
      </c>
      <c r="F21" s="752"/>
      <c r="G21" s="752"/>
      <c r="H21" s="766">
        <v>0</v>
      </c>
      <c r="I21" s="752">
        <v>6</v>
      </c>
      <c r="J21" s="752">
        <v>352.62</v>
      </c>
      <c r="K21" s="766">
        <v>1</v>
      </c>
      <c r="L21" s="752">
        <v>6</v>
      </c>
      <c r="M21" s="753">
        <v>352.62</v>
      </c>
    </row>
    <row r="22" spans="1:13" ht="14.4" customHeight="1" x14ac:dyDescent="0.3">
      <c r="A22" s="747" t="s">
        <v>607</v>
      </c>
      <c r="B22" s="748" t="s">
        <v>2025</v>
      </c>
      <c r="C22" s="748" t="s">
        <v>2029</v>
      </c>
      <c r="D22" s="748" t="s">
        <v>906</v>
      </c>
      <c r="E22" s="748" t="s">
        <v>2030</v>
      </c>
      <c r="F22" s="752">
        <v>3</v>
      </c>
      <c r="G22" s="752">
        <v>179.06</v>
      </c>
      <c r="H22" s="766">
        <v>1</v>
      </c>
      <c r="I22" s="752"/>
      <c r="J22" s="752"/>
      <c r="K22" s="766">
        <v>0</v>
      </c>
      <c r="L22" s="752">
        <v>3</v>
      </c>
      <c r="M22" s="753">
        <v>179.06</v>
      </c>
    </row>
    <row r="23" spans="1:13" ht="14.4" customHeight="1" x14ac:dyDescent="0.3">
      <c r="A23" s="747" t="s">
        <v>607</v>
      </c>
      <c r="B23" s="748" t="s">
        <v>2031</v>
      </c>
      <c r="C23" s="748" t="s">
        <v>2032</v>
      </c>
      <c r="D23" s="748" t="s">
        <v>945</v>
      </c>
      <c r="E23" s="748" t="s">
        <v>2033</v>
      </c>
      <c r="F23" s="752"/>
      <c r="G23" s="752"/>
      <c r="H23" s="766">
        <v>0</v>
      </c>
      <c r="I23" s="752">
        <v>2</v>
      </c>
      <c r="J23" s="752">
        <v>86.66</v>
      </c>
      <c r="K23" s="766">
        <v>1</v>
      </c>
      <c r="L23" s="752">
        <v>2</v>
      </c>
      <c r="M23" s="753">
        <v>86.66</v>
      </c>
    </row>
    <row r="24" spans="1:13" ht="14.4" customHeight="1" x14ac:dyDescent="0.3">
      <c r="A24" s="747" t="s">
        <v>607</v>
      </c>
      <c r="B24" s="748" t="s">
        <v>2031</v>
      </c>
      <c r="C24" s="748" t="s">
        <v>2034</v>
      </c>
      <c r="D24" s="748" t="s">
        <v>945</v>
      </c>
      <c r="E24" s="748" t="s">
        <v>2035</v>
      </c>
      <c r="F24" s="752"/>
      <c r="G24" s="752"/>
      <c r="H24" s="766">
        <v>0</v>
      </c>
      <c r="I24" s="752">
        <v>3</v>
      </c>
      <c r="J24" s="752">
        <v>183.56999999999994</v>
      </c>
      <c r="K24" s="766">
        <v>1</v>
      </c>
      <c r="L24" s="752">
        <v>3</v>
      </c>
      <c r="M24" s="753">
        <v>183.56999999999994</v>
      </c>
    </row>
    <row r="25" spans="1:13" ht="14.4" customHeight="1" x14ac:dyDescent="0.3">
      <c r="A25" s="747" t="s">
        <v>607</v>
      </c>
      <c r="B25" s="748" t="s">
        <v>2036</v>
      </c>
      <c r="C25" s="748" t="s">
        <v>2037</v>
      </c>
      <c r="D25" s="748" t="s">
        <v>2038</v>
      </c>
      <c r="E25" s="748" t="s">
        <v>2039</v>
      </c>
      <c r="F25" s="752"/>
      <c r="G25" s="752"/>
      <c r="H25" s="766">
        <v>0</v>
      </c>
      <c r="I25" s="752">
        <v>1</v>
      </c>
      <c r="J25" s="752">
        <v>207.42000000000004</v>
      </c>
      <c r="K25" s="766">
        <v>1</v>
      </c>
      <c r="L25" s="752">
        <v>1</v>
      </c>
      <c r="M25" s="753">
        <v>207.42000000000004</v>
      </c>
    </row>
    <row r="26" spans="1:13" ht="14.4" customHeight="1" x14ac:dyDescent="0.3">
      <c r="A26" s="747" t="s">
        <v>607</v>
      </c>
      <c r="B26" s="748" t="s">
        <v>2036</v>
      </c>
      <c r="C26" s="748" t="s">
        <v>2040</v>
      </c>
      <c r="D26" s="748" t="s">
        <v>2041</v>
      </c>
      <c r="E26" s="748" t="s">
        <v>2042</v>
      </c>
      <c r="F26" s="752"/>
      <c r="G26" s="752"/>
      <c r="H26" s="766">
        <v>0</v>
      </c>
      <c r="I26" s="752">
        <v>1</v>
      </c>
      <c r="J26" s="752">
        <v>204.86000000000007</v>
      </c>
      <c r="K26" s="766">
        <v>1</v>
      </c>
      <c r="L26" s="752">
        <v>1</v>
      </c>
      <c r="M26" s="753">
        <v>204.86000000000007</v>
      </c>
    </row>
    <row r="27" spans="1:13" ht="14.4" customHeight="1" x14ac:dyDescent="0.3">
      <c r="A27" s="747" t="s">
        <v>607</v>
      </c>
      <c r="B27" s="748" t="s">
        <v>2036</v>
      </c>
      <c r="C27" s="748" t="s">
        <v>2043</v>
      </c>
      <c r="D27" s="748" t="s">
        <v>2038</v>
      </c>
      <c r="E27" s="748" t="s">
        <v>2044</v>
      </c>
      <c r="F27" s="752"/>
      <c r="G27" s="752"/>
      <c r="H27" s="766">
        <v>0</v>
      </c>
      <c r="I27" s="752">
        <v>2</v>
      </c>
      <c r="J27" s="752">
        <v>187.69999999999993</v>
      </c>
      <c r="K27" s="766">
        <v>1</v>
      </c>
      <c r="L27" s="752">
        <v>2</v>
      </c>
      <c r="M27" s="753">
        <v>187.69999999999993</v>
      </c>
    </row>
    <row r="28" spans="1:13" ht="14.4" customHeight="1" x14ac:dyDescent="0.3">
      <c r="A28" s="747" t="s">
        <v>607</v>
      </c>
      <c r="B28" s="748" t="s">
        <v>2045</v>
      </c>
      <c r="C28" s="748" t="s">
        <v>2046</v>
      </c>
      <c r="D28" s="748" t="s">
        <v>2047</v>
      </c>
      <c r="E28" s="748" t="s">
        <v>2048</v>
      </c>
      <c r="F28" s="752"/>
      <c r="G28" s="752"/>
      <c r="H28" s="766">
        <v>0</v>
      </c>
      <c r="I28" s="752">
        <v>2</v>
      </c>
      <c r="J28" s="752">
        <v>55.580000000000013</v>
      </c>
      <c r="K28" s="766">
        <v>1</v>
      </c>
      <c r="L28" s="752">
        <v>2</v>
      </c>
      <c r="M28" s="753">
        <v>55.580000000000013</v>
      </c>
    </row>
    <row r="29" spans="1:13" ht="14.4" customHeight="1" x14ac:dyDescent="0.3">
      <c r="A29" s="747" t="s">
        <v>607</v>
      </c>
      <c r="B29" s="748" t="s">
        <v>2045</v>
      </c>
      <c r="C29" s="748" t="s">
        <v>2049</v>
      </c>
      <c r="D29" s="748" t="s">
        <v>2047</v>
      </c>
      <c r="E29" s="748" t="s">
        <v>2050</v>
      </c>
      <c r="F29" s="752"/>
      <c r="G29" s="752"/>
      <c r="H29" s="766">
        <v>0</v>
      </c>
      <c r="I29" s="752">
        <v>1</v>
      </c>
      <c r="J29" s="752">
        <v>98.11</v>
      </c>
      <c r="K29" s="766">
        <v>1</v>
      </c>
      <c r="L29" s="752">
        <v>1</v>
      </c>
      <c r="M29" s="753">
        <v>98.11</v>
      </c>
    </row>
    <row r="30" spans="1:13" ht="14.4" customHeight="1" x14ac:dyDescent="0.3">
      <c r="A30" s="747" t="s">
        <v>607</v>
      </c>
      <c r="B30" s="748" t="s">
        <v>2051</v>
      </c>
      <c r="C30" s="748" t="s">
        <v>2052</v>
      </c>
      <c r="D30" s="748" t="s">
        <v>1509</v>
      </c>
      <c r="E30" s="748" t="s">
        <v>2053</v>
      </c>
      <c r="F30" s="752"/>
      <c r="G30" s="752"/>
      <c r="H30" s="766">
        <v>0</v>
      </c>
      <c r="I30" s="752">
        <v>5</v>
      </c>
      <c r="J30" s="752">
        <v>130.75000000000003</v>
      </c>
      <c r="K30" s="766">
        <v>1</v>
      </c>
      <c r="L30" s="752">
        <v>5</v>
      </c>
      <c r="M30" s="753">
        <v>130.75000000000003</v>
      </c>
    </row>
    <row r="31" spans="1:13" ht="14.4" customHeight="1" x14ac:dyDescent="0.3">
      <c r="A31" s="747" t="s">
        <v>607</v>
      </c>
      <c r="B31" s="748" t="s">
        <v>2054</v>
      </c>
      <c r="C31" s="748" t="s">
        <v>2055</v>
      </c>
      <c r="D31" s="748" t="s">
        <v>2056</v>
      </c>
      <c r="E31" s="748" t="s">
        <v>2057</v>
      </c>
      <c r="F31" s="752"/>
      <c r="G31" s="752"/>
      <c r="H31" s="766">
        <v>0</v>
      </c>
      <c r="I31" s="752">
        <v>1</v>
      </c>
      <c r="J31" s="752">
        <v>64.870000000000019</v>
      </c>
      <c r="K31" s="766">
        <v>1</v>
      </c>
      <c r="L31" s="752">
        <v>1</v>
      </c>
      <c r="M31" s="753">
        <v>64.870000000000019</v>
      </c>
    </row>
    <row r="32" spans="1:13" ht="14.4" customHeight="1" x14ac:dyDescent="0.3">
      <c r="A32" s="747" t="s">
        <v>607</v>
      </c>
      <c r="B32" s="748" t="s">
        <v>2058</v>
      </c>
      <c r="C32" s="748" t="s">
        <v>2059</v>
      </c>
      <c r="D32" s="748" t="s">
        <v>763</v>
      </c>
      <c r="E32" s="748" t="s">
        <v>2060</v>
      </c>
      <c r="F32" s="752"/>
      <c r="G32" s="752"/>
      <c r="H32" s="766">
        <v>0</v>
      </c>
      <c r="I32" s="752">
        <v>1</v>
      </c>
      <c r="J32" s="752">
        <v>24.750000000000007</v>
      </c>
      <c r="K32" s="766">
        <v>1</v>
      </c>
      <c r="L32" s="752">
        <v>1</v>
      </c>
      <c r="M32" s="753">
        <v>24.750000000000007</v>
      </c>
    </row>
    <row r="33" spans="1:13" ht="14.4" customHeight="1" x14ac:dyDescent="0.3">
      <c r="A33" s="747" t="s">
        <v>607</v>
      </c>
      <c r="B33" s="748" t="s">
        <v>2061</v>
      </c>
      <c r="C33" s="748" t="s">
        <v>2062</v>
      </c>
      <c r="D33" s="748" t="s">
        <v>2063</v>
      </c>
      <c r="E33" s="748" t="s">
        <v>2064</v>
      </c>
      <c r="F33" s="752"/>
      <c r="G33" s="752"/>
      <c r="H33" s="766">
        <v>0</v>
      </c>
      <c r="I33" s="752">
        <v>3</v>
      </c>
      <c r="J33" s="752">
        <v>63.59</v>
      </c>
      <c r="K33" s="766">
        <v>1</v>
      </c>
      <c r="L33" s="752">
        <v>3</v>
      </c>
      <c r="M33" s="753">
        <v>63.59</v>
      </c>
    </row>
    <row r="34" spans="1:13" ht="14.4" customHeight="1" x14ac:dyDescent="0.3">
      <c r="A34" s="747" t="s">
        <v>607</v>
      </c>
      <c r="B34" s="748" t="s">
        <v>2061</v>
      </c>
      <c r="C34" s="748" t="s">
        <v>2065</v>
      </c>
      <c r="D34" s="748" t="s">
        <v>2063</v>
      </c>
      <c r="E34" s="748" t="s">
        <v>2066</v>
      </c>
      <c r="F34" s="752"/>
      <c r="G34" s="752"/>
      <c r="H34" s="766">
        <v>0</v>
      </c>
      <c r="I34" s="752">
        <v>2</v>
      </c>
      <c r="J34" s="752">
        <v>17.299999999999997</v>
      </c>
      <c r="K34" s="766">
        <v>1</v>
      </c>
      <c r="L34" s="752">
        <v>2</v>
      </c>
      <c r="M34" s="753">
        <v>17.299999999999997</v>
      </c>
    </row>
    <row r="35" spans="1:13" ht="14.4" customHeight="1" x14ac:dyDescent="0.3">
      <c r="A35" s="747" t="s">
        <v>607</v>
      </c>
      <c r="B35" s="748" t="s">
        <v>2067</v>
      </c>
      <c r="C35" s="748" t="s">
        <v>2068</v>
      </c>
      <c r="D35" s="748" t="s">
        <v>2069</v>
      </c>
      <c r="E35" s="748" t="s">
        <v>2070</v>
      </c>
      <c r="F35" s="752"/>
      <c r="G35" s="752"/>
      <c r="H35" s="766">
        <v>0</v>
      </c>
      <c r="I35" s="752">
        <v>3</v>
      </c>
      <c r="J35" s="752">
        <v>151.81</v>
      </c>
      <c r="K35" s="766">
        <v>1</v>
      </c>
      <c r="L35" s="752">
        <v>3</v>
      </c>
      <c r="M35" s="753">
        <v>151.81</v>
      </c>
    </row>
    <row r="36" spans="1:13" ht="14.4" customHeight="1" x14ac:dyDescent="0.3">
      <c r="A36" s="747" t="s">
        <v>607</v>
      </c>
      <c r="B36" s="748" t="s">
        <v>2071</v>
      </c>
      <c r="C36" s="748" t="s">
        <v>2072</v>
      </c>
      <c r="D36" s="748" t="s">
        <v>1142</v>
      </c>
      <c r="E36" s="748" t="s">
        <v>2053</v>
      </c>
      <c r="F36" s="752"/>
      <c r="G36" s="752"/>
      <c r="H36" s="766">
        <v>0</v>
      </c>
      <c r="I36" s="752">
        <v>1</v>
      </c>
      <c r="J36" s="752">
        <v>86.079999999999956</v>
      </c>
      <c r="K36" s="766">
        <v>1</v>
      </c>
      <c r="L36" s="752">
        <v>1</v>
      </c>
      <c r="M36" s="753">
        <v>86.079999999999956</v>
      </c>
    </row>
    <row r="37" spans="1:13" ht="14.4" customHeight="1" x14ac:dyDescent="0.3">
      <c r="A37" s="747" t="s">
        <v>607</v>
      </c>
      <c r="B37" s="748" t="s">
        <v>2071</v>
      </c>
      <c r="C37" s="748" t="s">
        <v>2073</v>
      </c>
      <c r="D37" s="748" t="s">
        <v>1142</v>
      </c>
      <c r="E37" s="748" t="s">
        <v>2074</v>
      </c>
      <c r="F37" s="752"/>
      <c r="G37" s="752"/>
      <c r="H37" s="766">
        <v>0</v>
      </c>
      <c r="I37" s="752">
        <v>3</v>
      </c>
      <c r="J37" s="752">
        <v>658.75</v>
      </c>
      <c r="K37" s="766">
        <v>1</v>
      </c>
      <c r="L37" s="752">
        <v>3</v>
      </c>
      <c r="M37" s="753">
        <v>658.75</v>
      </c>
    </row>
    <row r="38" spans="1:13" ht="14.4" customHeight="1" x14ac:dyDescent="0.3">
      <c r="A38" s="747" t="s">
        <v>607</v>
      </c>
      <c r="B38" s="748" t="s">
        <v>2071</v>
      </c>
      <c r="C38" s="748" t="s">
        <v>2075</v>
      </c>
      <c r="D38" s="748" t="s">
        <v>1143</v>
      </c>
      <c r="E38" s="748" t="s">
        <v>2076</v>
      </c>
      <c r="F38" s="752"/>
      <c r="G38" s="752"/>
      <c r="H38" s="766">
        <v>0</v>
      </c>
      <c r="I38" s="752">
        <v>3</v>
      </c>
      <c r="J38" s="752">
        <v>1104.75</v>
      </c>
      <c r="K38" s="766">
        <v>1</v>
      </c>
      <c r="L38" s="752">
        <v>3</v>
      </c>
      <c r="M38" s="753">
        <v>1104.75</v>
      </c>
    </row>
    <row r="39" spans="1:13" ht="14.4" customHeight="1" x14ac:dyDescent="0.3">
      <c r="A39" s="747" t="s">
        <v>607</v>
      </c>
      <c r="B39" s="748" t="s">
        <v>2077</v>
      </c>
      <c r="C39" s="748" t="s">
        <v>2078</v>
      </c>
      <c r="D39" s="748" t="s">
        <v>2079</v>
      </c>
      <c r="E39" s="748" t="s">
        <v>2080</v>
      </c>
      <c r="F39" s="752"/>
      <c r="G39" s="752"/>
      <c r="H39" s="766">
        <v>0</v>
      </c>
      <c r="I39" s="752">
        <v>2</v>
      </c>
      <c r="J39" s="752">
        <v>29.539999999999996</v>
      </c>
      <c r="K39" s="766">
        <v>1</v>
      </c>
      <c r="L39" s="752">
        <v>2</v>
      </c>
      <c r="M39" s="753">
        <v>29.539999999999996</v>
      </c>
    </row>
    <row r="40" spans="1:13" ht="14.4" customHeight="1" x14ac:dyDescent="0.3">
      <c r="A40" s="747" t="s">
        <v>607</v>
      </c>
      <c r="B40" s="748" t="s">
        <v>2077</v>
      </c>
      <c r="C40" s="748" t="s">
        <v>2081</v>
      </c>
      <c r="D40" s="748" t="s">
        <v>2079</v>
      </c>
      <c r="E40" s="748" t="s">
        <v>2082</v>
      </c>
      <c r="F40" s="752"/>
      <c r="G40" s="752"/>
      <c r="H40" s="766">
        <v>0</v>
      </c>
      <c r="I40" s="752">
        <v>1</v>
      </c>
      <c r="J40" s="752">
        <v>11.840000000000002</v>
      </c>
      <c r="K40" s="766">
        <v>1</v>
      </c>
      <c r="L40" s="752">
        <v>1</v>
      </c>
      <c r="M40" s="753">
        <v>11.840000000000002</v>
      </c>
    </row>
    <row r="41" spans="1:13" ht="14.4" customHeight="1" x14ac:dyDescent="0.3">
      <c r="A41" s="747" t="s">
        <v>607</v>
      </c>
      <c r="B41" s="748" t="s">
        <v>2077</v>
      </c>
      <c r="C41" s="748" t="s">
        <v>2083</v>
      </c>
      <c r="D41" s="748" t="s">
        <v>2079</v>
      </c>
      <c r="E41" s="748" t="s">
        <v>2084</v>
      </c>
      <c r="F41" s="752"/>
      <c r="G41" s="752"/>
      <c r="H41" s="766">
        <v>0</v>
      </c>
      <c r="I41" s="752">
        <v>2</v>
      </c>
      <c r="J41" s="752">
        <v>201.21000271929432</v>
      </c>
      <c r="K41" s="766">
        <v>1</v>
      </c>
      <c r="L41" s="752">
        <v>2</v>
      </c>
      <c r="M41" s="753">
        <v>201.21000271929432</v>
      </c>
    </row>
    <row r="42" spans="1:13" ht="14.4" customHeight="1" x14ac:dyDescent="0.3">
      <c r="A42" s="747" t="s">
        <v>607</v>
      </c>
      <c r="B42" s="748" t="s">
        <v>2085</v>
      </c>
      <c r="C42" s="748" t="s">
        <v>2086</v>
      </c>
      <c r="D42" s="748" t="s">
        <v>930</v>
      </c>
      <c r="E42" s="748" t="s">
        <v>932</v>
      </c>
      <c r="F42" s="752"/>
      <c r="G42" s="752"/>
      <c r="H42" s="766"/>
      <c r="I42" s="752">
        <v>0</v>
      </c>
      <c r="J42" s="752">
        <v>0</v>
      </c>
      <c r="K42" s="766"/>
      <c r="L42" s="752">
        <v>0</v>
      </c>
      <c r="M42" s="753">
        <v>0</v>
      </c>
    </row>
    <row r="43" spans="1:13" ht="14.4" customHeight="1" x14ac:dyDescent="0.3">
      <c r="A43" s="747" t="s">
        <v>607</v>
      </c>
      <c r="B43" s="748" t="s">
        <v>2085</v>
      </c>
      <c r="C43" s="748" t="s">
        <v>2087</v>
      </c>
      <c r="D43" s="748" t="s">
        <v>930</v>
      </c>
      <c r="E43" s="748" t="s">
        <v>931</v>
      </c>
      <c r="F43" s="752">
        <v>3</v>
      </c>
      <c r="G43" s="752">
        <v>153.22000000000003</v>
      </c>
      <c r="H43" s="766">
        <v>1</v>
      </c>
      <c r="I43" s="752"/>
      <c r="J43" s="752"/>
      <c r="K43" s="766">
        <v>0</v>
      </c>
      <c r="L43" s="752">
        <v>3</v>
      </c>
      <c r="M43" s="753">
        <v>153.22000000000003</v>
      </c>
    </row>
    <row r="44" spans="1:13" ht="14.4" customHeight="1" x14ac:dyDescent="0.3">
      <c r="A44" s="747" t="s">
        <v>607</v>
      </c>
      <c r="B44" s="748" t="s">
        <v>2088</v>
      </c>
      <c r="C44" s="748" t="s">
        <v>2089</v>
      </c>
      <c r="D44" s="748" t="s">
        <v>2090</v>
      </c>
      <c r="E44" s="748" t="s">
        <v>2091</v>
      </c>
      <c r="F44" s="752"/>
      <c r="G44" s="752"/>
      <c r="H44" s="766">
        <v>0</v>
      </c>
      <c r="I44" s="752">
        <v>1</v>
      </c>
      <c r="J44" s="752">
        <v>519.15</v>
      </c>
      <c r="K44" s="766">
        <v>1</v>
      </c>
      <c r="L44" s="752">
        <v>1</v>
      </c>
      <c r="M44" s="753">
        <v>519.15</v>
      </c>
    </row>
    <row r="45" spans="1:13" ht="14.4" customHeight="1" x14ac:dyDescent="0.3">
      <c r="A45" s="747" t="s">
        <v>607</v>
      </c>
      <c r="B45" s="748" t="s">
        <v>2092</v>
      </c>
      <c r="C45" s="748" t="s">
        <v>2093</v>
      </c>
      <c r="D45" s="748" t="s">
        <v>1045</v>
      </c>
      <c r="E45" s="748" t="s">
        <v>2094</v>
      </c>
      <c r="F45" s="752"/>
      <c r="G45" s="752"/>
      <c r="H45" s="766">
        <v>0</v>
      </c>
      <c r="I45" s="752">
        <v>5</v>
      </c>
      <c r="J45" s="752">
        <v>91.449999999999989</v>
      </c>
      <c r="K45" s="766">
        <v>1</v>
      </c>
      <c r="L45" s="752">
        <v>5</v>
      </c>
      <c r="M45" s="753">
        <v>91.449999999999989</v>
      </c>
    </row>
    <row r="46" spans="1:13" ht="14.4" customHeight="1" x14ac:dyDescent="0.3">
      <c r="A46" s="747" t="s">
        <v>607</v>
      </c>
      <c r="B46" s="748" t="s">
        <v>2092</v>
      </c>
      <c r="C46" s="748" t="s">
        <v>2095</v>
      </c>
      <c r="D46" s="748" t="s">
        <v>1045</v>
      </c>
      <c r="E46" s="748" t="s">
        <v>2096</v>
      </c>
      <c r="F46" s="752"/>
      <c r="G46" s="752"/>
      <c r="H46" s="766">
        <v>0</v>
      </c>
      <c r="I46" s="752">
        <v>3</v>
      </c>
      <c r="J46" s="752">
        <v>145.57000000000002</v>
      </c>
      <c r="K46" s="766">
        <v>1</v>
      </c>
      <c r="L46" s="752">
        <v>3</v>
      </c>
      <c r="M46" s="753">
        <v>145.57000000000002</v>
      </c>
    </row>
    <row r="47" spans="1:13" ht="14.4" customHeight="1" x14ac:dyDescent="0.3">
      <c r="A47" s="747" t="s">
        <v>607</v>
      </c>
      <c r="B47" s="748" t="s">
        <v>2097</v>
      </c>
      <c r="C47" s="748" t="s">
        <v>2098</v>
      </c>
      <c r="D47" s="748" t="s">
        <v>2099</v>
      </c>
      <c r="E47" s="748" t="s">
        <v>2100</v>
      </c>
      <c r="F47" s="752"/>
      <c r="G47" s="752"/>
      <c r="H47" s="766">
        <v>0</v>
      </c>
      <c r="I47" s="752">
        <v>1</v>
      </c>
      <c r="J47" s="752">
        <v>58.890000000000015</v>
      </c>
      <c r="K47" s="766">
        <v>1</v>
      </c>
      <c r="L47" s="752">
        <v>1</v>
      </c>
      <c r="M47" s="753">
        <v>58.890000000000015</v>
      </c>
    </row>
    <row r="48" spans="1:13" ht="14.4" customHeight="1" x14ac:dyDescent="0.3">
      <c r="A48" s="747" t="s">
        <v>607</v>
      </c>
      <c r="B48" s="748" t="s">
        <v>2101</v>
      </c>
      <c r="C48" s="748" t="s">
        <v>2102</v>
      </c>
      <c r="D48" s="748" t="s">
        <v>1048</v>
      </c>
      <c r="E48" s="748" t="s">
        <v>2103</v>
      </c>
      <c r="F48" s="752"/>
      <c r="G48" s="752"/>
      <c r="H48" s="766">
        <v>0</v>
      </c>
      <c r="I48" s="752">
        <v>2</v>
      </c>
      <c r="J48" s="752">
        <v>38.020000000000003</v>
      </c>
      <c r="K48" s="766">
        <v>1</v>
      </c>
      <c r="L48" s="752">
        <v>2</v>
      </c>
      <c r="M48" s="753">
        <v>38.020000000000003</v>
      </c>
    </row>
    <row r="49" spans="1:13" ht="14.4" customHeight="1" x14ac:dyDescent="0.3">
      <c r="A49" s="747" t="s">
        <v>607</v>
      </c>
      <c r="B49" s="748" t="s">
        <v>2104</v>
      </c>
      <c r="C49" s="748" t="s">
        <v>2105</v>
      </c>
      <c r="D49" s="748" t="s">
        <v>2106</v>
      </c>
      <c r="E49" s="748" t="s">
        <v>2107</v>
      </c>
      <c r="F49" s="752"/>
      <c r="G49" s="752"/>
      <c r="H49" s="766">
        <v>0</v>
      </c>
      <c r="I49" s="752">
        <v>6</v>
      </c>
      <c r="J49" s="752">
        <v>468.78</v>
      </c>
      <c r="K49" s="766">
        <v>1</v>
      </c>
      <c r="L49" s="752">
        <v>6</v>
      </c>
      <c r="M49" s="753">
        <v>468.78</v>
      </c>
    </row>
    <row r="50" spans="1:13" ht="14.4" customHeight="1" x14ac:dyDescent="0.3">
      <c r="A50" s="747" t="s">
        <v>607</v>
      </c>
      <c r="B50" s="748" t="s">
        <v>2108</v>
      </c>
      <c r="C50" s="748" t="s">
        <v>2109</v>
      </c>
      <c r="D50" s="748" t="s">
        <v>1703</v>
      </c>
      <c r="E50" s="748" t="s">
        <v>2110</v>
      </c>
      <c r="F50" s="752"/>
      <c r="G50" s="752"/>
      <c r="H50" s="766">
        <v>0</v>
      </c>
      <c r="I50" s="752">
        <v>1</v>
      </c>
      <c r="J50" s="752">
        <v>207.26999999999998</v>
      </c>
      <c r="K50" s="766">
        <v>1</v>
      </c>
      <c r="L50" s="752">
        <v>1</v>
      </c>
      <c r="M50" s="753">
        <v>207.26999999999998</v>
      </c>
    </row>
    <row r="51" spans="1:13" ht="14.4" customHeight="1" x14ac:dyDescent="0.3">
      <c r="A51" s="747" t="s">
        <v>607</v>
      </c>
      <c r="B51" s="748" t="s">
        <v>2111</v>
      </c>
      <c r="C51" s="748" t="s">
        <v>2112</v>
      </c>
      <c r="D51" s="748" t="s">
        <v>1034</v>
      </c>
      <c r="E51" s="748" t="s">
        <v>2113</v>
      </c>
      <c r="F51" s="752"/>
      <c r="G51" s="752"/>
      <c r="H51" s="766">
        <v>0</v>
      </c>
      <c r="I51" s="752">
        <v>1</v>
      </c>
      <c r="J51" s="752">
        <v>137.97999999999999</v>
      </c>
      <c r="K51" s="766">
        <v>1</v>
      </c>
      <c r="L51" s="752">
        <v>1</v>
      </c>
      <c r="M51" s="753">
        <v>137.97999999999999</v>
      </c>
    </row>
    <row r="52" spans="1:13" ht="14.4" customHeight="1" x14ac:dyDescent="0.3">
      <c r="A52" s="747" t="s">
        <v>607</v>
      </c>
      <c r="B52" s="748" t="s">
        <v>2114</v>
      </c>
      <c r="C52" s="748" t="s">
        <v>2115</v>
      </c>
      <c r="D52" s="748" t="s">
        <v>1157</v>
      </c>
      <c r="E52" s="748" t="s">
        <v>2116</v>
      </c>
      <c r="F52" s="752"/>
      <c r="G52" s="752"/>
      <c r="H52" s="766">
        <v>0</v>
      </c>
      <c r="I52" s="752">
        <v>20</v>
      </c>
      <c r="J52" s="752">
        <v>2852.6399999999994</v>
      </c>
      <c r="K52" s="766">
        <v>1</v>
      </c>
      <c r="L52" s="752">
        <v>20</v>
      </c>
      <c r="M52" s="753">
        <v>2852.6399999999994</v>
      </c>
    </row>
    <row r="53" spans="1:13" ht="14.4" customHeight="1" x14ac:dyDescent="0.3">
      <c r="A53" s="747" t="s">
        <v>607</v>
      </c>
      <c r="B53" s="748" t="s">
        <v>2114</v>
      </c>
      <c r="C53" s="748" t="s">
        <v>2117</v>
      </c>
      <c r="D53" s="748" t="s">
        <v>1157</v>
      </c>
      <c r="E53" s="748" t="s">
        <v>2118</v>
      </c>
      <c r="F53" s="752"/>
      <c r="G53" s="752"/>
      <c r="H53" s="766">
        <v>0</v>
      </c>
      <c r="I53" s="752">
        <v>160</v>
      </c>
      <c r="J53" s="752">
        <v>13742.900000000001</v>
      </c>
      <c r="K53" s="766">
        <v>1</v>
      </c>
      <c r="L53" s="752">
        <v>160</v>
      </c>
      <c r="M53" s="753">
        <v>13742.900000000001</v>
      </c>
    </row>
    <row r="54" spans="1:13" ht="14.4" customHeight="1" x14ac:dyDescent="0.3">
      <c r="A54" s="747" t="s">
        <v>607</v>
      </c>
      <c r="B54" s="748" t="s">
        <v>2114</v>
      </c>
      <c r="C54" s="748" t="s">
        <v>2119</v>
      </c>
      <c r="D54" s="748" t="s">
        <v>1157</v>
      </c>
      <c r="E54" s="748" t="s">
        <v>2120</v>
      </c>
      <c r="F54" s="752"/>
      <c r="G54" s="752"/>
      <c r="H54" s="766">
        <v>0</v>
      </c>
      <c r="I54" s="752">
        <v>20</v>
      </c>
      <c r="J54" s="752">
        <v>1356.5999999999997</v>
      </c>
      <c r="K54" s="766">
        <v>1</v>
      </c>
      <c r="L54" s="752">
        <v>20</v>
      </c>
      <c r="M54" s="753">
        <v>1356.5999999999997</v>
      </c>
    </row>
    <row r="55" spans="1:13" ht="14.4" customHeight="1" x14ac:dyDescent="0.3">
      <c r="A55" s="747" t="s">
        <v>607</v>
      </c>
      <c r="B55" s="748" t="s">
        <v>2121</v>
      </c>
      <c r="C55" s="748" t="s">
        <v>2122</v>
      </c>
      <c r="D55" s="748" t="s">
        <v>2123</v>
      </c>
      <c r="E55" s="748" t="s">
        <v>2124</v>
      </c>
      <c r="F55" s="752"/>
      <c r="G55" s="752"/>
      <c r="H55" s="766">
        <v>0</v>
      </c>
      <c r="I55" s="752">
        <v>4</v>
      </c>
      <c r="J55" s="752">
        <v>197.51999999999998</v>
      </c>
      <c r="K55" s="766">
        <v>1</v>
      </c>
      <c r="L55" s="752">
        <v>4</v>
      </c>
      <c r="M55" s="753">
        <v>197.51999999999998</v>
      </c>
    </row>
    <row r="56" spans="1:13" ht="14.4" customHeight="1" x14ac:dyDescent="0.3">
      <c r="A56" s="747" t="s">
        <v>607</v>
      </c>
      <c r="B56" s="748" t="s">
        <v>2121</v>
      </c>
      <c r="C56" s="748" t="s">
        <v>2125</v>
      </c>
      <c r="D56" s="748" t="s">
        <v>2123</v>
      </c>
      <c r="E56" s="748" t="s">
        <v>2126</v>
      </c>
      <c r="F56" s="752"/>
      <c r="G56" s="752"/>
      <c r="H56" s="766">
        <v>0</v>
      </c>
      <c r="I56" s="752">
        <v>1</v>
      </c>
      <c r="J56" s="752">
        <v>62.679999999999978</v>
      </c>
      <c r="K56" s="766">
        <v>1</v>
      </c>
      <c r="L56" s="752">
        <v>1</v>
      </c>
      <c r="M56" s="753">
        <v>62.679999999999978</v>
      </c>
    </row>
    <row r="57" spans="1:13" ht="14.4" customHeight="1" x14ac:dyDescent="0.3">
      <c r="A57" s="747" t="s">
        <v>607</v>
      </c>
      <c r="B57" s="748" t="s">
        <v>2121</v>
      </c>
      <c r="C57" s="748" t="s">
        <v>2127</v>
      </c>
      <c r="D57" s="748" t="s">
        <v>2128</v>
      </c>
      <c r="E57" s="748" t="s">
        <v>2124</v>
      </c>
      <c r="F57" s="752"/>
      <c r="G57" s="752"/>
      <c r="H57" s="766">
        <v>0</v>
      </c>
      <c r="I57" s="752">
        <v>3</v>
      </c>
      <c r="J57" s="752">
        <v>183.33</v>
      </c>
      <c r="K57" s="766">
        <v>1</v>
      </c>
      <c r="L57" s="752">
        <v>3</v>
      </c>
      <c r="M57" s="753">
        <v>183.33</v>
      </c>
    </row>
    <row r="58" spans="1:13" ht="14.4" customHeight="1" x14ac:dyDescent="0.3">
      <c r="A58" s="747" t="s">
        <v>607</v>
      </c>
      <c r="B58" s="748" t="s">
        <v>2129</v>
      </c>
      <c r="C58" s="748" t="s">
        <v>2130</v>
      </c>
      <c r="D58" s="748" t="s">
        <v>2131</v>
      </c>
      <c r="E58" s="748" t="s">
        <v>2132</v>
      </c>
      <c r="F58" s="752"/>
      <c r="G58" s="752"/>
      <c r="H58" s="766">
        <v>0</v>
      </c>
      <c r="I58" s="752">
        <v>16</v>
      </c>
      <c r="J58" s="752">
        <v>194849.27999999997</v>
      </c>
      <c r="K58" s="766">
        <v>1</v>
      </c>
      <c r="L58" s="752">
        <v>16</v>
      </c>
      <c r="M58" s="753">
        <v>194849.27999999997</v>
      </c>
    </row>
    <row r="59" spans="1:13" ht="14.4" customHeight="1" x14ac:dyDescent="0.3">
      <c r="A59" s="747" t="s">
        <v>607</v>
      </c>
      <c r="B59" s="748" t="s">
        <v>2133</v>
      </c>
      <c r="C59" s="748" t="s">
        <v>2134</v>
      </c>
      <c r="D59" s="748" t="s">
        <v>1309</v>
      </c>
      <c r="E59" s="748" t="s">
        <v>2135</v>
      </c>
      <c r="F59" s="752"/>
      <c r="G59" s="752"/>
      <c r="H59" s="766">
        <v>0</v>
      </c>
      <c r="I59" s="752">
        <v>6</v>
      </c>
      <c r="J59" s="752">
        <v>1005.3000000000002</v>
      </c>
      <c r="K59" s="766">
        <v>1</v>
      </c>
      <c r="L59" s="752">
        <v>6</v>
      </c>
      <c r="M59" s="753">
        <v>1005.3000000000002</v>
      </c>
    </row>
    <row r="60" spans="1:13" ht="14.4" customHeight="1" x14ac:dyDescent="0.3">
      <c r="A60" s="747" t="s">
        <v>607</v>
      </c>
      <c r="B60" s="748" t="s">
        <v>2133</v>
      </c>
      <c r="C60" s="748" t="s">
        <v>2136</v>
      </c>
      <c r="D60" s="748" t="s">
        <v>1309</v>
      </c>
      <c r="E60" s="748" t="s">
        <v>2137</v>
      </c>
      <c r="F60" s="752"/>
      <c r="G60" s="752"/>
      <c r="H60" s="766">
        <v>0</v>
      </c>
      <c r="I60" s="752">
        <v>2</v>
      </c>
      <c r="J60" s="752">
        <v>229.84000000000012</v>
      </c>
      <c r="K60" s="766">
        <v>1</v>
      </c>
      <c r="L60" s="752">
        <v>2</v>
      </c>
      <c r="M60" s="753">
        <v>229.84000000000012</v>
      </c>
    </row>
    <row r="61" spans="1:13" ht="14.4" customHeight="1" x14ac:dyDescent="0.3">
      <c r="A61" s="747" t="s">
        <v>607</v>
      </c>
      <c r="B61" s="748" t="s">
        <v>2138</v>
      </c>
      <c r="C61" s="748" t="s">
        <v>2139</v>
      </c>
      <c r="D61" s="748" t="s">
        <v>2140</v>
      </c>
      <c r="E61" s="748" t="s">
        <v>2141</v>
      </c>
      <c r="F61" s="752"/>
      <c r="G61" s="752"/>
      <c r="H61" s="766">
        <v>0</v>
      </c>
      <c r="I61" s="752">
        <v>110</v>
      </c>
      <c r="J61" s="752">
        <v>50457</v>
      </c>
      <c r="K61" s="766">
        <v>1</v>
      </c>
      <c r="L61" s="752">
        <v>110</v>
      </c>
      <c r="M61" s="753">
        <v>50457</v>
      </c>
    </row>
    <row r="62" spans="1:13" ht="14.4" customHeight="1" x14ac:dyDescent="0.3">
      <c r="A62" s="747" t="s">
        <v>607</v>
      </c>
      <c r="B62" s="748" t="s">
        <v>2142</v>
      </c>
      <c r="C62" s="748" t="s">
        <v>2143</v>
      </c>
      <c r="D62" s="748" t="s">
        <v>2144</v>
      </c>
      <c r="E62" s="748" t="s">
        <v>2145</v>
      </c>
      <c r="F62" s="752"/>
      <c r="G62" s="752"/>
      <c r="H62" s="766">
        <v>0</v>
      </c>
      <c r="I62" s="752">
        <v>4</v>
      </c>
      <c r="J62" s="752">
        <v>816.6400000000001</v>
      </c>
      <c r="K62" s="766">
        <v>1</v>
      </c>
      <c r="L62" s="752">
        <v>4</v>
      </c>
      <c r="M62" s="753">
        <v>816.6400000000001</v>
      </c>
    </row>
    <row r="63" spans="1:13" ht="14.4" customHeight="1" x14ac:dyDescent="0.3">
      <c r="A63" s="747" t="s">
        <v>607</v>
      </c>
      <c r="B63" s="748" t="s">
        <v>2142</v>
      </c>
      <c r="C63" s="748" t="s">
        <v>2146</v>
      </c>
      <c r="D63" s="748" t="s">
        <v>2144</v>
      </c>
      <c r="E63" s="748" t="s">
        <v>2147</v>
      </c>
      <c r="F63" s="752"/>
      <c r="G63" s="752"/>
      <c r="H63" s="766">
        <v>0</v>
      </c>
      <c r="I63" s="752">
        <v>2</v>
      </c>
      <c r="J63" s="752">
        <v>247.00000000000006</v>
      </c>
      <c r="K63" s="766">
        <v>1</v>
      </c>
      <c r="L63" s="752">
        <v>2</v>
      </c>
      <c r="M63" s="753">
        <v>247.00000000000006</v>
      </c>
    </row>
    <row r="64" spans="1:13" ht="14.4" customHeight="1" x14ac:dyDescent="0.3">
      <c r="A64" s="747" t="s">
        <v>607</v>
      </c>
      <c r="B64" s="748" t="s">
        <v>2148</v>
      </c>
      <c r="C64" s="748" t="s">
        <v>2149</v>
      </c>
      <c r="D64" s="748" t="s">
        <v>2150</v>
      </c>
      <c r="E64" s="748" t="s">
        <v>2151</v>
      </c>
      <c r="F64" s="752"/>
      <c r="G64" s="752"/>
      <c r="H64" s="766">
        <v>0</v>
      </c>
      <c r="I64" s="752">
        <v>23</v>
      </c>
      <c r="J64" s="752">
        <v>21125.5</v>
      </c>
      <c r="K64" s="766">
        <v>1</v>
      </c>
      <c r="L64" s="752">
        <v>23</v>
      </c>
      <c r="M64" s="753">
        <v>21125.5</v>
      </c>
    </row>
    <row r="65" spans="1:13" ht="14.4" customHeight="1" x14ac:dyDescent="0.3">
      <c r="A65" s="747" t="s">
        <v>607</v>
      </c>
      <c r="B65" s="748" t="s">
        <v>2152</v>
      </c>
      <c r="C65" s="748" t="s">
        <v>2153</v>
      </c>
      <c r="D65" s="748" t="s">
        <v>729</v>
      </c>
      <c r="E65" s="748" t="s">
        <v>2154</v>
      </c>
      <c r="F65" s="752"/>
      <c r="G65" s="752"/>
      <c r="H65" s="766">
        <v>0</v>
      </c>
      <c r="I65" s="752">
        <v>83</v>
      </c>
      <c r="J65" s="752">
        <v>19050.16</v>
      </c>
      <c r="K65" s="766">
        <v>1</v>
      </c>
      <c r="L65" s="752">
        <v>83</v>
      </c>
      <c r="M65" s="753">
        <v>19050.16</v>
      </c>
    </row>
    <row r="66" spans="1:13" ht="14.4" customHeight="1" x14ac:dyDescent="0.3">
      <c r="A66" s="747" t="s">
        <v>607</v>
      </c>
      <c r="B66" s="748" t="s">
        <v>2155</v>
      </c>
      <c r="C66" s="748" t="s">
        <v>2156</v>
      </c>
      <c r="D66" s="748" t="s">
        <v>2157</v>
      </c>
      <c r="E66" s="748" t="s">
        <v>2158</v>
      </c>
      <c r="F66" s="752"/>
      <c r="G66" s="752"/>
      <c r="H66" s="766">
        <v>0</v>
      </c>
      <c r="I66" s="752">
        <v>2</v>
      </c>
      <c r="J66" s="752">
        <v>83.460000000000008</v>
      </c>
      <c r="K66" s="766">
        <v>1</v>
      </c>
      <c r="L66" s="752">
        <v>2</v>
      </c>
      <c r="M66" s="753">
        <v>83.460000000000008</v>
      </c>
    </row>
    <row r="67" spans="1:13" ht="14.4" customHeight="1" x14ac:dyDescent="0.3">
      <c r="A67" s="747" t="s">
        <v>607</v>
      </c>
      <c r="B67" s="748" t="s">
        <v>2159</v>
      </c>
      <c r="C67" s="748" t="s">
        <v>2160</v>
      </c>
      <c r="D67" s="748" t="s">
        <v>2161</v>
      </c>
      <c r="E67" s="748" t="s">
        <v>2162</v>
      </c>
      <c r="F67" s="752"/>
      <c r="G67" s="752"/>
      <c r="H67" s="766">
        <v>0</v>
      </c>
      <c r="I67" s="752">
        <v>13</v>
      </c>
      <c r="J67" s="752">
        <v>2002</v>
      </c>
      <c r="K67" s="766">
        <v>1</v>
      </c>
      <c r="L67" s="752">
        <v>13</v>
      </c>
      <c r="M67" s="753">
        <v>2002</v>
      </c>
    </row>
    <row r="68" spans="1:13" ht="14.4" customHeight="1" x14ac:dyDescent="0.3">
      <c r="A68" s="747" t="s">
        <v>607</v>
      </c>
      <c r="B68" s="748" t="s">
        <v>2159</v>
      </c>
      <c r="C68" s="748" t="s">
        <v>2163</v>
      </c>
      <c r="D68" s="748" t="s">
        <v>2161</v>
      </c>
      <c r="E68" s="748" t="s">
        <v>2164</v>
      </c>
      <c r="F68" s="752"/>
      <c r="G68" s="752"/>
      <c r="H68" s="766">
        <v>0</v>
      </c>
      <c r="I68" s="752">
        <v>19</v>
      </c>
      <c r="J68" s="752">
        <v>4995.0999999999995</v>
      </c>
      <c r="K68" s="766">
        <v>1</v>
      </c>
      <c r="L68" s="752">
        <v>19</v>
      </c>
      <c r="M68" s="753">
        <v>4995.0999999999995</v>
      </c>
    </row>
    <row r="69" spans="1:13" ht="14.4" customHeight="1" x14ac:dyDescent="0.3">
      <c r="A69" s="747" t="s">
        <v>607</v>
      </c>
      <c r="B69" s="748" t="s">
        <v>2165</v>
      </c>
      <c r="C69" s="748" t="s">
        <v>2166</v>
      </c>
      <c r="D69" s="748" t="s">
        <v>2167</v>
      </c>
      <c r="E69" s="748" t="s">
        <v>2168</v>
      </c>
      <c r="F69" s="752"/>
      <c r="G69" s="752"/>
      <c r="H69" s="766">
        <v>0</v>
      </c>
      <c r="I69" s="752">
        <v>27.1</v>
      </c>
      <c r="J69" s="752">
        <v>15216.920999999998</v>
      </c>
      <c r="K69" s="766">
        <v>1</v>
      </c>
      <c r="L69" s="752">
        <v>27.1</v>
      </c>
      <c r="M69" s="753">
        <v>15216.920999999998</v>
      </c>
    </row>
    <row r="70" spans="1:13" ht="14.4" customHeight="1" x14ac:dyDescent="0.3">
      <c r="A70" s="747" t="s">
        <v>607</v>
      </c>
      <c r="B70" s="748" t="s">
        <v>2169</v>
      </c>
      <c r="C70" s="748" t="s">
        <v>2170</v>
      </c>
      <c r="D70" s="748" t="s">
        <v>2171</v>
      </c>
      <c r="E70" s="748" t="s">
        <v>2172</v>
      </c>
      <c r="F70" s="752">
        <v>20</v>
      </c>
      <c r="G70" s="752">
        <v>10340</v>
      </c>
      <c r="H70" s="766">
        <v>1</v>
      </c>
      <c r="I70" s="752"/>
      <c r="J70" s="752"/>
      <c r="K70" s="766">
        <v>0</v>
      </c>
      <c r="L70" s="752">
        <v>20</v>
      </c>
      <c r="M70" s="753">
        <v>10340</v>
      </c>
    </row>
    <row r="71" spans="1:13" ht="14.4" customHeight="1" x14ac:dyDescent="0.3">
      <c r="A71" s="747" t="s">
        <v>607</v>
      </c>
      <c r="B71" s="748" t="s">
        <v>2173</v>
      </c>
      <c r="C71" s="748" t="s">
        <v>2174</v>
      </c>
      <c r="D71" s="748" t="s">
        <v>2175</v>
      </c>
      <c r="E71" s="748" t="s">
        <v>2176</v>
      </c>
      <c r="F71" s="752"/>
      <c r="G71" s="752"/>
      <c r="H71" s="766">
        <v>0</v>
      </c>
      <c r="I71" s="752">
        <v>100</v>
      </c>
      <c r="J71" s="752">
        <v>5288.0000000000009</v>
      </c>
      <c r="K71" s="766">
        <v>1</v>
      </c>
      <c r="L71" s="752">
        <v>100</v>
      </c>
      <c r="M71" s="753">
        <v>5288.0000000000009</v>
      </c>
    </row>
    <row r="72" spans="1:13" ht="14.4" customHeight="1" x14ac:dyDescent="0.3">
      <c r="A72" s="747" t="s">
        <v>607</v>
      </c>
      <c r="B72" s="748" t="s">
        <v>2177</v>
      </c>
      <c r="C72" s="748" t="s">
        <v>2178</v>
      </c>
      <c r="D72" s="748" t="s">
        <v>2179</v>
      </c>
      <c r="E72" s="748" t="s">
        <v>2180</v>
      </c>
      <c r="F72" s="752"/>
      <c r="G72" s="752"/>
      <c r="H72" s="766">
        <v>0</v>
      </c>
      <c r="I72" s="752">
        <v>3</v>
      </c>
      <c r="J72" s="752">
        <v>1157.0999999999999</v>
      </c>
      <c r="K72" s="766">
        <v>1</v>
      </c>
      <c r="L72" s="752">
        <v>3</v>
      </c>
      <c r="M72" s="753">
        <v>1157.0999999999999</v>
      </c>
    </row>
    <row r="73" spans="1:13" ht="14.4" customHeight="1" x14ac:dyDescent="0.3">
      <c r="A73" s="747" t="s">
        <v>607</v>
      </c>
      <c r="B73" s="748" t="s">
        <v>2177</v>
      </c>
      <c r="C73" s="748" t="s">
        <v>2181</v>
      </c>
      <c r="D73" s="748" t="s">
        <v>2182</v>
      </c>
      <c r="E73" s="748" t="s">
        <v>2183</v>
      </c>
      <c r="F73" s="752"/>
      <c r="G73" s="752"/>
      <c r="H73" s="766">
        <v>0</v>
      </c>
      <c r="I73" s="752">
        <v>1</v>
      </c>
      <c r="J73" s="752">
        <v>18.959999999999997</v>
      </c>
      <c r="K73" s="766">
        <v>1</v>
      </c>
      <c r="L73" s="752">
        <v>1</v>
      </c>
      <c r="M73" s="753">
        <v>18.959999999999997</v>
      </c>
    </row>
    <row r="74" spans="1:13" ht="14.4" customHeight="1" x14ac:dyDescent="0.3">
      <c r="A74" s="747" t="s">
        <v>607</v>
      </c>
      <c r="B74" s="748" t="s">
        <v>2184</v>
      </c>
      <c r="C74" s="748" t="s">
        <v>2185</v>
      </c>
      <c r="D74" s="748" t="s">
        <v>2186</v>
      </c>
      <c r="E74" s="748" t="s">
        <v>2187</v>
      </c>
      <c r="F74" s="752"/>
      <c r="G74" s="752"/>
      <c r="H74" s="766">
        <v>0</v>
      </c>
      <c r="I74" s="752">
        <v>3.5</v>
      </c>
      <c r="J74" s="752">
        <v>519.75</v>
      </c>
      <c r="K74" s="766">
        <v>1</v>
      </c>
      <c r="L74" s="752">
        <v>3.5</v>
      </c>
      <c r="M74" s="753">
        <v>519.75</v>
      </c>
    </row>
    <row r="75" spans="1:13" ht="14.4" customHeight="1" x14ac:dyDescent="0.3">
      <c r="A75" s="747" t="s">
        <v>607</v>
      </c>
      <c r="B75" s="748" t="s">
        <v>2184</v>
      </c>
      <c r="C75" s="748" t="s">
        <v>2188</v>
      </c>
      <c r="D75" s="748" t="s">
        <v>2189</v>
      </c>
      <c r="E75" s="748" t="s">
        <v>2190</v>
      </c>
      <c r="F75" s="752"/>
      <c r="G75" s="752"/>
      <c r="H75" s="766">
        <v>0</v>
      </c>
      <c r="I75" s="752">
        <v>21</v>
      </c>
      <c r="J75" s="752">
        <v>44390.009999999995</v>
      </c>
      <c r="K75" s="766">
        <v>1</v>
      </c>
      <c r="L75" s="752">
        <v>21</v>
      </c>
      <c r="M75" s="753">
        <v>44390.009999999995</v>
      </c>
    </row>
    <row r="76" spans="1:13" ht="14.4" customHeight="1" x14ac:dyDescent="0.3">
      <c r="A76" s="747" t="s">
        <v>607</v>
      </c>
      <c r="B76" s="748" t="s">
        <v>2191</v>
      </c>
      <c r="C76" s="748" t="s">
        <v>2192</v>
      </c>
      <c r="D76" s="748" t="s">
        <v>2193</v>
      </c>
      <c r="E76" s="748" t="s">
        <v>2194</v>
      </c>
      <c r="F76" s="752"/>
      <c r="G76" s="752"/>
      <c r="H76" s="766">
        <v>0</v>
      </c>
      <c r="I76" s="752">
        <v>30</v>
      </c>
      <c r="J76" s="752">
        <v>202950</v>
      </c>
      <c r="K76" s="766">
        <v>1</v>
      </c>
      <c r="L76" s="752">
        <v>30</v>
      </c>
      <c r="M76" s="753">
        <v>202950</v>
      </c>
    </row>
    <row r="77" spans="1:13" ht="14.4" customHeight="1" x14ac:dyDescent="0.3">
      <c r="A77" s="747" t="s">
        <v>607</v>
      </c>
      <c r="B77" s="748" t="s">
        <v>2191</v>
      </c>
      <c r="C77" s="748" t="s">
        <v>2195</v>
      </c>
      <c r="D77" s="748" t="s">
        <v>1389</v>
      </c>
      <c r="E77" s="748" t="s">
        <v>1390</v>
      </c>
      <c r="F77" s="752">
        <v>1</v>
      </c>
      <c r="G77" s="752">
        <v>508.22</v>
      </c>
      <c r="H77" s="766">
        <v>1</v>
      </c>
      <c r="I77" s="752"/>
      <c r="J77" s="752"/>
      <c r="K77" s="766">
        <v>0</v>
      </c>
      <c r="L77" s="752">
        <v>1</v>
      </c>
      <c r="M77" s="753">
        <v>508.22</v>
      </c>
    </row>
    <row r="78" spans="1:13" ht="14.4" customHeight="1" x14ac:dyDescent="0.3">
      <c r="A78" s="747" t="s">
        <v>607</v>
      </c>
      <c r="B78" s="748" t="s">
        <v>2191</v>
      </c>
      <c r="C78" s="748" t="s">
        <v>2196</v>
      </c>
      <c r="D78" s="748" t="s">
        <v>1389</v>
      </c>
      <c r="E78" s="748" t="s">
        <v>1391</v>
      </c>
      <c r="F78" s="752">
        <v>10</v>
      </c>
      <c r="G78" s="752">
        <v>3712.7</v>
      </c>
      <c r="H78" s="766">
        <v>1</v>
      </c>
      <c r="I78" s="752"/>
      <c r="J78" s="752"/>
      <c r="K78" s="766">
        <v>0</v>
      </c>
      <c r="L78" s="752">
        <v>10</v>
      </c>
      <c r="M78" s="753">
        <v>3712.7</v>
      </c>
    </row>
    <row r="79" spans="1:13" ht="14.4" customHeight="1" x14ac:dyDescent="0.3">
      <c r="A79" s="747" t="s">
        <v>607</v>
      </c>
      <c r="B79" s="748" t="s">
        <v>2191</v>
      </c>
      <c r="C79" s="748" t="s">
        <v>2197</v>
      </c>
      <c r="D79" s="748" t="s">
        <v>1387</v>
      </c>
      <c r="E79" s="748" t="s">
        <v>1391</v>
      </c>
      <c r="F79" s="752"/>
      <c r="G79" s="752"/>
      <c r="H79" s="766">
        <v>0</v>
      </c>
      <c r="I79" s="752">
        <v>33</v>
      </c>
      <c r="J79" s="752">
        <v>3887.73</v>
      </c>
      <c r="K79" s="766">
        <v>1</v>
      </c>
      <c r="L79" s="752">
        <v>33</v>
      </c>
      <c r="M79" s="753">
        <v>3887.73</v>
      </c>
    </row>
    <row r="80" spans="1:13" ht="14.4" customHeight="1" x14ac:dyDescent="0.3">
      <c r="A80" s="747" t="s">
        <v>607</v>
      </c>
      <c r="B80" s="748" t="s">
        <v>2198</v>
      </c>
      <c r="C80" s="748" t="s">
        <v>2199</v>
      </c>
      <c r="D80" s="748" t="s">
        <v>2200</v>
      </c>
      <c r="E80" s="748" t="s">
        <v>2201</v>
      </c>
      <c r="F80" s="752"/>
      <c r="G80" s="752"/>
      <c r="H80" s="766">
        <v>0</v>
      </c>
      <c r="I80" s="752">
        <v>6</v>
      </c>
      <c r="J80" s="752">
        <v>63362.58</v>
      </c>
      <c r="K80" s="766">
        <v>1</v>
      </c>
      <c r="L80" s="752">
        <v>6</v>
      </c>
      <c r="M80" s="753">
        <v>63362.58</v>
      </c>
    </row>
    <row r="81" spans="1:13" ht="14.4" customHeight="1" x14ac:dyDescent="0.3">
      <c r="A81" s="747" t="s">
        <v>607</v>
      </c>
      <c r="B81" s="748" t="s">
        <v>2202</v>
      </c>
      <c r="C81" s="748" t="s">
        <v>2203</v>
      </c>
      <c r="D81" s="748" t="s">
        <v>940</v>
      </c>
      <c r="E81" s="748" t="s">
        <v>2204</v>
      </c>
      <c r="F81" s="752"/>
      <c r="G81" s="752"/>
      <c r="H81" s="766">
        <v>0</v>
      </c>
      <c r="I81" s="752">
        <v>29</v>
      </c>
      <c r="J81" s="752">
        <v>17122.759999999998</v>
      </c>
      <c r="K81" s="766">
        <v>1</v>
      </c>
      <c r="L81" s="752">
        <v>29</v>
      </c>
      <c r="M81" s="753">
        <v>17122.759999999998</v>
      </c>
    </row>
    <row r="82" spans="1:13" ht="14.4" customHeight="1" x14ac:dyDescent="0.3">
      <c r="A82" s="747" t="s">
        <v>607</v>
      </c>
      <c r="B82" s="748" t="s">
        <v>2205</v>
      </c>
      <c r="C82" s="748" t="s">
        <v>2206</v>
      </c>
      <c r="D82" s="748" t="s">
        <v>799</v>
      </c>
      <c r="E82" s="748" t="s">
        <v>2207</v>
      </c>
      <c r="F82" s="752"/>
      <c r="G82" s="752"/>
      <c r="H82" s="766">
        <v>0</v>
      </c>
      <c r="I82" s="752">
        <v>20</v>
      </c>
      <c r="J82" s="752">
        <v>10596.599999999999</v>
      </c>
      <c r="K82" s="766">
        <v>1</v>
      </c>
      <c r="L82" s="752">
        <v>20</v>
      </c>
      <c r="M82" s="753">
        <v>10596.599999999999</v>
      </c>
    </row>
    <row r="83" spans="1:13" ht="14.4" customHeight="1" x14ac:dyDescent="0.3">
      <c r="A83" s="747" t="s">
        <v>607</v>
      </c>
      <c r="B83" s="748" t="s">
        <v>2208</v>
      </c>
      <c r="C83" s="748" t="s">
        <v>2209</v>
      </c>
      <c r="D83" s="748" t="s">
        <v>2210</v>
      </c>
      <c r="E83" s="748" t="s">
        <v>2211</v>
      </c>
      <c r="F83" s="752"/>
      <c r="G83" s="752"/>
      <c r="H83" s="766">
        <v>0</v>
      </c>
      <c r="I83" s="752">
        <v>2</v>
      </c>
      <c r="J83" s="752">
        <v>472.34</v>
      </c>
      <c r="K83" s="766">
        <v>1</v>
      </c>
      <c r="L83" s="752">
        <v>2</v>
      </c>
      <c r="M83" s="753">
        <v>472.34</v>
      </c>
    </row>
    <row r="84" spans="1:13" ht="14.4" customHeight="1" x14ac:dyDescent="0.3">
      <c r="A84" s="747" t="s">
        <v>607</v>
      </c>
      <c r="B84" s="748" t="s">
        <v>2208</v>
      </c>
      <c r="C84" s="748" t="s">
        <v>2212</v>
      </c>
      <c r="D84" s="748" t="s">
        <v>2213</v>
      </c>
      <c r="E84" s="748" t="s">
        <v>2147</v>
      </c>
      <c r="F84" s="752"/>
      <c r="G84" s="752"/>
      <c r="H84" s="766">
        <v>0</v>
      </c>
      <c r="I84" s="752">
        <v>3</v>
      </c>
      <c r="J84" s="752">
        <v>621.41999999999996</v>
      </c>
      <c r="K84" s="766">
        <v>1</v>
      </c>
      <c r="L84" s="752">
        <v>3</v>
      </c>
      <c r="M84" s="753">
        <v>621.41999999999996</v>
      </c>
    </row>
    <row r="85" spans="1:13" ht="14.4" customHeight="1" x14ac:dyDescent="0.3">
      <c r="A85" s="747" t="s">
        <v>607</v>
      </c>
      <c r="B85" s="748" t="s">
        <v>2214</v>
      </c>
      <c r="C85" s="748" t="s">
        <v>2215</v>
      </c>
      <c r="D85" s="748" t="s">
        <v>2216</v>
      </c>
      <c r="E85" s="748" t="s">
        <v>2217</v>
      </c>
      <c r="F85" s="752"/>
      <c r="G85" s="752"/>
      <c r="H85" s="766">
        <v>0</v>
      </c>
      <c r="I85" s="752">
        <v>27.613904600000001</v>
      </c>
      <c r="J85" s="752">
        <v>2885.6573524348869</v>
      </c>
      <c r="K85" s="766">
        <v>1</v>
      </c>
      <c r="L85" s="752">
        <v>27.613904600000001</v>
      </c>
      <c r="M85" s="753">
        <v>2885.6573524348869</v>
      </c>
    </row>
    <row r="86" spans="1:13" ht="14.4" customHeight="1" x14ac:dyDescent="0.3">
      <c r="A86" s="747" t="s">
        <v>607</v>
      </c>
      <c r="B86" s="748" t="s">
        <v>2214</v>
      </c>
      <c r="C86" s="748" t="s">
        <v>2218</v>
      </c>
      <c r="D86" s="748" t="s">
        <v>2216</v>
      </c>
      <c r="E86" s="748" t="s">
        <v>2219</v>
      </c>
      <c r="F86" s="752"/>
      <c r="G86" s="752"/>
      <c r="H86" s="766">
        <v>0</v>
      </c>
      <c r="I86" s="752">
        <v>41.044999999999987</v>
      </c>
      <c r="J86" s="752">
        <v>7335.4980126252467</v>
      </c>
      <c r="K86" s="766">
        <v>1</v>
      </c>
      <c r="L86" s="752">
        <v>41.044999999999987</v>
      </c>
      <c r="M86" s="753">
        <v>7335.4980126252467</v>
      </c>
    </row>
    <row r="87" spans="1:13" ht="14.4" customHeight="1" x14ac:dyDescent="0.3">
      <c r="A87" s="747" t="s">
        <v>607</v>
      </c>
      <c r="B87" s="748" t="s">
        <v>2214</v>
      </c>
      <c r="C87" s="748" t="s">
        <v>2220</v>
      </c>
      <c r="D87" s="748" t="s">
        <v>2216</v>
      </c>
      <c r="E87" s="748" t="s">
        <v>2221</v>
      </c>
      <c r="F87" s="752"/>
      <c r="G87" s="752"/>
      <c r="H87" s="766">
        <v>0</v>
      </c>
      <c r="I87" s="752">
        <v>21.384156999999998</v>
      </c>
      <c r="J87" s="752">
        <v>6939.1829020665664</v>
      </c>
      <c r="K87" s="766">
        <v>1</v>
      </c>
      <c r="L87" s="752">
        <v>21.384156999999998</v>
      </c>
      <c r="M87" s="753">
        <v>6939.1829020665664</v>
      </c>
    </row>
    <row r="88" spans="1:13" ht="14.4" customHeight="1" x14ac:dyDescent="0.3">
      <c r="A88" s="747" t="s">
        <v>607</v>
      </c>
      <c r="B88" s="748" t="s">
        <v>2222</v>
      </c>
      <c r="C88" s="748" t="s">
        <v>2223</v>
      </c>
      <c r="D88" s="748" t="s">
        <v>2224</v>
      </c>
      <c r="E88" s="748" t="s">
        <v>2225</v>
      </c>
      <c r="F88" s="752"/>
      <c r="G88" s="752"/>
      <c r="H88" s="766">
        <v>0</v>
      </c>
      <c r="I88" s="752">
        <v>4</v>
      </c>
      <c r="J88" s="752">
        <v>3338.32</v>
      </c>
      <c r="K88" s="766">
        <v>1</v>
      </c>
      <c r="L88" s="752">
        <v>4</v>
      </c>
      <c r="M88" s="753">
        <v>3338.32</v>
      </c>
    </row>
    <row r="89" spans="1:13" ht="14.4" customHeight="1" x14ac:dyDescent="0.3">
      <c r="A89" s="747" t="s">
        <v>607</v>
      </c>
      <c r="B89" s="748" t="s">
        <v>2222</v>
      </c>
      <c r="C89" s="748" t="s">
        <v>2226</v>
      </c>
      <c r="D89" s="748" t="s">
        <v>2224</v>
      </c>
      <c r="E89" s="748" t="s">
        <v>2227</v>
      </c>
      <c r="F89" s="752"/>
      <c r="G89" s="752"/>
      <c r="H89" s="766">
        <v>0</v>
      </c>
      <c r="I89" s="752">
        <v>58</v>
      </c>
      <c r="J89" s="752">
        <v>36369.68</v>
      </c>
      <c r="K89" s="766">
        <v>1</v>
      </c>
      <c r="L89" s="752">
        <v>58</v>
      </c>
      <c r="M89" s="753">
        <v>36369.68</v>
      </c>
    </row>
    <row r="90" spans="1:13" ht="14.4" customHeight="1" x14ac:dyDescent="0.3">
      <c r="A90" s="747" t="s">
        <v>607</v>
      </c>
      <c r="B90" s="748" t="s">
        <v>2228</v>
      </c>
      <c r="C90" s="748" t="s">
        <v>2229</v>
      </c>
      <c r="D90" s="748" t="s">
        <v>2230</v>
      </c>
      <c r="E90" s="748" t="s">
        <v>2231</v>
      </c>
      <c r="F90" s="752"/>
      <c r="G90" s="752"/>
      <c r="H90" s="766">
        <v>0</v>
      </c>
      <c r="I90" s="752">
        <v>7</v>
      </c>
      <c r="J90" s="752">
        <v>15746.15</v>
      </c>
      <c r="K90" s="766">
        <v>1</v>
      </c>
      <c r="L90" s="752">
        <v>7</v>
      </c>
      <c r="M90" s="753">
        <v>15746.15</v>
      </c>
    </row>
    <row r="91" spans="1:13" ht="14.4" customHeight="1" x14ac:dyDescent="0.3">
      <c r="A91" s="747" t="s">
        <v>607</v>
      </c>
      <c r="B91" s="748" t="s">
        <v>2232</v>
      </c>
      <c r="C91" s="748" t="s">
        <v>2233</v>
      </c>
      <c r="D91" s="748" t="s">
        <v>711</v>
      </c>
      <c r="E91" s="748" t="s">
        <v>2234</v>
      </c>
      <c r="F91" s="752"/>
      <c r="G91" s="752"/>
      <c r="H91" s="766">
        <v>0</v>
      </c>
      <c r="I91" s="752">
        <v>5</v>
      </c>
      <c r="J91" s="752">
        <v>521.71</v>
      </c>
      <c r="K91" s="766">
        <v>1</v>
      </c>
      <c r="L91" s="752">
        <v>5</v>
      </c>
      <c r="M91" s="753">
        <v>521.71</v>
      </c>
    </row>
    <row r="92" spans="1:13" ht="14.4" customHeight="1" x14ac:dyDescent="0.3">
      <c r="A92" s="747" t="s">
        <v>607</v>
      </c>
      <c r="B92" s="748" t="s">
        <v>2235</v>
      </c>
      <c r="C92" s="748" t="s">
        <v>2236</v>
      </c>
      <c r="D92" s="748" t="s">
        <v>678</v>
      </c>
      <c r="E92" s="748" t="s">
        <v>679</v>
      </c>
      <c r="F92" s="752"/>
      <c r="G92" s="752"/>
      <c r="H92" s="766">
        <v>0</v>
      </c>
      <c r="I92" s="752">
        <v>1</v>
      </c>
      <c r="J92" s="752">
        <v>54.009999999999984</v>
      </c>
      <c r="K92" s="766">
        <v>1</v>
      </c>
      <c r="L92" s="752">
        <v>1</v>
      </c>
      <c r="M92" s="753">
        <v>54.009999999999984</v>
      </c>
    </row>
    <row r="93" spans="1:13" ht="14.4" customHeight="1" x14ac:dyDescent="0.3">
      <c r="A93" s="747" t="s">
        <v>607</v>
      </c>
      <c r="B93" s="748" t="s">
        <v>2235</v>
      </c>
      <c r="C93" s="748" t="s">
        <v>2237</v>
      </c>
      <c r="D93" s="748" t="s">
        <v>678</v>
      </c>
      <c r="E93" s="748" t="s">
        <v>680</v>
      </c>
      <c r="F93" s="752"/>
      <c r="G93" s="752"/>
      <c r="H93" s="766">
        <v>0</v>
      </c>
      <c r="I93" s="752">
        <v>27</v>
      </c>
      <c r="J93" s="752">
        <v>945.68000000000029</v>
      </c>
      <c r="K93" s="766">
        <v>1</v>
      </c>
      <c r="L93" s="752">
        <v>27</v>
      </c>
      <c r="M93" s="753">
        <v>945.68000000000029</v>
      </c>
    </row>
    <row r="94" spans="1:13" ht="14.4" customHeight="1" x14ac:dyDescent="0.3">
      <c r="A94" s="747" t="s">
        <v>607</v>
      </c>
      <c r="B94" s="748" t="s">
        <v>2238</v>
      </c>
      <c r="C94" s="748" t="s">
        <v>2239</v>
      </c>
      <c r="D94" s="748" t="s">
        <v>2240</v>
      </c>
      <c r="E94" s="748" t="s">
        <v>2241</v>
      </c>
      <c r="F94" s="752">
        <v>3</v>
      </c>
      <c r="G94" s="752">
        <v>520.14</v>
      </c>
      <c r="H94" s="766">
        <v>1</v>
      </c>
      <c r="I94" s="752"/>
      <c r="J94" s="752"/>
      <c r="K94" s="766">
        <v>0</v>
      </c>
      <c r="L94" s="752">
        <v>3</v>
      </c>
      <c r="M94" s="753">
        <v>520.14</v>
      </c>
    </row>
    <row r="95" spans="1:13" ht="14.4" customHeight="1" x14ac:dyDescent="0.3">
      <c r="A95" s="747" t="s">
        <v>607</v>
      </c>
      <c r="B95" s="748" t="s">
        <v>2238</v>
      </c>
      <c r="C95" s="748" t="s">
        <v>2242</v>
      </c>
      <c r="D95" s="748" t="s">
        <v>2240</v>
      </c>
      <c r="E95" s="748" t="s">
        <v>2243</v>
      </c>
      <c r="F95" s="752">
        <v>5</v>
      </c>
      <c r="G95" s="752">
        <v>1844.4500000000003</v>
      </c>
      <c r="H95" s="766">
        <v>1</v>
      </c>
      <c r="I95" s="752"/>
      <c r="J95" s="752"/>
      <c r="K95" s="766">
        <v>0</v>
      </c>
      <c r="L95" s="752">
        <v>5</v>
      </c>
      <c r="M95" s="753">
        <v>1844.4500000000003</v>
      </c>
    </row>
    <row r="96" spans="1:13" ht="14.4" customHeight="1" x14ac:dyDescent="0.3">
      <c r="A96" s="747" t="s">
        <v>607</v>
      </c>
      <c r="B96" s="748" t="s">
        <v>2238</v>
      </c>
      <c r="C96" s="748" t="s">
        <v>2244</v>
      </c>
      <c r="D96" s="748" t="s">
        <v>2240</v>
      </c>
      <c r="E96" s="748" t="s">
        <v>2245</v>
      </c>
      <c r="F96" s="752">
        <v>3</v>
      </c>
      <c r="G96" s="752">
        <v>2323.5299999999997</v>
      </c>
      <c r="H96" s="766">
        <v>1</v>
      </c>
      <c r="I96" s="752"/>
      <c r="J96" s="752"/>
      <c r="K96" s="766">
        <v>0</v>
      </c>
      <c r="L96" s="752">
        <v>3</v>
      </c>
      <c r="M96" s="753">
        <v>2323.5299999999997</v>
      </c>
    </row>
    <row r="97" spans="1:13" ht="14.4" customHeight="1" x14ac:dyDescent="0.3">
      <c r="A97" s="747" t="s">
        <v>607</v>
      </c>
      <c r="B97" s="748" t="s">
        <v>2246</v>
      </c>
      <c r="C97" s="748" t="s">
        <v>2247</v>
      </c>
      <c r="D97" s="748" t="s">
        <v>1209</v>
      </c>
      <c r="E97" s="748" t="s">
        <v>2248</v>
      </c>
      <c r="F97" s="752"/>
      <c r="G97" s="752"/>
      <c r="H97" s="766">
        <v>0</v>
      </c>
      <c r="I97" s="752">
        <v>7</v>
      </c>
      <c r="J97" s="752">
        <v>564.54</v>
      </c>
      <c r="K97" s="766">
        <v>1</v>
      </c>
      <c r="L97" s="752">
        <v>7</v>
      </c>
      <c r="M97" s="753">
        <v>564.54</v>
      </c>
    </row>
    <row r="98" spans="1:13" ht="14.4" customHeight="1" x14ac:dyDescent="0.3">
      <c r="A98" s="747" t="s">
        <v>607</v>
      </c>
      <c r="B98" s="748" t="s">
        <v>2249</v>
      </c>
      <c r="C98" s="748" t="s">
        <v>2250</v>
      </c>
      <c r="D98" s="748" t="s">
        <v>2251</v>
      </c>
      <c r="E98" s="748" t="s">
        <v>2252</v>
      </c>
      <c r="F98" s="752"/>
      <c r="G98" s="752"/>
      <c r="H98" s="766">
        <v>0</v>
      </c>
      <c r="I98" s="752">
        <v>8</v>
      </c>
      <c r="J98" s="752">
        <v>267.76</v>
      </c>
      <c r="K98" s="766">
        <v>1</v>
      </c>
      <c r="L98" s="752">
        <v>8</v>
      </c>
      <c r="M98" s="753">
        <v>267.76</v>
      </c>
    </row>
    <row r="99" spans="1:13" ht="14.4" customHeight="1" x14ac:dyDescent="0.3">
      <c r="A99" s="747" t="s">
        <v>607</v>
      </c>
      <c r="B99" s="748" t="s">
        <v>2249</v>
      </c>
      <c r="C99" s="748" t="s">
        <v>2253</v>
      </c>
      <c r="D99" s="748" t="s">
        <v>2254</v>
      </c>
      <c r="E99" s="748" t="s">
        <v>2255</v>
      </c>
      <c r="F99" s="752"/>
      <c r="G99" s="752"/>
      <c r="H99" s="766">
        <v>0</v>
      </c>
      <c r="I99" s="752">
        <v>19</v>
      </c>
      <c r="J99" s="752">
        <v>963.66000000000008</v>
      </c>
      <c r="K99" s="766">
        <v>1</v>
      </c>
      <c r="L99" s="752">
        <v>19</v>
      </c>
      <c r="M99" s="753">
        <v>963.66000000000008</v>
      </c>
    </row>
    <row r="100" spans="1:13" ht="14.4" customHeight="1" x14ac:dyDescent="0.3">
      <c r="A100" s="747" t="s">
        <v>607</v>
      </c>
      <c r="B100" s="748" t="s">
        <v>2256</v>
      </c>
      <c r="C100" s="748" t="s">
        <v>2257</v>
      </c>
      <c r="D100" s="748" t="s">
        <v>2258</v>
      </c>
      <c r="E100" s="748" t="s">
        <v>2259</v>
      </c>
      <c r="F100" s="752">
        <v>1</v>
      </c>
      <c r="G100" s="752">
        <v>110.19</v>
      </c>
      <c r="H100" s="766">
        <v>1</v>
      </c>
      <c r="I100" s="752"/>
      <c r="J100" s="752"/>
      <c r="K100" s="766">
        <v>0</v>
      </c>
      <c r="L100" s="752">
        <v>1</v>
      </c>
      <c r="M100" s="753">
        <v>110.19</v>
      </c>
    </row>
    <row r="101" spans="1:13" ht="14.4" customHeight="1" x14ac:dyDescent="0.3">
      <c r="A101" s="747" t="s">
        <v>607</v>
      </c>
      <c r="B101" s="748" t="s">
        <v>2260</v>
      </c>
      <c r="C101" s="748" t="s">
        <v>2261</v>
      </c>
      <c r="D101" s="748" t="s">
        <v>2262</v>
      </c>
      <c r="E101" s="748" t="s">
        <v>2263</v>
      </c>
      <c r="F101" s="752"/>
      <c r="G101" s="752"/>
      <c r="H101" s="766">
        <v>0</v>
      </c>
      <c r="I101" s="752">
        <v>3</v>
      </c>
      <c r="J101" s="752">
        <v>58.77</v>
      </c>
      <c r="K101" s="766">
        <v>1</v>
      </c>
      <c r="L101" s="752">
        <v>3</v>
      </c>
      <c r="M101" s="753">
        <v>58.77</v>
      </c>
    </row>
    <row r="102" spans="1:13" ht="14.4" customHeight="1" x14ac:dyDescent="0.3">
      <c r="A102" s="747" t="s">
        <v>607</v>
      </c>
      <c r="B102" s="748" t="s">
        <v>2264</v>
      </c>
      <c r="C102" s="748" t="s">
        <v>2265</v>
      </c>
      <c r="D102" s="748" t="s">
        <v>1248</v>
      </c>
      <c r="E102" s="748" t="s">
        <v>2266</v>
      </c>
      <c r="F102" s="752"/>
      <c r="G102" s="752"/>
      <c r="H102" s="766">
        <v>0</v>
      </c>
      <c r="I102" s="752">
        <v>14</v>
      </c>
      <c r="J102" s="752">
        <v>307.44</v>
      </c>
      <c r="K102" s="766">
        <v>1</v>
      </c>
      <c r="L102" s="752">
        <v>14</v>
      </c>
      <c r="M102" s="753">
        <v>307.44</v>
      </c>
    </row>
    <row r="103" spans="1:13" ht="14.4" customHeight="1" x14ac:dyDescent="0.3">
      <c r="A103" s="747" t="s">
        <v>607</v>
      </c>
      <c r="B103" s="748" t="s">
        <v>2264</v>
      </c>
      <c r="C103" s="748" t="s">
        <v>2267</v>
      </c>
      <c r="D103" s="748" t="s">
        <v>1248</v>
      </c>
      <c r="E103" s="748" t="s">
        <v>2268</v>
      </c>
      <c r="F103" s="752"/>
      <c r="G103" s="752"/>
      <c r="H103" s="766">
        <v>0</v>
      </c>
      <c r="I103" s="752">
        <v>23</v>
      </c>
      <c r="J103" s="752">
        <v>1046.27</v>
      </c>
      <c r="K103" s="766">
        <v>1</v>
      </c>
      <c r="L103" s="752">
        <v>23</v>
      </c>
      <c r="M103" s="753">
        <v>1046.27</v>
      </c>
    </row>
    <row r="104" spans="1:13" ht="14.4" customHeight="1" x14ac:dyDescent="0.3">
      <c r="A104" s="747" t="s">
        <v>607</v>
      </c>
      <c r="B104" s="748" t="s">
        <v>2269</v>
      </c>
      <c r="C104" s="748" t="s">
        <v>2270</v>
      </c>
      <c r="D104" s="748" t="s">
        <v>775</v>
      </c>
      <c r="E104" s="748" t="s">
        <v>1510</v>
      </c>
      <c r="F104" s="752"/>
      <c r="G104" s="752"/>
      <c r="H104" s="766">
        <v>0</v>
      </c>
      <c r="I104" s="752">
        <v>8</v>
      </c>
      <c r="J104" s="752">
        <v>158.56</v>
      </c>
      <c r="K104" s="766">
        <v>1</v>
      </c>
      <c r="L104" s="752">
        <v>8</v>
      </c>
      <c r="M104" s="753">
        <v>158.56</v>
      </c>
    </row>
    <row r="105" spans="1:13" ht="14.4" customHeight="1" x14ac:dyDescent="0.3">
      <c r="A105" s="747" t="s">
        <v>607</v>
      </c>
      <c r="B105" s="748" t="s">
        <v>2269</v>
      </c>
      <c r="C105" s="748" t="s">
        <v>2271</v>
      </c>
      <c r="D105" s="748" t="s">
        <v>777</v>
      </c>
      <c r="E105" s="748" t="s">
        <v>2272</v>
      </c>
      <c r="F105" s="752"/>
      <c r="G105" s="752"/>
      <c r="H105" s="766">
        <v>0</v>
      </c>
      <c r="I105" s="752">
        <v>6</v>
      </c>
      <c r="J105" s="752">
        <v>163.18000000000004</v>
      </c>
      <c r="K105" s="766">
        <v>1</v>
      </c>
      <c r="L105" s="752">
        <v>6</v>
      </c>
      <c r="M105" s="753">
        <v>163.18000000000004</v>
      </c>
    </row>
    <row r="106" spans="1:13" ht="14.4" customHeight="1" x14ac:dyDescent="0.3">
      <c r="A106" s="747" t="s">
        <v>607</v>
      </c>
      <c r="B106" s="748" t="s">
        <v>2273</v>
      </c>
      <c r="C106" s="748" t="s">
        <v>2274</v>
      </c>
      <c r="D106" s="748" t="s">
        <v>765</v>
      </c>
      <c r="E106" s="748" t="s">
        <v>2275</v>
      </c>
      <c r="F106" s="752"/>
      <c r="G106" s="752"/>
      <c r="H106" s="766">
        <v>0</v>
      </c>
      <c r="I106" s="752">
        <v>2</v>
      </c>
      <c r="J106" s="752">
        <v>140.80000000000004</v>
      </c>
      <c r="K106" s="766">
        <v>1</v>
      </c>
      <c r="L106" s="752">
        <v>2</v>
      </c>
      <c r="M106" s="753">
        <v>140.80000000000004</v>
      </c>
    </row>
    <row r="107" spans="1:13" ht="14.4" customHeight="1" x14ac:dyDescent="0.3">
      <c r="A107" s="747" t="s">
        <v>607</v>
      </c>
      <c r="B107" s="748" t="s">
        <v>2276</v>
      </c>
      <c r="C107" s="748" t="s">
        <v>2277</v>
      </c>
      <c r="D107" s="748" t="s">
        <v>2278</v>
      </c>
      <c r="E107" s="748" t="s">
        <v>2279</v>
      </c>
      <c r="F107" s="752">
        <v>3</v>
      </c>
      <c r="G107" s="752">
        <v>350.15999999999997</v>
      </c>
      <c r="H107" s="766">
        <v>1</v>
      </c>
      <c r="I107" s="752"/>
      <c r="J107" s="752"/>
      <c r="K107" s="766">
        <v>0</v>
      </c>
      <c r="L107" s="752">
        <v>3</v>
      </c>
      <c r="M107" s="753">
        <v>350.15999999999997</v>
      </c>
    </row>
    <row r="108" spans="1:13" ht="14.4" customHeight="1" x14ac:dyDescent="0.3">
      <c r="A108" s="747" t="s">
        <v>607</v>
      </c>
      <c r="B108" s="748" t="s">
        <v>2280</v>
      </c>
      <c r="C108" s="748" t="s">
        <v>2281</v>
      </c>
      <c r="D108" s="748" t="s">
        <v>2282</v>
      </c>
      <c r="E108" s="748" t="s">
        <v>2283</v>
      </c>
      <c r="F108" s="752"/>
      <c r="G108" s="752"/>
      <c r="H108" s="766">
        <v>0</v>
      </c>
      <c r="I108" s="752">
        <v>2</v>
      </c>
      <c r="J108" s="752">
        <v>1372.88</v>
      </c>
      <c r="K108" s="766">
        <v>1</v>
      </c>
      <c r="L108" s="752">
        <v>2</v>
      </c>
      <c r="M108" s="753">
        <v>1372.88</v>
      </c>
    </row>
    <row r="109" spans="1:13" ht="14.4" customHeight="1" x14ac:dyDescent="0.3">
      <c r="A109" s="747" t="s">
        <v>607</v>
      </c>
      <c r="B109" s="748" t="s">
        <v>2284</v>
      </c>
      <c r="C109" s="748" t="s">
        <v>2285</v>
      </c>
      <c r="D109" s="748" t="s">
        <v>1095</v>
      </c>
      <c r="E109" s="748" t="s">
        <v>2286</v>
      </c>
      <c r="F109" s="752"/>
      <c r="G109" s="752"/>
      <c r="H109" s="766">
        <v>0</v>
      </c>
      <c r="I109" s="752">
        <v>5</v>
      </c>
      <c r="J109" s="752">
        <v>386.05</v>
      </c>
      <c r="K109" s="766">
        <v>1</v>
      </c>
      <c r="L109" s="752">
        <v>5</v>
      </c>
      <c r="M109" s="753">
        <v>386.05</v>
      </c>
    </row>
    <row r="110" spans="1:13" ht="14.4" customHeight="1" x14ac:dyDescent="0.3">
      <c r="A110" s="747" t="s">
        <v>607</v>
      </c>
      <c r="B110" s="748" t="s">
        <v>2287</v>
      </c>
      <c r="C110" s="748" t="s">
        <v>2288</v>
      </c>
      <c r="D110" s="748" t="s">
        <v>2289</v>
      </c>
      <c r="E110" s="748" t="s">
        <v>2290</v>
      </c>
      <c r="F110" s="752"/>
      <c r="G110" s="752"/>
      <c r="H110" s="766">
        <v>0</v>
      </c>
      <c r="I110" s="752">
        <v>9</v>
      </c>
      <c r="J110" s="752">
        <v>353.79000000000008</v>
      </c>
      <c r="K110" s="766">
        <v>1</v>
      </c>
      <c r="L110" s="752">
        <v>9</v>
      </c>
      <c r="M110" s="753">
        <v>353.79000000000008</v>
      </c>
    </row>
    <row r="111" spans="1:13" ht="14.4" customHeight="1" x14ac:dyDescent="0.3">
      <c r="A111" s="747" t="s">
        <v>607</v>
      </c>
      <c r="B111" s="748" t="s">
        <v>2291</v>
      </c>
      <c r="C111" s="748" t="s">
        <v>2292</v>
      </c>
      <c r="D111" s="748" t="s">
        <v>1245</v>
      </c>
      <c r="E111" s="748" t="s">
        <v>2293</v>
      </c>
      <c r="F111" s="752"/>
      <c r="G111" s="752"/>
      <c r="H111" s="766">
        <v>0</v>
      </c>
      <c r="I111" s="752">
        <v>6</v>
      </c>
      <c r="J111" s="752">
        <v>449.90000000000009</v>
      </c>
      <c r="K111" s="766">
        <v>1</v>
      </c>
      <c r="L111" s="752">
        <v>6</v>
      </c>
      <c r="M111" s="753">
        <v>449.90000000000009</v>
      </c>
    </row>
    <row r="112" spans="1:13" ht="14.4" customHeight="1" x14ac:dyDescent="0.3">
      <c r="A112" s="747" t="s">
        <v>607</v>
      </c>
      <c r="B112" s="748" t="s">
        <v>2291</v>
      </c>
      <c r="C112" s="748" t="s">
        <v>2294</v>
      </c>
      <c r="D112" s="748" t="s">
        <v>1245</v>
      </c>
      <c r="E112" s="748" t="s">
        <v>1510</v>
      </c>
      <c r="F112" s="752"/>
      <c r="G112" s="752"/>
      <c r="H112" s="766">
        <v>0</v>
      </c>
      <c r="I112" s="752">
        <v>9</v>
      </c>
      <c r="J112" s="752">
        <v>268.52999999999997</v>
      </c>
      <c r="K112" s="766">
        <v>1</v>
      </c>
      <c r="L112" s="752">
        <v>9</v>
      </c>
      <c r="M112" s="753">
        <v>268.52999999999997</v>
      </c>
    </row>
    <row r="113" spans="1:13" ht="14.4" customHeight="1" x14ac:dyDescent="0.3">
      <c r="A113" s="747" t="s">
        <v>607</v>
      </c>
      <c r="B113" s="748" t="s">
        <v>2291</v>
      </c>
      <c r="C113" s="748" t="s">
        <v>2295</v>
      </c>
      <c r="D113" s="748" t="s">
        <v>1245</v>
      </c>
      <c r="E113" s="748" t="s">
        <v>2296</v>
      </c>
      <c r="F113" s="752"/>
      <c r="G113" s="752"/>
      <c r="H113" s="766">
        <v>0</v>
      </c>
      <c r="I113" s="752">
        <v>12</v>
      </c>
      <c r="J113" s="752">
        <v>1198.1800223204161</v>
      </c>
      <c r="K113" s="766">
        <v>1</v>
      </c>
      <c r="L113" s="752">
        <v>12</v>
      </c>
      <c r="M113" s="753">
        <v>1198.1800223204161</v>
      </c>
    </row>
    <row r="114" spans="1:13" ht="14.4" customHeight="1" x14ac:dyDescent="0.3">
      <c r="A114" s="747" t="s">
        <v>607</v>
      </c>
      <c r="B114" s="748" t="s">
        <v>2297</v>
      </c>
      <c r="C114" s="748" t="s">
        <v>2298</v>
      </c>
      <c r="D114" s="748" t="s">
        <v>2299</v>
      </c>
      <c r="E114" s="748" t="s">
        <v>2300</v>
      </c>
      <c r="F114" s="752"/>
      <c r="G114" s="752"/>
      <c r="H114" s="766">
        <v>0</v>
      </c>
      <c r="I114" s="752">
        <v>1</v>
      </c>
      <c r="J114" s="752">
        <v>43.759999999999984</v>
      </c>
      <c r="K114" s="766">
        <v>1</v>
      </c>
      <c r="L114" s="752">
        <v>1</v>
      </c>
      <c r="M114" s="753">
        <v>43.759999999999984</v>
      </c>
    </row>
    <row r="115" spans="1:13" ht="14.4" customHeight="1" x14ac:dyDescent="0.3">
      <c r="A115" s="747" t="s">
        <v>607</v>
      </c>
      <c r="B115" s="748" t="s">
        <v>2297</v>
      </c>
      <c r="C115" s="748" t="s">
        <v>2301</v>
      </c>
      <c r="D115" s="748" t="s">
        <v>2299</v>
      </c>
      <c r="E115" s="748" t="s">
        <v>2302</v>
      </c>
      <c r="F115" s="752"/>
      <c r="G115" s="752"/>
      <c r="H115" s="766">
        <v>0</v>
      </c>
      <c r="I115" s="752">
        <v>1</v>
      </c>
      <c r="J115" s="752">
        <v>131.27000000000004</v>
      </c>
      <c r="K115" s="766">
        <v>1</v>
      </c>
      <c r="L115" s="752">
        <v>1</v>
      </c>
      <c r="M115" s="753">
        <v>131.27000000000004</v>
      </c>
    </row>
    <row r="116" spans="1:13" ht="14.4" customHeight="1" x14ac:dyDescent="0.3">
      <c r="A116" s="747" t="s">
        <v>607</v>
      </c>
      <c r="B116" s="748" t="s">
        <v>2303</v>
      </c>
      <c r="C116" s="748" t="s">
        <v>2304</v>
      </c>
      <c r="D116" s="748" t="s">
        <v>2305</v>
      </c>
      <c r="E116" s="748" t="s">
        <v>2053</v>
      </c>
      <c r="F116" s="752"/>
      <c r="G116" s="752"/>
      <c r="H116" s="766">
        <v>0</v>
      </c>
      <c r="I116" s="752">
        <v>1</v>
      </c>
      <c r="J116" s="752">
        <v>44.14</v>
      </c>
      <c r="K116" s="766">
        <v>1</v>
      </c>
      <c r="L116" s="752">
        <v>1</v>
      </c>
      <c r="M116" s="753">
        <v>44.14</v>
      </c>
    </row>
    <row r="117" spans="1:13" ht="14.4" customHeight="1" x14ac:dyDescent="0.3">
      <c r="A117" s="747" t="s">
        <v>607</v>
      </c>
      <c r="B117" s="748" t="s">
        <v>2306</v>
      </c>
      <c r="C117" s="748" t="s">
        <v>2307</v>
      </c>
      <c r="D117" s="748" t="s">
        <v>1262</v>
      </c>
      <c r="E117" s="748" t="s">
        <v>1263</v>
      </c>
      <c r="F117" s="752"/>
      <c r="G117" s="752"/>
      <c r="H117" s="766">
        <v>0</v>
      </c>
      <c r="I117" s="752">
        <v>4</v>
      </c>
      <c r="J117" s="752">
        <v>658.92000000000007</v>
      </c>
      <c r="K117" s="766">
        <v>1</v>
      </c>
      <c r="L117" s="752">
        <v>4</v>
      </c>
      <c r="M117" s="753">
        <v>658.92000000000007</v>
      </c>
    </row>
    <row r="118" spans="1:13" ht="14.4" customHeight="1" x14ac:dyDescent="0.3">
      <c r="A118" s="747" t="s">
        <v>607</v>
      </c>
      <c r="B118" s="748" t="s">
        <v>2306</v>
      </c>
      <c r="C118" s="748" t="s">
        <v>2308</v>
      </c>
      <c r="D118" s="748" t="s">
        <v>1265</v>
      </c>
      <c r="E118" s="748" t="s">
        <v>1266</v>
      </c>
      <c r="F118" s="752"/>
      <c r="G118" s="752"/>
      <c r="H118" s="766">
        <v>0</v>
      </c>
      <c r="I118" s="752">
        <v>4</v>
      </c>
      <c r="J118" s="752">
        <v>163.68000000000009</v>
      </c>
      <c r="K118" s="766">
        <v>1</v>
      </c>
      <c r="L118" s="752">
        <v>4</v>
      </c>
      <c r="M118" s="753">
        <v>163.68000000000009</v>
      </c>
    </row>
    <row r="119" spans="1:13" ht="14.4" customHeight="1" x14ac:dyDescent="0.3">
      <c r="A119" s="747" t="s">
        <v>607</v>
      </c>
      <c r="B119" s="748" t="s">
        <v>2306</v>
      </c>
      <c r="C119" s="748" t="s">
        <v>2309</v>
      </c>
      <c r="D119" s="748" t="s">
        <v>1267</v>
      </c>
      <c r="E119" s="748" t="s">
        <v>1266</v>
      </c>
      <c r="F119" s="752"/>
      <c r="G119" s="752"/>
      <c r="H119" s="766">
        <v>0</v>
      </c>
      <c r="I119" s="752">
        <v>4</v>
      </c>
      <c r="J119" s="752">
        <v>163.68</v>
      </c>
      <c r="K119" s="766">
        <v>1</v>
      </c>
      <c r="L119" s="752">
        <v>4</v>
      </c>
      <c r="M119" s="753">
        <v>163.68</v>
      </c>
    </row>
    <row r="120" spans="1:13" ht="14.4" customHeight="1" x14ac:dyDescent="0.3">
      <c r="A120" s="747" t="s">
        <v>607</v>
      </c>
      <c r="B120" s="748" t="s">
        <v>2306</v>
      </c>
      <c r="C120" s="748" t="s">
        <v>2310</v>
      </c>
      <c r="D120" s="748" t="s">
        <v>1278</v>
      </c>
      <c r="E120" s="748" t="s">
        <v>1269</v>
      </c>
      <c r="F120" s="752"/>
      <c r="G120" s="752"/>
      <c r="H120" s="766">
        <v>0</v>
      </c>
      <c r="I120" s="752">
        <v>2</v>
      </c>
      <c r="J120" s="752">
        <v>272.66999999999996</v>
      </c>
      <c r="K120" s="766">
        <v>1</v>
      </c>
      <c r="L120" s="752">
        <v>2</v>
      </c>
      <c r="M120" s="753">
        <v>272.66999999999996</v>
      </c>
    </row>
    <row r="121" spans="1:13" ht="14.4" customHeight="1" x14ac:dyDescent="0.3">
      <c r="A121" s="747" t="s">
        <v>607</v>
      </c>
      <c r="B121" s="748" t="s">
        <v>2306</v>
      </c>
      <c r="C121" s="748" t="s">
        <v>2311</v>
      </c>
      <c r="D121" s="748" t="s">
        <v>1277</v>
      </c>
      <c r="E121" s="748" t="s">
        <v>1269</v>
      </c>
      <c r="F121" s="752"/>
      <c r="G121" s="752"/>
      <c r="H121" s="766">
        <v>0</v>
      </c>
      <c r="I121" s="752">
        <v>10</v>
      </c>
      <c r="J121" s="752">
        <v>1291.4800000000002</v>
      </c>
      <c r="K121" s="766">
        <v>1</v>
      </c>
      <c r="L121" s="752">
        <v>10</v>
      </c>
      <c r="M121" s="753">
        <v>1291.4800000000002</v>
      </c>
    </row>
    <row r="122" spans="1:13" ht="14.4" customHeight="1" x14ac:dyDescent="0.3">
      <c r="A122" s="747" t="s">
        <v>607</v>
      </c>
      <c r="B122" s="748" t="s">
        <v>2306</v>
      </c>
      <c r="C122" s="748" t="s">
        <v>2312</v>
      </c>
      <c r="D122" s="748" t="s">
        <v>1282</v>
      </c>
      <c r="E122" s="748" t="s">
        <v>1269</v>
      </c>
      <c r="F122" s="752"/>
      <c r="G122" s="752"/>
      <c r="H122" s="766">
        <v>0</v>
      </c>
      <c r="I122" s="752">
        <v>2</v>
      </c>
      <c r="J122" s="752">
        <v>271.2</v>
      </c>
      <c r="K122" s="766">
        <v>1</v>
      </c>
      <c r="L122" s="752">
        <v>2</v>
      </c>
      <c r="M122" s="753">
        <v>271.2</v>
      </c>
    </row>
    <row r="123" spans="1:13" ht="14.4" customHeight="1" x14ac:dyDescent="0.3">
      <c r="A123" s="747" t="s">
        <v>607</v>
      </c>
      <c r="B123" s="748" t="s">
        <v>2306</v>
      </c>
      <c r="C123" s="748" t="s">
        <v>2313</v>
      </c>
      <c r="D123" s="748" t="s">
        <v>1279</v>
      </c>
      <c r="E123" s="748" t="s">
        <v>1269</v>
      </c>
      <c r="F123" s="752"/>
      <c r="G123" s="752"/>
      <c r="H123" s="766">
        <v>0</v>
      </c>
      <c r="I123" s="752">
        <v>8</v>
      </c>
      <c r="J123" s="752">
        <v>1084.8</v>
      </c>
      <c r="K123" s="766">
        <v>1</v>
      </c>
      <c r="L123" s="752">
        <v>8</v>
      </c>
      <c r="M123" s="753">
        <v>1084.8</v>
      </c>
    </row>
    <row r="124" spans="1:13" ht="14.4" customHeight="1" x14ac:dyDescent="0.3">
      <c r="A124" s="747" t="s">
        <v>607</v>
      </c>
      <c r="B124" s="748" t="s">
        <v>2306</v>
      </c>
      <c r="C124" s="748" t="s">
        <v>2314</v>
      </c>
      <c r="D124" s="748" t="s">
        <v>1276</v>
      </c>
      <c r="E124" s="748" t="s">
        <v>1269</v>
      </c>
      <c r="F124" s="752"/>
      <c r="G124" s="752"/>
      <c r="H124" s="766">
        <v>0</v>
      </c>
      <c r="I124" s="752">
        <v>2</v>
      </c>
      <c r="J124" s="752">
        <v>301.16000000000003</v>
      </c>
      <c r="K124" s="766">
        <v>1</v>
      </c>
      <c r="L124" s="752">
        <v>2</v>
      </c>
      <c r="M124" s="753">
        <v>301.16000000000003</v>
      </c>
    </row>
    <row r="125" spans="1:13" ht="14.4" customHeight="1" x14ac:dyDescent="0.3">
      <c r="A125" s="747" t="s">
        <v>607</v>
      </c>
      <c r="B125" s="748" t="s">
        <v>2306</v>
      </c>
      <c r="C125" s="748" t="s">
        <v>2315</v>
      </c>
      <c r="D125" s="748" t="s">
        <v>1275</v>
      </c>
      <c r="E125" s="748" t="s">
        <v>1269</v>
      </c>
      <c r="F125" s="752"/>
      <c r="G125" s="752"/>
      <c r="H125" s="766">
        <v>0</v>
      </c>
      <c r="I125" s="752">
        <v>9</v>
      </c>
      <c r="J125" s="752">
        <v>1198.9599999999998</v>
      </c>
      <c r="K125" s="766">
        <v>1</v>
      </c>
      <c r="L125" s="752">
        <v>9</v>
      </c>
      <c r="M125" s="753">
        <v>1198.9599999999998</v>
      </c>
    </row>
    <row r="126" spans="1:13" ht="14.4" customHeight="1" x14ac:dyDescent="0.3">
      <c r="A126" s="747" t="s">
        <v>607</v>
      </c>
      <c r="B126" s="748" t="s">
        <v>2306</v>
      </c>
      <c r="C126" s="748" t="s">
        <v>2316</v>
      </c>
      <c r="D126" s="748" t="s">
        <v>1272</v>
      </c>
      <c r="E126" s="748" t="s">
        <v>1269</v>
      </c>
      <c r="F126" s="752"/>
      <c r="G126" s="752"/>
      <c r="H126" s="766">
        <v>0</v>
      </c>
      <c r="I126" s="752">
        <v>2</v>
      </c>
      <c r="J126" s="752">
        <v>262.50000000000006</v>
      </c>
      <c r="K126" s="766">
        <v>1</v>
      </c>
      <c r="L126" s="752">
        <v>2</v>
      </c>
      <c r="M126" s="753">
        <v>262.50000000000006</v>
      </c>
    </row>
    <row r="127" spans="1:13" ht="14.4" customHeight="1" x14ac:dyDescent="0.3">
      <c r="A127" s="747" t="s">
        <v>607</v>
      </c>
      <c r="B127" s="748" t="s">
        <v>2306</v>
      </c>
      <c r="C127" s="748" t="s">
        <v>2317</v>
      </c>
      <c r="D127" s="748" t="s">
        <v>1274</v>
      </c>
      <c r="E127" s="748" t="s">
        <v>1269</v>
      </c>
      <c r="F127" s="752"/>
      <c r="G127" s="752"/>
      <c r="H127" s="766">
        <v>0</v>
      </c>
      <c r="I127" s="752">
        <v>2</v>
      </c>
      <c r="J127" s="752">
        <v>262.50000000000006</v>
      </c>
      <c r="K127" s="766">
        <v>1</v>
      </c>
      <c r="L127" s="752">
        <v>2</v>
      </c>
      <c r="M127" s="753">
        <v>262.50000000000006</v>
      </c>
    </row>
    <row r="128" spans="1:13" ht="14.4" customHeight="1" x14ac:dyDescent="0.3">
      <c r="A128" s="747" t="s">
        <v>607</v>
      </c>
      <c r="B128" s="748" t="s">
        <v>2306</v>
      </c>
      <c r="C128" s="748" t="s">
        <v>2318</v>
      </c>
      <c r="D128" s="748" t="s">
        <v>1283</v>
      </c>
      <c r="E128" s="748" t="s">
        <v>2319</v>
      </c>
      <c r="F128" s="752"/>
      <c r="G128" s="752"/>
      <c r="H128" s="766">
        <v>0</v>
      </c>
      <c r="I128" s="752">
        <v>4</v>
      </c>
      <c r="J128" s="752">
        <v>447.7999999999999</v>
      </c>
      <c r="K128" s="766">
        <v>1</v>
      </c>
      <c r="L128" s="752">
        <v>4</v>
      </c>
      <c r="M128" s="753">
        <v>447.7999999999999</v>
      </c>
    </row>
    <row r="129" spans="1:13" ht="14.4" customHeight="1" x14ac:dyDescent="0.3">
      <c r="A129" s="747" t="s">
        <v>607</v>
      </c>
      <c r="B129" s="748" t="s">
        <v>2306</v>
      </c>
      <c r="C129" s="748" t="s">
        <v>2320</v>
      </c>
      <c r="D129" s="748" t="s">
        <v>1288</v>
      </c>
      <c r="E129" s="748" t="s">
        <v>2319</v>
      </c>
      <c r="F129" s="752"/>
      <c r="G129" s="752"/>
      <c r="H129" s="766">
        <v>0</v>
      </c>
      <c r="I129" s="752">
        <v>11</v>
      </c>
      <c r="J129" s="752">
        <v>1231.45</v>
      </c>
      <c r="K129" s="766">
        <v>1</v>
      </c>
      <c r="L129" s="752">
        <v>11</v>
      </c>
      <c r="M129" s="753">
        <v>1231.45</v>
      </c>
    </row>
    <row r="130" spans="1:13" ht="14.4" customHeight="1" x14ac:dyDescent="0.3">
      <c r="A130" s="747" t="s">
        <v>607</v>
      </c>
      <c r="B130" s="748" t="s">
        <v>2306</v>
      </c>
      <c r="C130" s="748" t="s">
        <v>2321</v>
      </c>
      <c r="D130" s="748" t="s">
        <v>1285</v>
      </c>
      <c r="E130" s="748" t="s">
        <v>2319</v>
      </c>
      <c r="F130" s="752"/>
      <c r="G130" s="752"/>
      <c r="H130" s="766">
        <v>0</v>
      </c>
      <c r="I130" s="752">
        <v>5</v>
      </c>
      <c r="J130" s="752">
        <v>559.75</v>
      </c>
      <c r="K130" s="766">
        <v>1</v>
      </c>
      <c r="L130" s="752">
        <v>5</v>
      </c>
      <c r="M130" s="753">
        <v>559.75</v>
      </c>
    </row>
    <row r="131" spans="1:13" ht="14.4" customHeight="1" x14ac:dyDescent="0.3">
      <c r="A131" s="747" t="s">
        <v>607</v>
      </c>
      <c r="B131" s="748" t="s">
        <v>2306</v>
      </c>
      <c r="C131" s="748" t="s">
        <v>2322</v>
      </c>
      <c r="D131" s="748" t="s">
        <v>2323</v>
      </c>
      <c r="E131" s="748" t="s">
        <v>2319</v>
      </c>
      <c r="F131" s="752"/>
      <c r="G131" s="752"/>
      <c r="H131" s="766">
        <v>0</v>
      </c>
      <c r="I131" s="752">
        <v>3</v>
      </c>
      <c r="J131" s="752">
        <v>337.39</v>
      </c>
      <c r="K131" s="766">
        <v>1</v>
      </c>
      <c r="L131" s="752">
        <v>3</v>
      </c>
      <c r="M131" s="753">
        <v>337.39</v>
      </c>
    </row>
    <row r="132" spans="1:13" ht="14.4" customHeight="1" x14ac:dyDescent="0.3">
      <c r="A132" s="747" t="s">
        <v>607</v>
      </c>
      <c r="B132" s="748" t="s">
        <v>2306</v>
      </c>
      <c r="C132" s="748" t="s">
        <v>2324</v>
      </c>
      <c r="D132" s="748" t="s">
        <v>1268</v>
      </c>
      <c r="E132" s="748" t="s">
        <v>1269</v>
      </c>
      <c r="F132" s="752"/>
      <c r="G132" s="752"/>
      <c r="H132" s="766">
        <v>0</v>
      </c>
      <c r="I132" s="752">
        <v>4</v>
      </c>
      <c r="J132" s="752">
        <v>570.76</v>
      </c>
      <c r="K132" s="766">
        <v>1</v>
      </c>
      <c r="L132" s="752">
        <v>4</v>
      </c>
      <c r="M132" s="753">
        <v>570.76</v>
      </c>
    </row>
    <row r="133" spans="1:13" ht="14.4" customHeight="1" x14ac:dyDescent="0.3">
      <c r="A133" s="747" t="s">
        <v>607</v>
      </c>
      <c r="B133" s="748" t="s">
        <v>2306</v>
      </c>
      <c r="C133" s="748" t="s">
        <v>2325</v>
      </c>
      <c r="D133" s="748" t="s">
        <v>1264</v>
      </c>
      <c r="E133" s="748" t="s">
        <v>1263</v>
      </c>
      <c r="F133" s="752"/>
      <c r="G133" s="752"/>
      <c r="H133" s="766">
        <v>0</v>
      </c>
      <c r="I133" s="752">
        <v>11</v>
      </c>
      <c r="J133" s="752">
        <v>1800.3700000000003</v>
      </c>
      <c r="K133" s="766">
        <v>1</v>
      </c>
      <c r="L133" s="752">
        <v>11</v>
      </c>
      <c r="M133" s="753">
        <v>1800.3700000000003</v>
      </c>
    </row>
    <row r="134" spans="1:13" ht="14.4" customHeight="1" x14ac:dyDescent="0.3">
      <c r="A134" s="747" t="s">
        <v>607</v>
      </c>
      <c r="B134" s="748" t="s">
        <v>2306</v>
      </c>
      <c r="C134" s="748" t="s">
        <v>2326</v>
      </c>
      <c r="D134" s="748" t="s">
        <v>1290</v>
      </c>
      <c r="E134" s="748" t="s">
        <v>1263</v>
      </c>
      <c r="F134" s="752"/>
      <c r="G134" s="752"/>
      <c r="H134" s="766">
        <v>0</v>
      </c>
      <c r="I134" s="752">
        <v>2</v>
      </c>
      <c r="J134" s="752">
        <v>245.38</v>
      </c>
      <c r="K134" s="766">
        <v>1</v>
      </c>
      <c r="L134" s="752">
        <v>2</v>
      </c>
      <c r="M134" s="753">
        <v>245.38</v>
      </c>
    </row>
    <row r="135" spans="1:13" ht="14.4" customHeight="1" x14ac:dyDescent="0.3">
      <c r="A135" s="747" t="s">
        <v>607</v>
      </c>
      <c r="B135" s="748" t="s">
        <v>2306</v>
      </c>
      <c r="C135" s="748" t="s">
        <v>2327</v>
      </c>
      <c r="D135" s="748" t="s">
        <v>2328</v>
      </c>
      <c r="E135" s="748" t="s">
        <v>1271</v>
      </c>
      <c r="F135" s="752"/>
      <c r="G135" s="752"/>
      <c r="H135" s="766">
        <v>0</v>
      </c>
      <c r="I135" s="752">
        <v>6</v>
      </c>
      <c r="J135" s="752">
        <v>1075.56</v>
      </c>
      <c r="K135" s="766">
        <v>1</v>
      </c>
      <c r="L135" s="752">
        <v>6</v>
      </c>
      <c r="M135" s="753">
        <v>1075.56</v>
      </c>
    </row>
    <row r="136" spans="1:13" ht="14.4" customHeight="1" x14ac:dyDescent="0.3">
      <c r="A136" s="747" t="s">
        <v>607</v>
      </c>
      <c r="B136" s="748" t="s">
        <v>2306</v>
      </c>
      <c r="C136" s="748" t="s">
        <v>2329</v>
      </c>
      <c r="D136" s="748" t="s">
        <v>1280</v>
      </c>
      <c r="E136" s="748" t="s">
        <v>1269</v>
      </c>
      <c r="F136" s="752"/>
      <c r="G136" s="752"/>
      <c r="H136" s="766">
        <v>0</v>
      </c>
      <c r="I136" s="752">
        <v>5</v>
      </c>
      <c r="J136" s="752">
        <v>678</v>
      </c>
      <c r="K136" s="766">
        <v>1</v>
      </c>
      <c r="L136" s="752">
        <v>5</v>
      </c>
      <c r="M136" s="753">
        <v>678</v>
      </c>
    </row>
    <row r="137" spans="1:13" ht="14.4" customHeight="1" x14ac:dyDescent="0.3">
      <c r="A137" s="747" t="s">
        <v>607</v>
      </c>
      <c r="B137" s="748" t="s">
        <v>2306</v>
      </c>
      <c r="C137" s="748" t="s">
        <v>2330</v>
      </c>
      <c r="D137" s="748" t="s">
        <v>1281</v>
      </c>
      <c r="E137" s="748" t="s">
        <v>1269</v>
      </c>
      <c r="F137" s="752"/>
      <c r="G137" s="752"/>
      <c r="H137" s="766">
        <v>0</v>
      </c>
      <c r="I137" s="752">
        <v>5</v>
      </c>
      <c r="J137" s="752">
        <v>678.00000000000011</v>
      </c>
      <c r="K137" s="766">
        <v>1</v>
      </c>
      <c r="L137" s="752">
        <v>5</v>
      </c>
      <c r="M137" s="753">
        <v>678.00000000000011</v>
      </c>
    </row>
    <row r="138" spans="1:13" ht="14.4" customHeight="1" x14ac:dyDescent="0.3">
      <c r="A138" s="747" t="s">
        <v>607</v>
      </c>
      <c r="B138" s="748" t="s">
        <v>2306</v>
      </c>
      <c r="C138" s="748" t="s">
        <v>2331</v>
      </c>
      <c r="D138" s="748" t="s">
        <v>2332</v>
      </c>
      <c r="E138" s="748" t="s">
        <v>1269</v>
      </c>
      <c r="F138" s="752"/>
      <c r="G138" s="752"/>
      <c r="H138" s="766">
        <v>0</v>
      </c>
      <c r="I138" s="752">
        <v>2</v>
      </c>
      <c r="J138" s="752">
        <v>297.92000000000007</v>
      </c>
      <c r="K138" s="766">
        <v>1</v>
      </c>
      <c r="L138" s="752">
        <v>2</v>
      </c>
      <c r="M138" s="753">
        <v>297.92000000000007</v>
      </c>
    </row>
    <row r="139" spans="1:13" ht="14.4" customHeight="1" x14ac:dyDescent="0.3">
      <c r="A139" s="747" t="s">
        <v>607</v>
      </c>
      <c r="B139" s="748" t="s">
        <v>2306</v>
      </c>
      <c r="C139" s="748" t="s">
        <v>2333</v>
      </c>
      <c r="D139" s="748" t="s">
        <v>1291</v>
      </c>
      <c r="E139" s="748" t="s">
        <v>1266</v>
      </c>
      <c r="F139" s="752"/>
      <c r="G139" s="752"/>
      <c r="H139" s="766">
        <v>0</v>
      </c>
      <c r="I139" s="752">
        <v>4</v>
      </c>
      <c r="J139" s="752">
        <v>124.00000000000003</v>
      </c>
      <c r="K139" s="766">
        <v>1</v>
      </c>
      <c r="L139" s="752">
        <v>4</v>
      </c>
      <c r="M139" s="753">
        <v>124.00000000000003</v>
      </c>
    </row>
    <row r="140" spans="1:13" ht="14.4" customHeight="1" x14ac:dyDescent="0.3">
      <c r="A140" s="747" t="s">
        <v>607</v>
      </c>
      <c r="B140" s="748" t="s">
        <v>2306</v>
      </c>
      <c r="C140" s="748" t="s">
        <v>2334</v>
      </c>
      <c r="D140" s="748" t="s">
        <v>1289</v>
      </c>
      <c r="E140" s="748" t="s">
        <v>1266</v>
      </c>
      <c r="F140" s="752"/>
      <c r="G140" s="752"/>
      <c r="H140" s="766">
        <v>0</v>
      </c>
      <c r="I140" s="752">
        <v>5</v>
      </c>
      <c r="J140" s="752">
        <v>155.5</v>
      </c>
      <c r="K140" s="766">
        <v>1</v>
      </c>
      <c r="L140" s="752">
        <v>5</v>
      </c>
      <c r="M140" s="753">
        <v>155.5</v>
      </c>
    </row>
    <row r="141" spans="1:13" ht="14.4" customHeight="1" x14ac:dyDescent="0.3">
      <c r="A141" s="747" t="s">
        <v>612</v>
      </c>
      <c r="B141" s="748" t="s">
        <v>1992</v>
      </c>
      <c r="C141" s="748" t="s">
        <v>1996</v>
      </c>
      <c r="D141" s="748" t="s">
        <v>1997</v>
      </c>
      <c r="E141" s="748" t="s">
        <v>1998</v>
      </c>
      <c r="F141" s="752"/>
      <c r="G141" s="752"/>
      <c r="H141" s="766">
        <v>0</v>
      </c>
      <c r="I141" s="752">
        <v>10</v>
      </c>
      <c r="J141" s="752">
        <v>2739</v>
      </c>
      <c r="K141" s="766">
        <v>1</v>
      </c>
      <c r="L141" s="752">
        <v>10</v>
      </c>
      <c r="M141" s="753">
        <v>2739</v>
      </c>
    </row>
    <row r="142" spans="1:13" ht="14.4" customHeight="1" x14ac:dyDescent="0.3">
      <c r="A142" s="747" t="s">
        <v>612</v>
      </c>
      <c r="B142" s="748" t="s">
        <v>2025</v>
      </c>
      <c r="C142" s="748" t="s">
        <v>2026</v>
      </c>
      <c r="D142" s="748" t="s">
        <v>910</v>
      </c>
      <c r="E142" s="748" t="s">
        <v>911</v>
      </c>
      <c r="F142" s="752"/>
      <c r="G142" s="752"/>
      <c r="H142" s="766">
        <v>0</v>
      </c>
      <c r="I142" s="752">
        <v>2</v>
      </c>
      <c r="J142" s="752">
        <v>80.780000000000015</v>
      </c>
      <c r="K142" s="766">
        <v>1</v>
      </c>
      <c r="L142" s="752">
        <v>2</v>
      </c>
      <c r="M142" s="753">
        <v>80.780000000000015</v>
      </c>
    </row>
    <row r="143" spans="1:13" ht="14.4" customHeight="1" x14ac:dyDescent="0.3">
      <c r="A143" s="747" t="s">
        <v>612</v>
      </c>
      <c r="B143" s="748" t="s">
        <v>2114</v>
      </c>
      <c r="C143" s="748" t="s">
        <v>2117</v>
      </c>
      <c r="D143" s="748" t="s">
        <v>1157</v>
      </c>
      <c r="E143" s="748" t="s">
        <v>2118</v>
      </c>
      <c r="F143" s="752"/>
      <c r="G143" s="752"/>
      <c r="H143" s="766">
        <v>0</v>
      </c>
      <c r="I143" s="752">
        <v>80</v>
      </c>
      <c r="J143" s="752">
        <v>6871.4</v>
      </c>
      <c r="K143" s="766">
        <v>1</v>
      </c>
      <c r="L143" s="752">
        <v>80</v>
      </c>
      <c r="M143" s="753">
        <v>6871.4</v>
      </c>
    </row>
    <row r="144" spans="1:13" ht="14.4" customHeight="1" x14ac:dyDescent="0.3">
      <c r="A144" s="747" t="s">
        <v>612</v>
      </c>
      <c r="B144" s="748" t="s">
        <v>2214</v>
      </c>
      <c r="C144" s="748" t="s">
        <v>2215</v>
      </c>
      <c r="D144" s="748" t="s">
        <v>2216</v>
      </c>
      <c r="E144" s="748" t="s">
        <v>2217</v>
      </c>
      <c r="F144" s="752"/>
      <c r="G144" s="752"/>
      <c r="H144" s="766">
        <v>0</v>
      </c>
      <c r="I144" s="752">
        <v>4.7393651000000006</v>
      </c>
      <c r="J144" s="752">
        <v>495.26451006292189</v>
      </c>
      <c r="K144" s="766">
        <v>1</v>
      </c>
      <c r="L144" s="752">
        <v>4.7393651000000006</v>
      </c>
      <c r="M144" s="753">
        <v>495.26451006292189</v>
      </c>
    </row>
    <row r="145" spans="1:13" ht="14.4" customHeight="1" x14ac:dyDescent="0.3">
      <c r="A145" s="747" t="s">
        <v>612</v>
      </c>
      <c r="B145" s="748" t="s">
        <v>2214</v>
      </c>
      <c r="C145" s="748" t="s">
        <v>2218</v>
      </c>
      <c r="D145" s="748" t="s">
        <v>2216</v>
      </c>
      <c r="E145" s="748" t="s">
        <v>2219</v>
      </c>
      <c r="F145" s="752"/>
      <c r="G145" s="752"/>
      <c r="H145" s="766">
        <v>0</v>
      </c>
      <c r="I145" s="752">
        <v>5.3840000000000003</v>
      </c>
      <c r="J145" s="752">
        <v>1290.1428122144298</v>
      </c>
      <c r="K145" s="766">
        <v>1</v>
      </c>
      <c r="L145" s="752">
        <v>5.3840000000000003</v>
      </c>
      <c r="M145" s="753">
        <v>1290.1428122144298</v>
      </c>
    </row>
    <row r="146" spans="1:13" ht="14.4" customHeight="1" x14ac:dyDescent="0.3">
      <c r="A146" s="747" t="s">
        <v>612</v>
      </c>
      <c r="B146" s="748" t="s">
        <v>2214</v>
      </c>
      <c r="C146" s="748" t="s">
        <v>2220</v>
      </c>
      <c r="D146" s="748" t="s">
        <v>2216</v>
      </c>
      <c r="E146" s="748" t="s">
        <v>2221</v>
      </c>
      <c r="F146" s="752"/>
      <c r="G146" s="752"/>
      <c r="H146" s="766">
        <v>0</v>
      </c>
      <c r="I146" s="752">
        <v>1.4239999999999999</v>
      </c>
      <c r="J146" s="752">
        <v>462.08916694112014</v>
      </c>
      <c r="K146" s="766">
        <v>1</v>
      </c>
      <c r="L146" s="752">
        <v>1.4239999999999999</v>
      </c>
      <c r="M146" s="753">
        <v>462.08916694112014</v>
      </c>
    </row>
    <row r="147" spans="1:13" ht="14.4" customHeight="1" x14ac:dyDescent="0.3">
      <c r="A147" s="747" t="s">
        <v>612</v>
      </c>
      <c r="B147" s="748" t="s">
        <v>2335</v>
      </c>
      <c r="C147" s="748" t="s">
        <v>2336</v>
      </c>
      <c r="D147" s="748" t="s">
        <v>1448</v>
      </c>
      <c r="E147" s="748" t="s">
        <v>2337</v>
      </c>
      <c r="F147" s="752"/>
      <c r="G147" s="752"/>
      <c r="H147" s="766">
        <v>0</v>
      </c>
      <c r="I147" s="752">
        <v>4</v>
      </c>
      <c r="J147" s="752">
        <v>6362.1319874914461</v>
      </c>
      <c r="K147" s="766">
        <v>1</v>
      </c>
      <c r="L147" s="752">
        <v>4</v>
      </c>
      <c r="M147" s="753">
        <v>6362.1319874914461</v>
      </c>
    </row>
    <row r="148" spans="1:13" ht="14.4" customHeight="1" x14ac:dyDescent="0.3">
      <c r="A148" s="747" t="s">
        <v>612</v>
      </c>
      <c r="B148" s="748" t="s">
        <v>2338</v>
      </c>
      <c r="C148" s="748" t="s">
        <v>2339</v>
      </c>
      <c r="D148" s="748" t="s">
        <v>2340</v>
      </c>
      <c r="E148" s="748" t="s">
        <v>2341</v>
      </c>
      <c r="F148" s="752"/>
      <c r="G148" s="752"/>
      <c r="H148" s="766">
        <v>0</v>
      </c>
      <c r="I148" s="752">
        <v>17</v>
      </c>
      <c r="J148" s="752">
        <v>849818.4</v>
      </c>
      <c r="K148" s="766">
        <v>1</v>
      </c>
      <c r="L148" s="752">
        <v>17</v>
      </c>
      <c r="M148" s="753">
        <v>849818.4</v>
      </c>
    </row>
    <row r="149" spans="1:13" ht="14.4" customHeight="1" x14ac:dyDescent="0.3">
      <c r="A149" s="747" t="s">
        <v>612</v>
      </c>
      <c r="B149" s="748" t="s">
        <v>2338</v>
      </c>
      <c r="C149" s="748" t="s">
        <v>2342</v>
      </c>
      <c r="D149" s="748" t="s">
        <v>2340</v>
      </c>
      <c r="E149" s="748" t="s">
        <v>2343</v>
      </c>
      <c r="F149" s="752"/>
      <c r="G149" s="752"/>
      <c r="H149" s="766">
        <v>0</v>
      </c>
      <c r="I149" s="752">
        <v>5</v>
      </c>
      <c r="J149" s="752">
        <v>425409.2</v>
      </c>
      <c r="K149" s="766">
        <v>1</v>
      </c>
      <c r="L149" s="752">
        <v>5</v>
      </c>
      <c r="M149" s="753">
        <v>425409.2</v>
      </c>
    </row>
    <row r="150" spans="1:13" ht="14.4" customHeight="1" x14ac:dyDescent="0.3">
      <c r="A150" s="747" t="s">
        <v>612</v>
      </c>
      <c r="B150" s="748" t="s">
        <v>2338</v>
      </c>
      <c r="C150" s="748" t="s">
        <v>2344</v>
      </c>
      <c r="D150" s="748" t="s">
        <v>2340</v>
      </c>
      <c r="E150" s="748" t="s">
        <v>2345</v>
      </c>
      <c r="F150" s="752"/>
      <c r="G150" s="752"/>
      <c r="H150" s="766">
        <v>0</v>
      </c>
      <c r="I150" s="752">
        <v>12</v>
      </c>
      <c r="J150" s="752">
        <v>1063023</v>
      </c>
      <c r="K150" s="766">
        <v>1</v>
      </c>
      <c r="L150" s="752">
        <v>12</v>
      </c>
      <c r="M150" s="753">
        <v>1063023</v>
      </c>
    </row>
    <row r="151" spans="1:13" ht="14.4" customHeight="1" x14ac:dyDescent="0.3">
      <c r="A151" s="747" t="s">
        <v>612</v>
      </c>
      <c r="B151" s="748" t="s">
        <v>2346</v>
      </c>
      <c r="C151" s="748" t="s">
        <v>2347</v>
      </c>
      <c r="D151" s="748" t="s">
        <v>2348</v>
      </c>
      <c r="E151" s="748" t="s">
        <v>2349</v>
      </c>
      <c r="F151" s="752"/>
      <c r="G151" s="752"/>
      <c r="H151" s="766">
        <v>0</v>
      </c>
      <c r="I151" s="752">
        <v>57</v>
      </c>
      <c r="J151" s="752">
        <v>9310950</v>
      </c>
      <c r="K151" s="766">
        <v>1</v>
      </c>
      <c r="L151" s="752">
        <v>57</v>
      </c>
      <c r="M151" s="753">
        <v>9310950</v>
      </c>
    </row>
    <row r="152" spans="1:13" ht="14.4" customHeight="1" x14ac:dyDescent="0.3">
      <c r="A152" s="747" t="s">
        <v>612</v>
      </c>
      <c r="B152" s="748" t="s">
        <v>2222</v>
      </c>
      <c r="C152" s="748" t="s">
        <v>2223</v>
      </c>
      <c r="D152" s="748" t="s">
        <v>2224</v>
      </c>
      <c r="E152" s="748" t="s">
        <v>2225</v>
      </c>
      <c r="F152" s="752"/>
      <c r="G152" s="752"/>
      <c r="H152" s="766">
        <v>0</v>
      </c>
      <c r="I152" s="752">
        <v>30</v>
      </c>
      <c r="J152" s="752">
        <v>19880.200000000004</v>
      </c>
      <c r="K152" s="766">
        <v>1</v>
      </c>
      <c r="L152" s="752">
        <v>30</v>
      </c>
      <c r="M152" s="753">
        <v>19880.200000000004</v>
      </c>
    </row>
    <row r="153" spans="1:13" ht="14.4" customHeight="1" x14ac:dyDescent="0.3">
      <c r="A153" s="747" t="s">
        <v>612</v>
      </c>
      <c r="B153" s="748" t="s">
        <v>2222</v>
      </c>
      <c r="C153" s="748" t="s">
        <v>2226</v>
      </c>
      <c r="D153" s="748" t="s">
        <v>2224</v>
      </c>
      <c r="E153" s="748" t="s">
        <v>2227</v>
      </c>
      <c r="F153" s="752"/>
      <c r="G153" s="752"/>
      <c r="H153" s="766">
        <v>0</v>
      </c>
      <c r="I153" s="752">
        <v>145</v>
      </c>
      <c r="J153" s="752">
        <v>96138.6</v>
      </c>
      <c r="K153" s="766">
        <v>1</v>
      </c>
      <c r="L153" s="752">
        <v>145</v>
      </c>
      <c r="M153" s="753">
        <v>96138.6</v>
      </c>
    </row>
    <row r="154" spans="1:13" ht="14.4" customHeight="1" x14ac:dyDescent="0.3">
      <c r="A154" s="747" t="s">
        <v>612</v>
      </c>
      <c r="B154" s="748" t="s">
        <v>2222</v>
      </c>
      <c r="C154" s="748" t="s">
        <v>2350</v>
      </c>
      <c r="D154" s="748" t="s">
        <v>2351</v>
      </c>
      <c r="E154" s="748" t="s">
        <v>2352</v>
      </c>
      <c r="F154" s="752">
        <v>5</v>
      </c>
      <c r="G154" s="752">
        <v>22143.38</v>
      </c>
      <c r="H154" s="766">
        <v>1</v>
      </c>
      <c r="I154" s="752"/>
      <c r="J154" s="752"/>
      <c r="K154" s="766">
        <v>0</v>
      </c>
      <c r="L154" s="752">
        <v>5</v>
      </c>
      <c r="M154" s="753">
        <v>22143.38</v>
      </c>
    </row>
    <row r="155" spans="1:13" ht="14.4" customHeight="1" x14ac:dyDescent="0.3">
      <c r="A155" s="747" t="s">
        <v>612</v>
      </c>
      <c r="B155" s="748" t="s">
        <v>2353</v>
      </c>
      <c r="C155" s="748" t="s">
        <v>2354</v>
      </c>
      <c r="D155" s="748" t="s">
        <v>1429</v>
      </c>
      <c r="E155" s="748" t="s">
        <v>1430</v>
      </c>
      <c r="F155" s="752">
        <v>9</v>
      </c>
      <c r="G155" s="752">
        <v>171707.47999999998</v>
      </c>
      <c r="H155" s="766">
        <v>1</v>
      </c>
      <c r="I155" s="752"/>
      <c r="J155" s="752"/>
      <c r="K155" s="766">
        <v>0</v>
      </c>
      <c r="L155" s="752">
        <v>9</v>
      </c>
      <c r="M155" s="753">
        <v>171707.47999999998</v>
      </c>
    </row>
    <row r="156" spans="1:13" ht="14.4" customHeight="1" x14ac:dyDescent="0.3">
      <c r="A156" s="747" t="s">
        <v>612</v>
      </c>
      <c r="B156" s="748" t="s">
        <v>2355</v>
      </c>
      <c r="C156" s="748" t="s">
        <v>2356</v>
      </c>
      <c r="D156" s="748" t="s">
        <v>1427</v>
      </c>
      <c r="E156" s="748" t="s">
        <v>1428</v>
      </c>
      <c r="F156" s="752"/>
      <c r="G156" s="752"/>
      <c r="H156" s="766">
        <v>0</v>
      </c>
      <c r="I156" s="752">
        <v>20</v>
      </c>
      <c r="J156" s="752">
        <v>302477</v>
      </c>
      <c r="K156" s="766">
        <v>1</v>
      </c>
      <c r="L156" s="752">
        <v>20</v>
      </c>
      <c r="M156" s="753">
        <v>302477</v>
      </c>
    </row>
    <row r="157" spans="1:13" ht="14.4" customHeight="1" x14ac:dyDescent="0.3">
      <c r="A157" s="747" t="s">
        <v>612</v>
      </c>
      <c r="B157" s="748" t="s">
        <v>2357</v>
      </c>
      <c r="C157" s="748" t="s">
        <v>2358</v>
      </c>
      <c r="D157" s="748" t="s">
        <v>2359</v>
      </c>
      <c r="E157" s="748" t="s">
        <v>2360</v>
      </c>
      <c r="F157" s="752"/>
      <c r="G157" s="752"/>
      <c r="H157" s="766">
        <v>0</v>
      </c>
      <c r="I157" s="752">
        <v>90</v>
      </c>
      <c r="J157" s="752">
        <v>77256.899999999994</v>
      </c>
      <c r="K157" s="766">
        <v>1</v>
      </c>
      <c r="L157" s="752">
        <v>90</v>
      </c>
      <c r="M157" s="753">
        <v>77256.899999999994</v>
      </c>
    </row>
    <row r="158" spans="1:13" ht="14.4" customHeight="1" x14ac:dyDescent="0.3">
      <c r="A158" s="747" t="s">
        <v>612</v>
      </c>
      <c r="B158" s="748" t="s">
        <v>2249</v>
      </c>
      <c r="C158" s="748" t="s">
        <v>2250</v>
      </c>
      <c r="D158" s="748" t="s">
        <v>2251</v>
      </c>
      <c r="E158" s="748" t="s">
        <v>2252</v>
      </c>
      <c r="F158" s="752"/>
      <c r="G158" s="752"/>
      <c r="H158" s="766">
        <v>0</v>
      </c>
      <c r="I158" s="752">
        <v>2</v>
      </c>
      <c r="J158" s="752">
        <v>66.940000000000012</v>
      </c>
      <c r="K158" s="766">
        <v>1</v>
      </c>
      <c r="L158" s="752">
        <v>2</v>
      </c>
      <c r="M158" s="753">
        <v>66.940000000000012</v>
      </c>
    </row>
    <row r="159" spans="1:13" ht="14.4" customHeight="1" x14ac:dyDescent="0.3">
      <c r="A159" s="747" t="s">
        <v>612</v>
      </c>
      <c r="B159" s="748" t="s">
        <v>2249</v>
      </c>
      <c r="C159" s="748" t="s">
        <v>2253</v>
      </c>
      <c r="D159" s="748" t="s">
        <v>2254</v>
      </c>
      <c r="E159" s="748" t="s">
        <v>2255</v>
      </c>
      <c r="F159" s="752"/>
      <c r="G159" s="752"/>
      <c r="H159" s="766">
        <v>0</v>
      </c>
      <c r="I159" s="752">
        <v>3</v>
      </c>
      <c r="J159" s="752">
        <v>151.92000000000004</v>
      </c>
      <c r="K159" s="766">
        <v>1</v>
      </c>
      <c r="L159" s="752">
        <v>3</v>
      </c>
      <c r="M159" s="753">
        <v>151.92000000000004</v>
      </c>
    </row>
    <row r="160" spans="1:13" ht="14.4" customHeight="1" x14ac:dyDescent="0.3">
      <c r="A160" s="747" t="s">
        <v>612</v>
      </c>
      <c r="B160" s="748" t="s">
        <v>2361</v>
      </c>
      <c r="C160" s="748" t="s">
        <v>2362</v>
      </c>
      <c r="D160" s="748" t="s">
        <v>1443</v>
      </c>
      <c r="E160" s="748" t="s">
        <v>2363</v>
      </c>
      <c r="F160" s="752"/>
      <c r="G160" s="752"/>
      <c r="H160" s="766">
        <v>0</v>
      </c>
      <c r="I160" s="752">
        <v>1</v>
      </c>
      <c r="J160" s="752">
        <v>49.819999999999965</v>
      </c>
      <c r="K160" s="766">
        <v>1</v>
      </c>
      <c r="L160" s="752">
        <v>1</v>
      </c>
      <c r="M160" s="753">
        <v>49.819999999999965</v>
      </c>
    </row>
    <row r="161" spans="1:13" ht="14.4" customHeight="1" x14ac:dyDescent="0.3">
      <c r="A161" s="747" t="s">
        <v>612</v>
      </c>
      <c r="B161" s="748" t="s">
        <v>2280</v>
      </c>
      <c r="C161" s="748" t="s">
        <v>2364</v>
      </c>
      <c r="D161" s="748" t="s">
        <v>2365</v>
      </c>
      <c r="E161" s="748" t="s">
        <v>2366</v>
      </c>
      <c r="F161" s="752"/>
      <c r="G161" s="752"/>
      <c r="H161" s="766">
        <v>0</v>
      </c>
      <c r="I161" s="752">
        <v>1</v>
      </c>
      <c r="J161" s="752">
        <v>686</v>
      </c>
      <c r="K161" s="766">
        <v>1</v>
      </c>
      <c r="L161" s="752">
        <v>1</v>
      </c>
      <c r="M161" s="753">
        <v>686</v>
      </c>
    </row>
    <row r="162" spans="1:13" ht="14.4" customHeight="1" x14ac:dyDescent="0.3">
      <c r="A162" s="747" t="s">
        <v>612</v>
      </c>
      <c r="B162" s="748" t="s">
        <v>2291</v>
      </c>
      <c r="C162" s="748" t="s">
        <v>2294</v>
      </c>
      <c r="D162" s="748" t="s">
        <v>1245</v>
      </c>
      <c r="E162" s="748" t="s">
        <v>1510</v>
      </c>
      <c r="F162" s="752"/>
      <c r="G162" s="752"/>
      <c r="H162" s="766">
        <v>0</v>
      </c>
      <c r="I162" s="752">
        <v>5</v>
      </c>
      <c r="J162" s="752">
        <v>149.35000000000002</v>
      </c>
      <c r="K162" s="766">
        <v>1</v>
      </c>
      <c r="L162" s="752">
        <v>5</v>
      </c>
      <c r="M162" s="753">
        <v>149.35000000000002</v>
      </c>
    </row>
    <row r="163" spans="1:13" ht="14.4" customHeight="1" x14ac:dyDescent="0.3">
      <c r="A163" s="747" t="s">
        <v>615</v>
      </c>
      <c r="B163" s="748" t="s">
        <v>1986</v>
      </c>
      <c r="C163" s="748" t="s">
        <v>1987</v>
      </c>
      <c r="D163" s="748" t="s">
        <v>794</v>
      </c>
      <c r="E163" s="748" t="s">
        <v>1988</v>
      </c>
      <c r="F163" s="752"/>
      <c r="G163" s="752"/>
      <c r="H163" s="766">
        <v>0</v>
      </c>
      <c r="I163" s="752">
        <v>310</v>
      </c>
      <c r="J163" s="752">
        <v>5152</v>
      </c>
      <c r="K163" s="766">
        <v>1</v>
      </c>
      <c r="L163" s="752">
        <v>310</v>
      </c>
      <c r="M163" s="753">
        <v>5152</v>
      </c>
    </row>
    <row r="164" spans="1:13" ht="14.4" customHeight="1" x14ac:dyDescent="0.3">
      <c r="A164" s="747" t="s">
        <v>615</v>
      </c>
      <c r="B164" s="748" t="s">
        <v>1986</v>
      </c>
      <c r="C164" s="748" t="s">
        <v>1989</v>
      </c>
      <c r="D164" s="748" t="s">
        <v>1990</v>
      </c>
      <c r="E164" s="748" t="s">
        <v>1991</v>
      </c>
      <c r="F164" s="752"/>
      <c r="G164" s="752"/>
      <c r="H164" s="766">
        <v>0</v>
      </c>
      <c r="I164" s="752">
        <v>16</v>
      </c>
      <c r="J164" s="752">
        <v>1362.5500000000002</v>
      </c>
      <c r="K164" s="766">
        <v>1</v>
      </c>
      <c r="L164" s="752">
        <v>16</v>
      </c>
      <c r="M164" s="753">
        <v>1362.5500000000002</v>
      </c>
    </row>
    <row r="165" spans="1:13" ht="14.4" customHeight="1" x14ac:dyDescent="0.3">
      <c r="A165" s="747" t="s">
        <v>615</v>
      </c>
      <c r="B165" s="748" t="s">
        <v>1992</v>
      </c>
      <c r="C165" s="748" t="s">
        <v>1996</v>
      </c>
      <c r="D165" s="748" t="s">
        <v>1997</v>
      </c>
      <c r="E165" s="748" t="s">
        <v>1998</v>
      </c>
      <c r="F165" s="752"/>
      <c r="G165" s="752"/>
      <c r="H165" s="766">
        <v>0</v>
      </c>
      <c r="I165" s="752">
        <v>27</v>
      </c>
      <c r="J165" s="752">
        <v>7395.2999999999993</v>
      </c>
      <c r="K165" s="766">
        <v>1</v>
      </c>
      <c r="L165" s="752">
        <v>27</v>
      </c>
      <c r="M165" s="753">
        <v>7395.2999999999993</v>
      </c>
    </row>
    <row r="166" spans="1:13" ht="14.4" customHeight="1" x14ac:dyDescent="0.3">
      <c r="A166" s="747" t="s">
        <v>615</v>
      </c>
      <c r="B166" s="748" t="s">
        <v>2003</v>
      </c>
      <c r="C166" s="748" t="s">
        <v>2367</v>
      </c>
      <c r="D166" s="748" t="s">
        <v>842</v>
      </c>
      <c r="E166" s="748" t="s">
        <v>2368</v>
      </c>
      <c r="F166" s="752"/>
      <c r="G166" s="752"/>
      <c r="H166" s="766">
        <v>0</v>
      </c>
      <c r="I166" s="752">
        <v>21</v>
      </c>
      <c r="J166" s="752">
        <v>1091.1600000000001</v>
      </c>
      <c r="K166" s="766">
        <v>1</v>
      </c>
      <c r="L166" s="752">
        <v>21</v>
      </c>
      <c r="M166" s="753">
        <v>1091.1600000000001</v>
      </c>
    </row>
    <row r="167" spans="1:13" ht="14.4" customHeight="1" x14ac:dyDescent="0.3">
      <c r="A167" s="747" t="s">
        <v>615</v>
      </c>
      <c r="B167" s="748" t="s">
        <v>2006</v>
      </c>
      <c r="C167" s="748" t="s">
        <v>2007</v>
      </c>
      <c r="D167" s="748" t="s">
        <v>2008</v>
      </c>
      <c r="E167" s="748" t="s">
        <v>2009</v>
      </c>
      <c r="F167" s="752"/>
      <c r="G167" s="752"/>
      <c r="H167" s="766">
        <v>0</v>
      </c>
      <c r="I167" s="752">
        <v>2</v>
      </c>
      <c r="J167" s="752">
        <v>812.02000000000021</v>
      </c>
      <c r="K167" s="766">
        <v>1</v>
      </c>
      <c r="L167" s="752">
        <v>2</v>
      </c>
      <c r="M167" s="753">
        <v>812.02000000000021</v>
      </c>
    </row>
    <row r="168" spans="1:13" ht="14.4" customHeight="1" x14ac:dyDescent="0.3">
      <c r="A168" s="747" t="s">
        <v>615</v>
      </c>
      <c r="B168" s="748" t="s">
        <v>2006</v>
      </c>
      <c r="C168" s="748" t="s">
        <v>2369</v>
      </c>
      <c r="D168" s="748" t="s">
        <v>2370</v>
      </c>
      <c r="E168" s="748" t="s">
        <v>2371</v>
      </c>
      <c r="F168" s="752"/>
      <c r="G168" s="752"/>
      <c r="H168" s="766">
        <v>0</v>
      </c>
      <c r="I168" s="752">
        <v>2</v>
      </c>
      <c r="J168" s="752">
        <v>1354.9</v>
      </c>
      <c r="K168" s="766">
        <v>1</v>
      </c>
      <c r="L168" s="752">
        <v>2</v>
      </c>
      <c r="M168" s="753">
        <v>1354.9</v>
      </c>
    </row>
    <row r="169" spans="1:13" ht="14.4" customHeight="1" x14ac:dyDescent="0.3">
      <c r="A169" s="747" t="s">
        <v>615</v>
      </c>
      <c r="B169" s="748" t="s">
        <v>2372</v>
      </c>
      <c r="C169" s="748" t="s">
        <v>2373</v>
      </c>
      <c r="D169" s="748" t="s">
        <v>2374</v>
      </c>
      <c r="E169" s="748" t="s">
        <v>2371</v>
      </c>
      <c r="F169" s="752"/>
      <c r="G169" s="752"/>
      <c r="H169" s="766">
        <v>0</v>
      </c>
      <c r="I169" s="752">
        <v>3</v>
      </c>
      <c r="J169" s="752">
        <v>3132.8399999999997</v>
      </c>
      <c r="K169" s="766">
        <v>1</v>
      </c>
      <c r="L169" s="752">
        <v>3</v>
      </c>
      <c r="M169" s="753">
        <v>3132.8399999999997</v>
      </c>
    </row>
    <row r="170" spans="1:13" ht="14.4" customHeight="1" x14ac:dyDescent="0.3">
      <c r="A170" s="747" t="s">
        <v>615</v>
      </c>
      <c r="B170" s="748" t="s">
        <v>2375</v>
      </c>
      <c r="C170" s="748" t="s">
        <v>2376</v>
      </c>
      <c r="D170" s="748" t="s">
        <v>1679</v>
      </c>
      <c r="E170" s="748" t="s">
        <v>2377</v>
      </c>
      <c r="F170" s="752"/>
      <c r="G170" s="752"/>
      <c r="H170" s="766">
        <v>0</v>
      </c>
      <c r="I170" s="752">
        <v>3</v>
      </c>
      <c r="J170" s="752">
        <v>277.32000000000005</v>
      </c>
      <c r="K170" s="766">
        <v>1</v>
      </c>
      <c r="L170" s="752">
        <v>3</v>
      </c>
      <c r="M170" s="753">
        <v>277.32000000000005</v>
      </c>
    </row>
    <row r="171" spans="1:13" ht="14.4" customHeight="1" x14ac:dyDescent="0.3">
      <c r="A171" s="747" t="s">
        <v>615</v>
      </c>
      <c r="B171" s="748" t="s">
        <v>2378</v>
      </c>
      <c r="C171" s="748" t="s">
        <v>2379</v>
      </c>
      <c r="D171" s="748" t="s">
        <v>2380</v>
      </c>
      <c r="E171" s="748" t="s">
        <v>2084</v>
      </c>
      <c r="F171" s="752"/>
      <c r="G171" s="752"/>
      <c r="H171" s="766">
        <v>0</v>
      </c>
      <c r="I171" s="752">
        <v>1</v>
      </c>
      <c r="J171" s="752">
        <v>137.52000000000004</v>
      </c>
      <c r="K171" s="766">
        <v>1</v>
      </c>
      <c r="L171" s="752">
        <v>1</v>
      </c>
      <c r="M171" s="753">
        <v>137.52000000000004</v>
      </c>
    </row>
    <row r="172" spans="1:13" ht="14.4" customHeight="1" x14ac:dyDescent="0.3">
      <c r="A172" s="747" t="s">
        <v>615</v>
      </c>
      <c r="B172" s="748" t="s">
        <v>2010</v>
      </c>
      <c r="C172" s="748" t="s">
        <v>2381</v>
      </c>
      <c r="D172" s="748" t="s">
        <v>1577</v>
      </c>
      <c r="E172" s="748" t="s">
        <v>2382</v>
      </c>
      <c r="F172" s="752"/>
      <c r="G172" s="752"/>
      <c r="H172" s="766">
        <v>0</v>
      </c>
      <c r="I172" s="752">
        <v>6</v>
      </c>
      <c r="J172" s="752">
        <v>19800</v>
      </c>
      <c r="K172" s="766">
        <v>1</v>
      </c>
      <c r="L172" s="752">
        <v>6</v>
      </c>
      <c r="M172" s="753">
        <v>19800</v>
      </c>
    </row>
    <row r="173" spans="1:13" ht="14.4" customHeight="1" x14ac:dyDescent="0.3">
      <c r="A173" s="747" t="s">
        <v>615</v>
      </c>
      <c r="B173" s="748" t="s">
        <v>2010</v>
      </c>
      <c r="C173" s="748" t="s">
        <v>2011</v>
      </c>
      <c r="D173" s="748" t="s">
        <v>901</v>
      </c>
      <c r="E173" s="748" t="s">
        <v>2012</v>
      </c>
      <c r="F173" s="752"/>
      <c r="G173" s="752"/>
      <c r="H173" s="766">
        <v>0</v>
      </c>
      <c r="I173" s="752">
        <v>10</v>
      </c>
      <c r="J173" s="752">
        <v>7212</v>
      </c>
      <c r="K173" s="766">
        <v>1</v>
      </c>
      <c r="L173" s="752">
        <v>10</v>
      </c>
      <c r="M173" s="753">
        <v>7212</v>
      </c>
    </row>
    <row r="174" spans="1:13" ht="14.4" customHeight="1" x14ac:dyDescent="0.3">
      <c r="A174" s="747" t="s">
        <v>615</v>
      </c>
      <c r="B174" s="748" t="s">
        <v>2010</v>
      </c>
      <c r="C174" s="748" t="s">
        <v>2013</v>
      </c>
      <c r="D174" s="748" t="s">
        <v>901</v>
      </c>
      <c r="E174" s="748" t="s">
        <v>2014</v>
      </c>
      <c r="F174" s="752"/>
      <c r="G174" s="752"/>
      <c r="H174" s="766">
        <v>0</v>
      </c>
      <c r="I174" s="752">
        <v>8</v>
      </c>
      <c r="J174" s="752">
        <v>2174.8000000000002</v>
      </c>
      <c r="K174" s="766">
        <v>1</v>
      </c>
      <c r="L174" s="752">
        <v>8</v>
      </c>
      <c r="M174" s="753">
        <v>2174.8000000000002</v>
      </c>
    </row>
    <row r="175" spans="1:13" ht="14.4" customHeight="1" x14ac:dyDescent="0.3">
      <c r="A175" s="747" t="s">
        <v>615</v>
      </c>
      <c r="B175" s="748" t="s">
        <v>2010</v>
      </c>
      <c r="C175" s="748" t="s">
        <v>2015</v>
      </c>
      <c r="D175" s="748" t="s">
        <v>901</v>
      </c>
      <c r="E175" s="748" t="s">
        <v>2016</v>
      </c>
      <c r="F175" s="752"/>
      <c r="G175" s="752"/>
      <c r="H175" s="766">
        <v>0</v>
      </c>
      <c r="I175" s="752">
        <v>31</v>
      </c>
      <c r="J175" s="752">
        <v>19550.46</v>
      </c>
      <c r="K175" s="766">
        <v>1</v>
      </c>
      <c r="L175" s="752">
        <v>31</v>
      </c>
      <c r="M175" s="753">
        <v>19550.46</v>
      </c>
    </row>
    <row r="176" spans="1:13" ht="14.4" customHeight="1" x14ac:dyDescent="0.3">
      <c r="A176" s="747" t="s">
        <v>615</v>
      </c>
      <c r="B176" s="748" t="s">
        <v>2010</v>
      </c>
      <c r="C176" s="748" t="s">
        <v>2383</v>
      </c>
      <c r="D176" s="748" t="s">
        <v>901</v>
      </c>
      <c r="E176" s="748" t="s">
        <v>2384</v>
      </c>
      <c r="F176" s="752"/>
      <c r="G176" s="752"/>
      <c r="H176" s="766">
        <v>0</v>
      </c>
      <c r="I176" s="752">
        <v>8</v>
      </c>
      <c r="J176" s="752">
        <v>7309.2</v>
      </c>
      <c r="K176" s="766">
        <v>1</v>
      </c>
      <c r="L176" s="752">
        <v>8</v>
      </c>
      <c r="M176" s="753">
        <v>7309.2</v>
      </c>
    </row>
    <row r="177" spans="1:13" ht="14.4" customHeight="1" x14ac:dyDescent="0.3">
      <c r="A177" s="747" t="s">
        <v>615</v>
      </c>
      <c r="B177" s="748" t="s">
        <v>2010</v>
      </c>
      <c r="C177" s="748" t="s">
        <v>2017</v>
      </c>
      <c r="D177" s="748" t="s">
        <v>901</v>
      </c>
      <c r="E177" s="748" t="s">
        <v>2018</v>
      </c>
      <c r="F177" s="752"/>
      <c r="G177" s="752"/>
      <c r="H177" s="766">
        <v>0</v>
      </c>
      <c r="I177" s="752">
        <v>31</v>
      </c>
      <c r="J177" s="752">
        <v>12677.449999999999</v>
      </c>
      <c r="K177" s="766">
        <v>1</v>
      </c>
      <c r="L177" s="752">
        <v>31</v>
      </c>
      <c r="M177" s="753">
        <v>12677.449999999999</v>
      </c>
    </row>
    <row r="178" spans="1:13" ht="14.4" customHeight="1" x14ac:dyDescent="0.3">
      <c r="A178" s="747" t="s">
        <v>615</v>
      </c>
      <c r="B178" s="748" t="s">
        <v>2385</v>
      </c>
      <c r="C178" s="748" t="s">
        <v>2386</v>
      </c>
      <c r="D178" s="748" t="s">
        <v>2387</v>
      </c>
      <c r="E178" s="748" t="s">
        <v>2388</v>
      </c>
      <c r="F178" s="752"/>
      <c r="G178" s="752"/>
      <c r="H178" s="766">
        <v>0</v>
      </c>
      <c r="I178" s="752">
        <v>1</v>
      </c>
      <c r="J178" s="752">
        <v>52.339999999999989</v>
      </c>
      <c r="K178" s="766">
        <v>1</v>
      </c>
      <c r="L178" s="752">
        <v>1</v>
      </c>
      <c r="M178" s="753">
        <v>52.339999999999989</v>
      </c>
    </row>
    <row r="179" spans="1:13" ht="14.4" customHeight="1" x14ac:dyDescent="0.3">
      <c r="A179" s="747" t="s">
        <v>615</v>
      </c>
      <c r="B179" s="748" t="s">
        <v>2025</v>
      </c>
      <c r="C179" s="748" t="s">
        <v>2026</v>
      </c>
      <c r="D179" s="748" t="s">
        <v>910</v>
      </c>
      <c r="E179" s="748" t="s">
        <v>911</v>
      </c>
      <c r="F179" s="752"/>
      <c r="G179" s="752"/>
      <c r="H179" s="766">
        <v>0</v>
      </c>
      <c r="I179" s="752">
        <v>24</v>
      </c>
      <c r="J179" s="752">
        <v>969.41000000000008</v>
      </c>
      <c r="K179" s="766">
        <v>1</v>
      </c>
      <c r="L179" s="752">
        <v>24</v>
      </c>
      <c r="M179" s="753">
        <v>969.41000000000008</v>
      </c>
    </row>
    <row r="180" spans="1:13" ht="14.4" customHeight="1" x14ac:dyDescent="0.3">
      <c r="A180" s="747" t="s">
        <v>615</v>
      </c>
      <c r="B180" s="748" t="s">
        <v>2025</v>
      </c>
      <c r="C180" s="748" t="s">
        <v>2027</v>
      </c>
      <c r="D180" s="748" t="s">
        <v>908</v>
      </c>
      <c r="E180" s="748" t="s">
        <v>2028</v>
      </c>
      <c r="F180" s="752"/>
      <c r="G180" s="752"/>
      <c r="H180" s="766">
        <v>0</v>
      </c>
      <c r="I180" s="752">
        <v>3</v>
      </c>
      <c r="J180" s="752">
        <v>176.16</v>
      </c>
      <c r="K180" s="766">
        <v>1</v>
      </c>
      <c r="L180" s="752">
        <v>3</v>
      </c>
      <c r="M180" s="753">
        <v>176.16</v>
      </c>
    </row>
    <row r="181" spans="1:13" ht="14.4" customHeight="1" x14ac:dyDescent="0.3">
      <c r="A181" s="747" t="s">
        <v>615</v>
      </c>
      <c r="B181" s="748" t="s">
        <v>2031</v>
      </c>
      <c r="C181" s="748" t="s">
        <v>2032</v>
      </c>
      <c r="D181" s="748" t="s">
        <v>945</v>
      </c>
      <c r="E181" s="748" t="s">
        <v>2033</v>
      </c>
      <c r="F181" s="752"/>
      <c r="G181" s="752"/>
      <c r="H181" s="766">
        <v>0</v>
      </c>
      <c r="I181" s="752">
        <v>1</v>
      </c>
      <c r="J181" s="752">
        <v>43.8</v>
      </c>
      <c r="K181" s="766">
        <v>1</v>
      </c>
      <c r="L181" s="752">
        <v>1</v>
      </c>
      <c r="M181" s="753">
        <v>43.8</v>
      </c>
    </row>
    <row r="182" spans="1:13" ht="14.4" customHeight="1" x14ac:dyDescent="0.3">
      <c r="A182" s="747" t="s">
        <v>615</v>
      </c>
      <c r="B182" s="748" t="s">
        <v>2031</v>
      </c>
      <c r="C182" s="748" t="s">
        <v>2034</v>
      </c>
      <c r="D182" s="748" t="s">
        <v>945</v>
      </c>
      <c r="E182" s="748" t="s">
        <v>2035</v>
      </c>
      <c r="F182" s="752"/>
      <c r="G182" s="752"/>
      <c r="H182" s="766">
        <v>0</v>
      </c>
      <c r="I182" s="752">
        <v>5</v>
      </c>
      <c r="J182" s="752">
        <v>250.89</v>
      </c>
      <c r="K182" s="766">
        <v>1</v>
      </c>
      <c r="L182" s="752">
        <v>5</v>
      </c>
      <c r="M182" s="753">
        <v>250.89</v>
      </c>
    </row>
    <row r="183" spans="1:13" ht="14.4" customHeight="1" x14ac:dyDescent="0.3">
      <c r="A183" s="747" t="s">
        <v>615</v>
      </c>
      <c r="B183" s="748" t="s">
        <v>2036</v>
      </c>
      <c r="C183" s="748" t="s">
        <v>2389</v>
      </c>
      <c r="D183" s="748" t="s">
        <v>1711</v>
      </c>
      <c r="E183" s="748" t="s">
        <v>2390</v>
      </c>
      <c r="F183" s="752"/>
      <c r="G183" s="752"/>
      <c r="H183" s="766">
        <v>0</v>
      </c>
      <c r="I183" s="752">
        <v>2</v>
      </c>
      <c r="J183" s="752">
        <v>143.62</v>
      </c>
      <c r="K183" s="766">
        <v>1</v>
      </c>
      <c r="L183" s="752">
        <v>2</v>
      </c>
      <c r="M183" s="753">
        <v>143.62</v>
      </c>
    </row>
    <row r="184" spans="1:13" ht="14.4" customHeight="1" x14ac:dyDescent="0.3">
      <c r="A184" s="747" t="s">
        <v>615</v>
      </c>
      <c r="B184" s="748" t="s">
        <v>2036</v>
      </c>
      <c r="C184" s="748" t="s">
        <v>2391</v>
      </c>
      <c r="D184" s="748" t="s">
        <v>2038</v>
      </c>
      <c r="E184" s="748" t="s">
        <v>2392</v>
      </c>
      <c r="F184" s="752"/>
      <c r="G184" s="752"/>
      <c r="H184" s="766">
        <v>0</v>
      </c>
      <c r="I184" s="752">
        <v>2</v>
      </c>
      <c r="J184" s="752">
        <v>144.66000000000005</v>
      </c>
      <c r="K184" s="766">
        <v>1</v>
      </c>
      <c r="L184" s="752">
        <v>2</v>
      </c>
      <c r="M184" s="753">
        <v>144.66000000000005</v>
      </c>
    </row>
    <row r="185" spans="1:13" ht="14.4" customHeight="1" x14ac:dyDescent="0.3">
      <c r="A185" s="747" t="s">
        <v>615</v>
      </c>
      <c r="B185" s="748" t="s">
        <v>2036</v>
      </c>
      <c r="C185" s="748" t="s">
        <v>2040</v>
      </c>
      <c r="D185" s="748" t="s">
        <v>2041</v>
      </c>
      <c r="E185" s="748" t="s">
        <v>2042</v>
      </c>
      <c r="F185" s="752"/>
      <c r="G185" s="752"/>
      <c r="H185" s="766">
        <v>0</v>
      </c>
      <c r="I185" s="752">
        <v>1</v>
      </c>
      <c r="J185" s="752">
        <v>204.86000000000007</v>
      </c>
      <c r="K185" s="766">
        <v>1</v>
      </c>
      <c r="L185" s="752">
        <v>1</v>
      </c>
      <c r="M185" s="753">
        <v>204.86000000000007</v>
      </c>
    </row>
    <row r="186" spans="1:13" ht="14.4" customHeight="1" x14ac:dyDescent="0.3">
      <c r="A186" s="747" t="s">
        <v>615</v>
      </c>
      <c r="B186" s="748" t="s">
        <v>2036</v>
      </c>
      <c r="C186" s="748" t="s">
        <v>2393</v>
      </c>
      <c r="D186" s="748" t="s">
        <v>2041</v>
      </c>
      <c r="E186" s="748" t="s">
        <v>2394</v>
      </c>
      <c r="F186" s="752"/>
      <c r="G186" s="752"/>
      <c r="H186" s="766">
        <v>0</v>
      </c>
      <c r="I186" s="752">
        <v>1</v>
      </c>
      <c r="J186" s="752">
        <v>97.489999999999981</v>
      </c>
      <c r="K186" s="766">
        <v>1</v>
      </c>
      <c r="L186" s="752">
        <v>1</v>
      </c>
      <c r="M186" s="753">
        <v>97.489999999999981</v>
      </c>
    </row>
    <row r="187" spans="1:13" ht="14.4" customHeight="1" x14ac:dyDescent="0.3">
      <c r="A187" s="747" t="s">
        <v>615</v>
      </c>
      <c r="B187" s="748" t="s">
        <v>2036</v>
      </c>
      <c r="C187" s="748" t="s">
        <v>2043</v>
      </c>
      <c r="D187" s="748" t="s">
        <v>2038</v>
      </c>
      <c r="E187" s="748" t="s">
        <v>2044</v>
      </c>
      <c r="F187" s="752"/>
      <c r="G187" s="752"/>
      <c r="H187" s="766">
        <v>0</v>
      </c>
      <c r="I187" s="752">
        <v>1</v>
      </c>
      <c r="J187" s="752">
        <v>93.860000000000014</v>
      </c>
      <c r="K187" s="766">
        <v>1</v>
      </c>
      <c r="L187" s="752">
        <v>1</v>
      </c>
      <c r="M187" s="753">
        <v>93.860000000000014</v>
      </c>
    </row>
    <row r="188" spans="1:13" ht="14.4" customHeight="1" x14ac:dyDescent="0.3">
      <c r="A188" s="747" t="s">
        <v>615</v>
      </c>
      <c r="B188" s="748" t="s">
        <v>2036</v>
      </c>
      <c r="C188" s="748" t="s">
        <v>2395</v>
      </c>
      <c r="D188" s="748" t="s">
        <v>2038</v>
      </c>
      <c r="E188" s="748" t="s">
        <v>2396</v>
      </c>
      <c r="F188" s="752"/>
      <c r="G188" s="752"/>
      <c r="H188" s="766">
        <v>0</v>
      </c>
      <c r="I188" s="752">
        <v>1</v>
      </c>
      <c r="J188" s="752">
        <v>249.81000000000003</v>
      </c>
      <c r="K188" s="766">
        <v>1</v>
      </c>
      <c r="L188" s="752">
        <v>1</v>
      </c>
      <c r="M188" s="753">
        <v>249.81000000000003</v>
      </c>
    </row>
    <row r="189" spans="1:13" ht="14.4" customHeight="1" x14ac:dyDescent="0.3">
      <c r="A189" s="747" t="s">
        <v>615</v>
      </c>
      <c r="B189" s="748" t="s">
        <v>2045</v>
      </c>
      <c r="C189" s="748" t="s">
        <v>2046</v>
      </c>
      <c r="D189" s="748" t="s">
        <v>2047</v>
      </c>
      <c r="E189" s="748" t="s">
        <v>2048</v>
      </c>
      <c r="F189" s="752"/>
      <c r="G189" s="752"/>
      <c r="H189" s="766">
        <v>0</v>
      </c>
      <c r="I189" s="752">
        <v>1</v>
      </c>
      <c r="J189" s="752">
        <v>27.76</v>
      </c>
      <c r="K189" s="766">
        <v>1</v>
      </c>
      <c r="L189" s="752">
        <v>1</v>
      </c>
      <c r="M189" s="753">
        <v>27.76</v>
      </c>
    </row>
    <row r="190" spans="1:13" ht="14.4" customHeight="1" x14ac:dyDescent="0.3">
      <c r="A190" s="747" t="s">
        <v>615</v>
      </c>
      <c r="B190" s="748" t="s">
        <v>2051</v>
      </c>
      <c r="C190" s="748" t="s">
        <v>2397</v>
      </c>
      <c r="D190" s="748" t="s">
        <v>1509</v>
      </c>
      <c r="E190" s="748" t="s">
        <v>2398</v>
      </c>
      <c r="F190" s="752"/>
      <c r="G190" s="752"/>
      <c r="H190" s="766">
        <v>0</v>
      </c>
      <c r="I190" s="752">
        <v>2</v>
      </c>
      <c r="J190" s="752">
        <v>52.939999999999984</v>
      </c>
      <c r="K190" s="766">
        <v>1</v>
      </c>
      <c r="L190" s="752">
        <v>2</v>
      </c>
      <c r="M190" s="753">
        <v>52.939999999999984</v>
      </c>
    </row>
    <row r="191" spans="1:13" ht="14.4" customHeight="1" x14ac:dyDescent="0.3">
      <c r="A191" s="747" t="s">
        <v>615</v>
      </c>
      <c r="B191" s="748" t="s">
        <v>2051</v>
      </c>
      <c r="C191" s="748" t="s">
        <v>2052</v>
      </c>
      <c r="D191" s="748" t="s">
        <v>1509</v>
      </c>
      <c r="E191" s="748" t="s">
        <v>2053</v>
      </c>
      <c r="F191" s="752"/>
      <c r="G191" s="752"/>
      <c r="H191" s="766">
        <v>0</v>
      </c>
      <c r="I191" s="752">
        <v>2</v>
      </c>
      <c r="J191" s="752">
        <v>52.29999999999999</v>
      </c>
      <c r="K191" s="766">
        <v>1</v>
      </c>
      <c r="L191" s="752">
        <v>2</v>
      </c>
      <c r="M191" s="753">
        <v>52.29999999999999</v>
      </c>
    </row>
    <row r="192" spans="1:13" ht="14.4" customHeight="1" x14ac:dyDescent="0.3">
      <c r="A192" s="747" t="s">
        <v>615</v>
      </c>
      <c r="B192" s="748" t="s">
        <v>2051</v>
      </c>
      <c r="C192" s="748" t="s">
        <v>2399</v>
      </c>
      <c r="D192" s="748" t="s">
        <v>1509</v>
      </c>
      <c r="E192" s="748" t="s">
        <v>1510</v>
      </c>
      <c r="F192" s="752"/>
      <c r="G192" s="752"/>
      <c r="H192" s="766">
        <v>0</v>
      </c>
      <c r="I192" s="752">
        <v>3</v>
      </c>
      <c r="J192" s="752">
        <v>156.84000000000003</v>
      </c>
      <c r="K192" s="766">
        <v>1</v>
      </c>
      <c r="L192" s="752">
        <v>3</v>
      </c>
      <c r="M192" s="753">
        <v>156.84000000000003</v>
      </c>
    </row>
    <row r="193" spans="1:13" ht="14.4" customHeight="1" x14ac:dyDescent="0.3">
      <c r="A193" s="747" t="s">
        <v>615</v>
      </c>
      <c r="B193" s="748" t="s">
        <v>2051</v>
      </c>
      <c r="C193" s="748" t="s">
        <v>2400</v>
      </c>
      <c r="D193" s="748" t="s">
        <v>2401</v>
      </c>
      <c r="E193" s="748" t="s">
        <v>2402</v>
      </c>
      <c r="F193" s="752">
        <v>1</v>
      </c>
      <c r="G193" s="752">
        <v>35.4</v>
      </c>
      <c r="H193" s="766">
        <v>1</v>
      </c>
      <c r="I193" s="752"/>
      <c r="J193" s="752"/>
      <c r="K193" s="766">
        <v>0</v>
      </c>
      <c r="L193" s="752">
        <v>1</v>
      </c>
      <c r="M193" s="753">
        <v>35.4</v>
      </c>
    </row>
    <row r="194" spans="1:13" ht="14.4" customHeight="1" x14ac:dyDescent="0.3">
      <c r="A194" s="747" t="s">
        <v>615</v>
      </c>
      <c r="B194" s="748" t="s">
        <v>2061</v>
      </c>
      <c r="C194" s="748" t="s">
        <v>2065</v>
      </c>
      <c r="D194" s="748" t="s">
        <v>2063</v>
      </c>
      <c r="E194" s="748" t="s">
        <v>2066</v>
      </c>
      <c r="F194" s="752"/>
      <c r="G194" s="752"/>
      <c r="H194" s="766">
        <v>0</v>
      </c>
      <c r="I194" s="752">
        <v>3</v>
      </c>
      <c r="J194" s="752">
        <v>26.25</v>
      </c>
      <c r="K194" s="766">
        <v>1</v>
      </c>
      <c r="L194" s="752">
        <v>3</v>
      </c>
      <c r="M194" s="753">
        <v>26.25</v>
      </c>
    </row>
    <row r="195" spans="1:13" ht="14.4" customHeight="1" x14ac:dyDescent="0.3">
      <c r="A195" s="747" t="s">
        <v>615</v>
      </c>
      <c r="B195" s="748" t="s">
        <v>2071</v>
      </c>
      <c r="C195" s="748" t="s">
        <v>2072</v>
      </c>
      <c r="D195" s="748" t="s">
        <v>1142</v>
      </c>
      <c r="E195" s="748" t="s">
        <v>2053</v>
      </c>
      <c r="F195" s="752"/>
      <c r="G195" s="752"/>
      <c r="H195" s="766">
        <v>0</v>
      </c>
      <c r="I195" s="752">
        <v>3</v>
      </c>
      <c r="J195" s="752">
        <v>258.27000000000015</v>
      </c>
      <c r="K195" s="766">
        <v>1</v>
      </c>
      <c r="L195" s="752">
        <v>3</v>
      </c>
      <c r="M195" s="753">
        <v>258.27000000000015</v>
      </c>
    </row>
    <row r="196" spans="1:13" ht="14.4" customHeight="1" x14ac:dyDescent="0.3">
      <c r="A196" s="747" t="s">
        <v>615</v>
      </c>
      <c r="B196" s="748" t="s">
        <v>2071</v>
      </c>
      <c r="C196" s="748" t="s">
        <v>2073</v>
      </c>
      <c r="D196" s="748" t="s">
        <v>1142</v>
      </c>
      <c r="E196" s="748" t="s">
        <v>2074</v>
      </c>
      <c r="F196" s="752"/>
      <c r="G196" s="752"/>
      <c r="H196" s="766">
        <v>0</v>
      </c>
      <c r="I196" s="752">
        <v>1</v>
      </c>
      <c r="J196" s="752">
        <v>221.09</v>
      </c>
      <c r="K196" s="766">
        <v>1</v>
      </c>
      <c r="L196" s="752">
        <v>1</v>
      </c>
      <c r="M196" s="753">
        <v>221.09</v>
      </c>
    </row>
    <row r="197" spans="1:13" ht="14.4" customHeight="1" x14ac:dyDescent="0.3">
      <c r="A197" s="747" t="s">
        <v>615</v>
      </c>
      <c r="B197" s="748" t="s">
        <v>2077</v>
      </c>
      <c r="C197" s="748" t="s">
        <v>2078</v>
      </c>
      <c r="D197" s="748" t="s">
        <v>2079</v>
      </c>
      <c r="E197" s="748" t="s">
        <v>2080</v>
      </c>
      <c r="F197" s="752"/>
      <c r="G197" s="752"/>
      <c r="H197" s="766">
        <v>0</v>
      </c>
      <c r="I197" s="752">
        <v>2</v>
      </c>
      <c r="J197" s="752">
        <v>29.54</v>
      </c>
      <c r="K197" s="766">
        <v>1</v>
      </c>
      <c r="L197" s="752">
        <v>2</v>
      </c>
      <c r="M197" s="753">
        <v>29.54</v>
      </c>
    </row>
    <row r="198" spans="1:13" ht="14.4" customHeight="1" x14ac:dyDescent="0.3">
      <c r="A198" s="747" t="s">
        <v>615</v>
      </c>
      <c r="B198" s="748" t="s">
        <v>2077</v>
      </c>
      <c r="C198" s="748" t="s">
        <v>2081</v>
      </c>
      <c r="D198" s="748" t="s">
        <v>2079</v>
      </c>
      <c r="E198" s="748" t="s">
        <v>2082</v>
      </c>
      <c r="F198" s="752"/>
      <c r="G198" s="752"/>
      <c r="H198" s="766">
        <v>0</v>
      </c>
      <c r="I198" s="752">
        <v>3</v>
      </c>
      <c r="J198" s="752">
        <v>35.519999999999996</v>
      </c>
      <c r="K198" s="766">
        <v>1</v>
      </c>
      <c r="L198" s="752">
        <v>3</v>
      </c>
      <c r="M198" s="753">
        <v>35.519999999999996</v>
      </c>
    </row>
    <row r="199" spans="1:13" ht="14.4" customHeight="1" x14ac:dyDescent="0.3">
      <c r="A199" s="747" t="s">
        <v>615</v>
      </c>
      <c r="B199" s="748" t="s">
        <v>2403</v>
      </c>
      <c r="C199" s="748" t="s">
        <v>2404</v>
      </c>
      <c r="D199" s="748" t="s">
        <v>2405</v>
      </c>
      <c r="E199" s="748" t="s">
        <v>2406</v>
      </c>
      <c r="F199" s="752"/>
      <c r="G199" s="752"/>
      <c r="H199" s="766">
        <v>0</v>
      </c>
      <c r="I199" s="752">
        <v>4</v>
      </c>
      <c r="J199" s="752">
        <v>214.75000000000003</v>
      </c>
      <c r="K199" s="766">
        <v>1</v>
      </c>
      <c r="L199" s="752">
        <v>4</v>
      </c>
      <c r="M199" s="753">
        <v>214.75000000000003</v>
      </c>
    </row>
    <row r="200" spans="1:13" ht="14.4" customHeight="1" x14ac:dyDescent="0.3">
      <c r="A200" s="747" t="s">
        <v>615</v>
      </c>
      <c r="B200" s="748" t="s">
        <v>2403</v>
      </c>
      <c r="C200" s="748" t="s">
        <v>2407</v>
      </c>
      <c r="D200" s="748" t="s">
        <v>2405</v>
      </c>
      <c r="E200" s="748" t="s">
        <v>2408</v>
      </c>
      <c r="F200" s="752"/>
      <c r="G200" s="752"/>
      <c r="H200" s="766">
        <v>0</v>
      </c>
      <c r="I200" s="752">
        <v>1</v>
      </c>
      <c r="J200" s="752">
        <v>351</v>
      </c>
      <c r="K200" s="766">
        <v>1</v>
      </c>
      <c r="L200" s="752">
        <v>1</v>
      </c>
      <c r="M200" s="753">
        <v>351</v>
      </c>
    </row>
    <row r="201" spans="1:13" ht="14.4" customHeight="1" x14ac:dyDescent="0.3">
      <c r="A201" s="747" t="s">
        <v>615</v>
      </c>
      <c r="B201" s="748" t="s">
        <v>2088</v>
      </c>
      <c r="C201" s="748" t="s">
        <v>2409</v>
      </c>
      <c r="D201" s="748" t="s">
        <v>2090</v>
      </c>
      <c r="E201" s="748" t="s">
        <v>2410</v>
      </c>
      <c r="F201" s="752"/>
      <c r="G201" s="752"/>
      <c r="H201" s="766">
        <v>0</v>
      </c>
      <c r="I201" s="752">
        <v>1</v>
      </c>
      <c r="J201" s="752">
        <v>213.24</v>
      </c>
      <c r="K201" s="766">
        <v>1</v>
      </c>
      <c r="L201" s="752">
        <v>1</v>
      </c>
      <c r="M201" s="753">
        <v>213.24</v>
      </c>
    </row>
    <row r="202" spans="1:13" ht="14.4" customHeight="1" x14ac:dyDescent="0.3">
      <c r="A202" s="747" t="s">
        <v>615</v>
      </c>
      <c r="B202" s="748" t="s">
        <v>2088</v>
      </c>
      <c r="C202" s="748" t="s">
        <v>2411</v>
      </c>
      <c r="D202" s="748" t="s">
        <v>2090</v>
      </c>
      <c r="E202" s="748" t="s">
        <v>2412</v>
      </c>
      <c r="F202" s="752"/>
      <c r="G202" s="752"/>
      <c r="H202" s="766">
        <v>0</v>
      </c>
      <c r="I202" s="752">
        <v>5</v>
      </c>
      <c r="J202" s="752">
        <v>1271.25</v>
      </c>
      <c r="K202" s="766">
        <v>1</v>
      </c>
      <c r="L202" s="752">
        <v>5</v>
      </c>
      <c r="M202" s="753">
        <v>1271.25</v>
      </c>
    </row>
    <row r="203" spans="1:13" ht="14.4" customHeight="1" x14ac:dyDescent="0.3">
      <c r="A203" s="747" t="s">
        <v>615</v>
      </c>
      <c r="B203" s="748" t="s">
        <v>2088</v>
      </c>
      <c r="C203" s="748" t="s">
        <v>2413</v>
      </c>
      <c r="D203" s="748" t="s">
        <v>2090</v>
      </c>
      <c r="E203" s="748" t="s">
        <v>2414</v>
      </c>
      <c r="F203" s="752"/>
      <c r="G203" s="752"/>
      <c r="H203" s="766">
        <v>0</v>
      </c>
      <c r="I203" s="752">
        <v>1</v>
      </c>
      <c r="J203" s="752">
        <v>756</v>
      </c>
      <c r="K203" s="766">
        <v>1</v>
      </c>
      <c r="L203" s="752">
        <v>1</v>
      </c>
      <c r="M203" s="753">
        <v>756</v>
      </c>
    </row>
    <row r="204" spans="1:13" ht="14.4" customHeight="1" x14ac:dyDescent="0.3">
      <c r="A204" s="747" t="s">
        <v>615</v>
      </c>
      <c r="B204" s="748" t="s">
        <v>2092</v>
      </c>
      <c r="C204" s="748" t="s">
        <v>2093</v>
      </c>
      <c r="D204" s="748" t="s">
        <v>1045</v>
      </c>
      <c r="E204" s="748" t="s">
        <v>2094</v>
      </c>
      <c r="F204" s="752"/>
      <c r="G204" s="752"/>
      <c r="H204" s="766">
        <v>0</v>
      </c>
      <c r="I204" s="752">
        <v>2</v>
      </c>
      <c r="J204" s="752">
        <v>36.579999999999984</v>
      </c>
      <c r="K204" s="766">
        <v>1</v>
      </c>
      <c r="L204" s="752">
        <v>2</v>
      </c>
      <c r="M204" s="753">
        <v>36.579999999999984</v>
      </c>
    </row>
    <row r="205" spans="1:13" ht="14.4" customHeight="1" x14ac:dyDescent="0.3">
      <c r="A205" s="747" t="s">
        <v>615</v>
      </c>
      <c r="B205" s="748" t="s">
        <v>2415</v>
      </c>
      <c r="C205" s="748" t="s">
        <v>2416</v>
      </c>
      <c r="D205" s="748" t="s">
        <v>2417</v>
      </c>
      <c r="E205" s="748" t="s">
        <v>2418</v>
      </c>
      <c r="F205" s="752"/>
      <c r="G205" s="752"/>
      <c r="H205" s="766">
        <v>0</v>
      </c>
      <c r="I205" s="752">
        <v>1</v>
      </c>
      <c r="J205" s="752">
        <v>77.219999999999985</v>
      </c>
      <c r="K205" s="766">
        <v>1</v>
      </c>
      <c r="L205" s="752">
        <v>1</v>
      </c>
      <c r="M205" s="753">
        <v>77.219999999999985</v>
      </c>
    </row>
    <row r="206" spans="1:13" ht="14.4" customHeight="1" x14ac:dyDescent="0.3">
      <c r="A206" s="747" t="s">
        <v>615</v>
      </c>
      <c r="B206" s="748" t="s">
        <v>2108</v>
      </c>
      <c r="C206" s="748" t="s">
        <v>2419</v>
      </c>
      <c r="D206" s="748" t="s">
        <v>1703</v>
      </c>
      <c r="E206" s="748" t="s">
        <v>1704</v>
      </c>
      <c r="F206" s="752"/>
      <c r="G206" s="752"/>
      <c r="H206" s="766">
        <v>0</v>
      </c>
      <c r="I206" s="752">
        <v>2</v>
      </c>
      <c r="J206" s="752">
        <v>213.41999999999996</v>
      </c>
      <c r="K206" s="766">
        <v>1</v>
      </c>
      <c r="L206" s="752">
        <v>2</v>
      </c>
      <c r="M206" s="753">
        <v>213.41999999999996</v>
      </c>
    </row>
    <row r="207" spans="1:13" ht="14.4" customHeight="1" x14ac:dyDescent="0.3">
      <c r="A207" s="747" t="s">
        <v>615</v>
      </c>
      <c r="B207" s="748" t="s">
        <v>2108</v>
      </c>
      <c r="C207" s="748" t="s">
        <v>2420</v>
      </c>
      <c r="D207" s="748" t="s">
        <v>1703</v>
      </c>
      <c r="E207" s="748" t="s">
        <v>2421</v>
      </c>
      <c r="F207" s="752"/>
      <c r="G207" s="752"/>
      <c r="H207" s="766">
        <v>0</v>
      </c>
      <c r="I207" s="752">
        <v>1</v>
      </c>
      <c r="J207" s="752">
        <v>321.55999999999995</v>
      </c>
      <c r="K207" s="766">
        <v>1</v>
      </c>
      <c r="L207" s="752">
        <v>1</v>
      </c>
      <c r="M207" s="753">
        <v>321.55999999999995</v>
      </c>
    </row>
    <row r="208" spans="1:13" ht="14.4" customHeight="1" x14ac:dyDescent="0.3">
      <c r="A208" s="747" t="s">
        <v>615</v>
      </c>
      <c r="B208" s="748" t="s">
        <v>2108</v>
      </c>
      <c r="C208" s="748" t="s">
        <v>2109</v>
      </c>
      <c r="D208" s="748" t="s">
        <v>1703</v>
      </c>
      <c r="E208" s="748" t="s">
        <v>2110</v>
      </c>
      <c r="F208" s="752"/>
      <c r="G208" s="752"/>
      <c r="H208" s="766">
        <v>0</v>
      </c>
      <c r="I208" s="752">
        <v>2</v>
      </c>
      <c r="J208" s="752">
        <v>418.60000000000019</v>
      </c>
      <c r="K208" s="766">
        <v>1</v>
      </c>
      <c r="L208" s="752">
        <v>2</v>
      </c>
      <c r="M208" s="753">
        <v>418.60000000000019</v>
      </c>
    </row>
    <row r="209" spans="1:13" ht="14.4" customHeight="1" x14ac:dyDescent="0.3">
      <c r="A209" s="747" t="s">
        <v>615</v>
      </c>
      <c r="B209" s="748" t="s">
        <v>2111</v>
      </c>
      <c r="C209" s="748" t="s">
        <v>2112</v>
      </c>
      <c r="D209" s="748" t="s">
        <v>1034</v>
      </c>
      <c r="E209" s="748" t="s">
        <v>2113</v>
      </c>
      <c r="F209" s="752"/>
      <c r="G209" s="752"/>
      <c r="H209" s="766">
        <v>0</v>
      </c>
      <c r="I209" s="752">
        <v>4</v>
      </c>
      <c r="J209" s="752">
        <v>551.98</v>
      </c>
      <c r="K209" s="766">
        <v>1</v>
      </c>
      <c r="L209" s="752">
        <v>4</v>
      </c>
      <c r="M209" s="753">
        <v>551.98</v>
      </c>
    </row>
    <row r="210" spans="1:13" ht="14.4" customHeight="1" x14ac:dyDescent="0.3">
      <c r="A210" s="747" t="s">
        <v>615</v>
      </c>
      <c r="B210" s="748" t="s">
        <v>2114</v>
      </c>
      <c r="C210" s="748" t="s">
        <v>2422</v>
      </c>
      <c r="D210" s="748" t="s">
        <v>2423</v>
      </c>
      <c r="E210" s="748" t="s">
        <v>2424</v>
      </c>
      <c r="F210" s="752"/>
      <c r="G210" s="752"/>
      <c r="H210" s="766">
        <v>0</v>
      </c>
      <c r="I210" s="752">
        <v>2</v>
      </c>
      <c r="J210" s="752">
        <v>123.40000000000003</v>
      </c>
      <c r="K210" s="766">
        <v>1</v>
      </c>
      <c r="L210" s="752">
        <v>2</v>
      </c>
      <c r="M210" s="753">
        <v>123.40000000000003</v>
      </c>
    </row>
    <row r="211" spans="1:13" ht="14.4" customHeight="1" x14ac:dyDescent="0.3">
      <c r="A211" s="747" t="s">
        <v>615</v>
      </c>
      <c r="B211" s="748" t="s">
        <v>2114</v>
      </c>
      <c r="C211" s="748" t="s">
        <v>2117</v>
      </c>
      <c r="D211" s="748" t="s">
        <v>1157</v>
      </c>
      <c r="E211" s="748" t="s">
        <v>2118</v>
      </c>
      <c r="F211" s="752"/>
      <c r="G211" s="752"/>
      <c r="H211" s="766">
        <v>0</v>
      </c>
      <c r="I211" s="752">
        <v>30</v>
      </c>
      <c r="J211" s="752">
        <v>2576.6999999999998</v>
      </c>
      <c r="K211" s="766">
        <v>1</v>
      </c>
      <c r="L211" s="752">
        <v>30</v>
      </c>
      <c r="M211" s="753">
        <v>2576.6999999999998</v>
      </c>
    </row>
    <row r="212" spans="1:13" ht="14.4" customHeight="1" x14ac:dyDescent="0.3">
      <c r="A212" s="747" t="s">
        <v>615</v>
      </c>
      <c r="B212" s="748" t="s">
        <v>2121</v>
      </c>
      <c r="C212" s="748" t="s">
        <v>2425</v>
      </c>
      <c r="D212" s="748" t="s">
        <v>2128</v>
      </c>
      <c r="E212" s="748" t="s">
        <v>2426</v>
      </c>
      <c r="F212" s="752"/>
      <c r="G212" s="752"/>
      <c r="H212" s="766">
        <v>0</v>
      </c>
      <c r="I212" s="752">
        <v>1</v>
      </c>
      <c r="J212" s="752">
        <v>99.369999999999948</v>
      </c>
      <c r="K212" s="766">
        <v>1</v>
      </c>
      <c r="L212" s="752">
        <v>1</v>
      </c>
      <c r="M212" s="753">
        <v>99.369999999999948</v>
      </c>
    </row>
    <row r="213" spans="1:13" ht="14.4" customHeight="1" x14ac:dyDescent="0.3">
      <c r="A213" s="747" t="s">
        <v>615</v>
      </c>
      <c r="B213" s="748" t="s">
        <v>2121</v>
      </c>
      <c r="C213" s="748" t="s">
        <v>2125</v>
      </c>
      <c r="D213" s="748" t="s">
        <v>2123</v>
      </c>
      <c r="E213" s="748" t="s">
        <v>2126</v>
      </c>
      <c r="F213" s="752"/>
      <c r="G213" s="752"/>
      <c r="H213" s="766">
        <v>0</v>
      </c>
      <c r="I213" s="752">
        <v>2</v>
      </c>
      <c r="J213" s="752">
        <v>125.34999999999995</v>
      </c>
      <c r="K213" s="766">
        <v>1</v>
      </c>
      <c r="L213" s="752">
        <v>2</v>
      </c>
      <c r="M213" s="753">
        <v>125.34999999999995</v>
      </c>
    </row>
    <row r="214" spans="1:13" ht="14.4" customHeight="1" x14ac:dyDescent="0.3">
      <c r="A214" s="747" t="s">
        <v>615</v>
      </c>
      <c r="B214" s="748" t="s">
        <v>2121</v>
      </c>
      <c r="C214" s="748" t="s">
        <v>2427</v>
      </c>
      <c r="D214" s="748" t="s">
        <v>2128</v>
      </c>
      <c r="E214" s="748" t="s">
        <v>2428</v>
      </c>
      <c r="F214" s="752"/>
      <c r="G214" s="752"/>
      <c r="H214" s="766">
        <v>0</v>
      </c>
      <c r="I214" s="752">
        <v>2</v>
      </c>
      <c r="J214" s="752">
        <v>155.51999999999998</v>
      </c>
      <c r="K214" s="766">
        <v>1</v>
      </c>
      <c r="L214" s="752">
        <v>2</v>
      </c>
      <c r="M214" s="753">
        <v>155.51999999999998</v>
      </c>
    </row>
    <row r="215" spans="1:13" ht="14.4" customHeight="1" x14ac:dyDescent="0.3">
      <c r="A215" s="747" t="s">
        <v>615</v>
      </c>
      <c r="B215" s="748" t="s">
        <v>2121</v>
      </c>
      <c r="C215" s="748" t="s">
        <v>2127</v>
      </c>
      <c r="D215" s="748" t="s">
        <v>2128</v>
      </c>
      <c r="E215" s="748" t="s">
        <v>2124</v>
      </c>
      <c r="F215" s="752"/>
      <c r="G215" s="752"/>
      <c r="H215" s="766">
        <v>0</v>
      </c>
      <c r="I215" s="752">
        <v>4</v>
      </c>
      <c r="J215" s="752">
        <v>244.46999999999991</v>
      </c>
      <c r="K215" s="766">
        <v>1</v>
      </c>
      <c r="L215" s="752">
        <v>4</v>
      </c>
      <c r="M215" s="753">
        <v>244.46999999999991</v>
      </c>
    </row>
    <row r="216" spans="1:13" ht="14.4" customHeight="1" x14ac:dyDescent="0.3">
      <c r="A216" s="747" t="s">
        <v>615</v>
      </c>
      <c r="B216" s="748" t="s">
        <v>2129</v>
      </c>
      <c r="C216" s="748" t="s">
        <v>2130</v>
      </c>
      <c r="D216" s="748" t="s">
        <v>2131</v>
      </c>
      <c r="E216" s="748" t="s">
        <v>2132</v>
      </c>
      <c r="F216" s="752"/>
      <c r="G216" s="752"/>
      <c r="H216" s="766">
        <v>0</v>
      </c>
      <c r="I216" s="752">
        <v>22</v>
      </c>
      <c r="J216" s="752">
        <v>267917.76</v>
      </c>
      <c r="K216" s="766">
        <v>1</v>
      </c>
      <c r="L216" s="752">
        <v>22</v>
      </c>
      <c r="M216" s="753">
        <v>267917.76</v>
      </c>
    </row>
    <row r="217" spans="1:13" ht="14.4" customHeight="1" x14ac:dyDescent="0.3">
      <c r="A217" s="747" t="s">
        <v>615</v>
      </c>
      <c r="B217" s="748" t="s">
        <v>2133</v>
      </c>
      <c r="C217" s="748" t="s">
        <v>2134</v>
      </c>
      <c r="D217" s="748" t="s">
        <v>1309</v>
      </c>
      <c r="E217" s="748" t="s">
        <v>2135</v>
      </c>
      <c r="F217" s="752"/>
      <c r="G217" s="752"/>
      <c r="H217" s="766">
        <v>0</v>
      </c>
      <c r="I217" s="752">
        <v>9</v>
      </c>
      <c r="J217" s="752">
        <v>1507.920004528733</v>
      </c>
      <c r="K217" s="766">
        <v>1</v>
      </c>
      <c r="L217" s="752">
        <v>9</v>
      </c>
      <c r="M217" s="753">
        <v>1507.920004528733</v>
      </c>
    </row>
    <row r="218" spans="1:13" ht="14.4" customHeight="1" x14ac:dyDescent="0.3">
      <c r="A218" s="747" t="s">
        <v>615</v>
      </c>
      <c r="B218" s="748" t="s">
        <v>2133</v>
      </c>
      <c r="C218" s="748" t="s">
        <v>2136</v>
      </c>
      <c r="D218" s="748" t="s">
        <v>1309</v>
      </c>
      <c r="E218" s="748" t="s">
        <v>2137</v>
      </c>
      <c r="F218" s="752"/>
      <c r="G218" s="752"/>
      <c r="H218" s="766">
        <v>0</v>
      </c>
      <c r="I218" s="752">
        <v>6</v>
      </c>
      <c r="J218" s="752">
        <v>686.16000000000008</v>
      </c>
      <c r="K218" s="766">
        <v>1</v>
      </c>
      <c r="L218" s="752">
        <v>6</v>
      </c>
      <c r="M218" s="753">
        <v>686.16000000000008</v>
      </c>
    </row>
    <row r="219" spans="1:13" ht="14.4" customHeight="1" x14ac:dyDescent="0.3">
      <c r="A219" s="747" t="s">
        <v>615</v>
      </c>
      <c r="B219" s="748" t="s">
        <v>2138</v>
      </c>
      <c r="C219" s="748" t="s">
        <v>2139</v>
      </c>
      <c r="D219" s="748" t="s">
        <v>2140</v>
      </c>
      <c r="E219" s="748" t="s">
        <v>2141</v>
      </c>
      <c r="F219" s="752"/>
      <c r="G219" s="752"/>
      <c r="H219" s="766">
        <v>0</v>
      </c>
      <c r="I219" s="752">
        <v>93</v>
      </c>
      <c r="J219" s="752">
        <v>42659.100000000006</v>
      </c>
      <c r="K219" s="766">
        <v>1</v>
      </c>
      <c r="L219" s="752">
        <v>93</v>
      </c>
      <c r="M219" s="753">
        <v>42659.100000000006</v>
      </c>
    </row>
    <row r="220" spans="1:13" ht="14.4" customHeight="1" x14ac:dyDescent="0.3">
      <c r="A220" s="747" t="s">
        <v>615</v>
      </c>
      <c r="B220" s="748" t="s">
        <v>2142</v>
      </c>
      <c r="C220" s="748" t="s">
        <v>2143</v>
      </c>
      <c r="D220" s="748" t="s">
        <v>2144</v>
      </c>
      <c r="E220" s="748" t="s">
        <v>2145</v>
      </c>
      <c r="F220" s="752"/>
      <c r="G220" s="752"/>
      <c r="H220" s="766">
        <v>0</v>
      </c>
      <c r="I220" s="752">
        <v>3</v>
      </c>
      <c r="J220" s="752">
        <v>612.50999999999976</v>
      </c>
      <c r="K220" s="766">
        <v>1</v>
      </c>
      <c r="L220" s="752">
        <v>3</v>
      </c>
      <c r="M220" s="753">
        <v>612.50999999999976</v>
      </c>
    </row>
    <row r="221" spans="1:13" ht="14.4" customHeight="1" x14ac:dyDescent="0.3">
      <c r="A221" s="747" t="s">
        <v>615</v>
      </c>
      <c r="B221" s="748" t="s">
        <v>2142</v>
      </c>
      <c r="C221" s="748" t="s">
        <v>2146</v>
      </c>
      <c r="D221" s="748" t="s">
        <v>2144</v>
      </c>
      <c r="E221" s="748" t="s">
        <v>2147</v>
      </c>
      <c r="F221" s="752"/>
      <c r="G221" s="752"/>
      <c r="H221" s="766">
        <v>0</v>
      </c>
      <c r="I221" s="752">
        <v>3</v>
      </c>
      <c r="J221" s="752">
        <v>370.47</v>
      </c>
      <c r="K221" s="766">
        <v>1</v>
      </c>
      <c r="L221" s="752">
        <v>3</v>
      </c>
      <c r="M221" s="753">
        <v>370.47</v>
      </c>
    </row>
    <row r="222" spans="1:13" ht="14.4" customHeight="1" x14ac:dyDescent="0.3">
      <c r="A222" s="747" t="s">
        <v>615</v>
      </c>
      <c r="B222" s="748" t="s">
        <v>2148</v>
      </c>
      <c r="C222" s="748" t="s">
        <v>2149</v>
      </c>
      <c r="D222" s="748" t="s">
        <v>2150</v>
      </c>
      <c r="E222" s="748" t="s">
        <v>2151</v>
      </c>
      <c r="F222" s="752"/>
      <c r="G222" s="752"/>
      <c r="H222" s="766">
        <v>0</v>
      </c>
      <c r="I222" s="752">
        <v>37</v>
      </c>
      <c r="J222" s="752">
        <v>33984.5</v>
      </c>
      <c r="K222" s="766">
        <v>1</v>
      </c>
      <c r="L222" s="752">
        <v>37</v>
      </c>
      <c r="M222" s="753">
        <v>33984.5</v>
      </c>
    </row>
    <row r="223" spans="1:13" ht="14.4" customHeight="1" x14ac:dyDescent="0.3">
      <c r="A223" s="747" t="s">
        <v>615</v>
      </c>
      <c r="B223" s="748" t="s">
        <v>2152</v>
      </c>
      <c r="C223" s="748" t="s">
        <v>2153</v>
      </c>
      <c r="D223" s="748" t="s">
        <v>729</v>
      </c>
      <c r="E223" s="748" t="s">
        <v>2154</v>
      </c>
      <c r="F223" s="752"/>
      <c r="G223" s="752"/>
      <c r="H223" s="766">
        <v>0</v>
      </c>
      <c r="I223" s="752">
        <v>44</v>
      </c>
      <c r="J223" s="752">
        <v>10098.879999999997</v>
      </c>
      <c r="K223" s="766">
        <v>1</v>
      </c>
      <c r="L223" s="752">
        <v>44</v>
      </c>
      <c r="M223" s="753">
        <v>10098.879999999997</v>
      </c>
    </row>
    <row r="224" spans="1:13" ht="14.4" customHeight="1" x14ac:dyDescent="0.3">
      <c r="A224" s="747" t="s">
        <v>615</v>
      </c>
      <c r="B224" s="748" t="s">
        <v>2155</v>
      </c>
      <c r="C224" s="748" t="s">
        <v>2156</v>
      </c>
      <c r="D224" s="748" t="s">
        <v>2157</v>
      </c>
      <c r="E224" s="748" t="s">
        <v>2158</v>
      </c>
      <c r="F224" s="752"/>
      <c r="G224" s="752"/>
      <c r="H224" s="766">
        <v>0</v>
      </c>
      <c r="I224" s="752">
        <v>3</v>
      </c>
      <c r="J224" s="752">
        <v>125.19</v>
      </c>
      <c r="K224" s="766">
        <v>1</v>
      </c>
      <c r="L224" s="752">
        <v>3</v>
      </c>
      <c r="M224" s="753">
        <v>125.19</v>
      </c>
    </row>
    <row r="225" spans="1:13" ht="14.4" customHeight="1" x14ac:dyDescent="0.3">
      <c r="A225" s="747" t="s">
        <v>615</v>
      </c>
      <c r="B225" s="748" t="s">
        <v>2159</v>
      </c>
      <c r="C225" s="748" t="s">
        <v>2163</v>
      </c>
      <c r="D225" s="748" t="s">
        <v>2161</v>
      </c>
      <c r="E225" s="748" t="s">
        <v>2164</v>
      </c>
      <c r="F225" s="752"/>
      <c r="G225" s="752"/>
      <c r="H225" s="766">
        <v>0</v>
      </c>
      <c r="I225" s="752">
        <v>3</v>
      </c>
      <c r="J225" s="752">
        <v>788.69999999999993</v>
      </c>
      <c r="K225" s="766">
        <v>1</v>
      </c>
      <c r="L225" s="752">
        <v>3</v>
      </c>
      <c r="M225" s="753">
        <v>788.69999999999993</v>
      </c>
    </row>
    <row r="226" spans="1:13" ht="14.4" customHeight="1" x14ac:dyDescent="0.3">
      <c r="A226" s="747" t="s">
        <v>615</v>
      </c>
      <c r="B226" s="748" t="s">
        <v>2165</v>
      </c>
      <c r="C226" s="748" t="s">
        <v>2166</v>
      </c>
      <c r="D226" s="748" t="s">
        <v>2167</v>
      </c>
      <c r="E226" s="748" t="s">
        <v>2168</v>
      </c>
      <c r="F226" s="752"/>
      <c r="G226" s="752"/>
      <c r="H226" s="766">
        <v>0</v>
      </c>
      <c r="I226" s="752">
        <v>42</v>
      </c>
      <c r="J226" s="752">
        <v>23583.42</v>
      </c>
      <c r="K226" s="766">
        <v>1</v>
      </c>
      <c r="L226" s="752">
        <v>42</v>
      </c>
      <c r="M226" s="753">
        <v>23583.42</v>
      </c>
    </row>
    <row r="227" spans="1:13" ht="14.4" customHeight="1" x14ac:dyDescent="0.3">
      <c r="A227" s="747" t="s">
        <v>615</v>
      </c>
      <c r="B227" s="748" t="s">
        <v>2173</v>
      </c>
      <c r="C227" s="748" t="s">
        <v>2174</v>
      </c>
      <c r="D227" s="748" t="s">
        <v>2175</v>
      </c>
      <c r="E227" s="748" t="s">
        <v>2176</v>
      </c>
      <c r="F227" s="752"/>
      <c r="G227" s="752"/>
      <c r="H227" s="766">
        <v>0</v>
      </c>
      <c r="I227" s="752">
        <v>180</v>
      </c>
      <c r="J227" s="752">
        <v>9518.4000000000015</v>
      </c>
      <c r="K227" s="766">
        <v>1</v>
      </c>
      <c r="L227" s="752">
        <v>180</v>
      </c>
      <c r="M227" s="753">
        <v>9518.4000000000015</v>
      </c>
    </row>
    <row r="228" spans="1:13" ht="14.4" customHeight="1" x14ac:dyDescent="0.3">
      <c r="A228" s="747" t="s">
        <v>615</v>
      </c>
      <c r="B228" s="748" t="s">
        <v>2429</v>
      </c>
      <c r="C228" s="748" t="s">
        <v>2430</v>
      </c>
      <c r="D228" s="748" t="s">
        <v>1750</v>
      </c>
      <c r="E228" s="748" t="s">
        <v>2431</v>
      </c>
      <c r="F228" s="752"/>
      <c r="G228" s="752"/>
      <c r="H228" s="766">
        <v>0</v>
      </c>
      <c r="I228" s="752">
        <v>2</v>
      </c>
      <c r="J228" s="752">
        <v>2257.46</v>
      </c>
      <c r="K228" s="766">
        <v>1</v>
      </c>
      <c r="L228" s="752">
        <v>2</v>
      </c>
      <c r="M228" s="753">
        <v>2257.46</v>
      </c>
    </row>
    <row r="229" spans="1:13" ht="14.4" customHeight="1" x14ac:dyDescent="0.3">
      <c r="A229" s="747" t="s">
        <v>615</v>
      </c>
      <c r="B229" s="748" t="s">
        <v>2184</v>
      </c>
      <c r="C229" s="748" t="s">
        <v>2185</v>
      </c>
      <c r="D229" s="748" t="s">
        <v>2186</v>
      </c>
      <c r="E229" s="748" t="s">
        <v>2187</v>
      </c>
      <c r="F229" s="752"/>
      <c r="G229" s="752"/>
      <c r="H229" s="766">
        <v>0</v>
      </c>
      <c r="I229" s="752">
        <v>8</v>
      </c>
      <c r="J229" s="752">
        <v>1188</v>
      </c>
      <c r="K229" s="766">
        <v>1</v>
      </c>
      <c r="L229" s="752">
        <v>8</v>
      </c>
      <c r="M229" s="753">
        <v>1188</v>
      </c>
    </row>
    <row r="230" spans="1:13" ht="14.4" customHeight="1" x14ac:dyDescent="0.3">
      <c r="A230" s="747" t="s">
        <v>615</v>
      </c>
      <c r="B230" s="748" t="s">
        <v>2184</v>
      </c>
      <c r="C230" s="748" t="s">
        <v>2188</v>
      </c>
      <c r="D230" s="748" t="s">
        <v>2189</v>
      </c>
      <c r="E230" s="748" t="s">
        <v>2190</v>
      </c>
      <c r="F230" s="752"/>
      <c r="G230" s="752"/>
      <c r="H230" s="766">
        <v>0</v>
      </c>
      <c r="I230" s="752">
        <v>14</v>
      </c>
      <c r="J230" s="752">
        <v>29592.5</v>
      </c>
      <c r="K230" s="766">
        <v>1</v>
      </c>
      <c r="L230" s="752">
        <v>14</v>
      </c>
      <c r="M230" s="753">
        <v>29592.5</v>
      </c>
    </row>
    <row r="231" spans="1:13" ht="14.4" customHeight="1" x14ac:dyDescent="0.3">
      <c r="A231" s="747" t="s">
        <v>615</v>
      </c>
      <c r="B231" s="748" t="s">
        <v>2191</v>
      </c>
      <c r="C231" s="748" t="s">
        <v>2192</v>
      </c>
      <c r="D231" s="748" t="s">
        <v>2193</v>
      </c>
      <c r="E231" s="748" t="s">
        <v>2194</v>
      </c>
      <c r="F231" s="752"/>
      <c r="G231" s="752"/>
      <c r="H231" s="766">
        <v>0</v>
      </c>
      <c r="I231" s="752">
        <v>28</v>
      </c>
      <c r="J231" s="752">
        <v>189420</v>
      </c>
      <c r="K231" s="766">
        <v>1</v>
      </c>
      <c r="L231" s="752">
        <v>28</v>
      </c>
      <c r="M231" s="753">
        <v>189420</v>
      </c>
    </row>
    <row r="232" spans="1:13" ht="14.4" customHeight="1" x14ac:dyDescent="0.3">
      <c r="A232" s="747" t="s">
        <v>615</v>
      </c>
      <c r="B232" s="748" t="s">
        <v>2191</v>
      </c>
      <c r="C232" s="748" t="s">
        <v>2195</v>
      </c>
      <c r="D232" s="748" t="s">
        <v>1389</v>
      </c>
      <c r="E232" s="748" t="s">
        <v>1390</v>
      </c>
      <c r="F232" s="752">
        <v>1</v>
      </c>
      <c r="G232" s="752">
        <v>508.22</v>
      </c>
      <c r="H232" s="766">
        <v>1</v>
      </c>
      <c r="I232" s="752"/>
      <c r="J232" s="752"/>
      <c r="K232" s="766">
        <v>0</v>
      </c>
      <c r="L232" s="752">
        <v>1</v>
      </c>
      <c r="M232" s="753">
        <v>508.22</v>
      </c>
    </row>
    <row r="233" spans="1:13" ht="14.4" customHeight="1" x14ac:dyDescent="0.3">
      <c r="A233" s="747" t="s">
        <v>615</v>
      </c>
      <c r="B233" s="748" t="s">
        <v>2191</v>
      </c>
      <c r="C233" s="748" t="s">
        <v>2197</v>
      </c>
      <c r="D233" s="748" t="s">
        <v>1387</v>
      </c>
      <c r="E233" s="748" t="s">
        <v>1391</v>
      </c>
      <c r="F233" s="752"/>
      <c r="G233" s="752"/>
      <c r="H233" s="766">
        <v>0</v>
      </c>
      <c r="I233" s="752">
        <v>210</v>
      </c>
      <c r="J233" s="752">
        <v>24740.1</v>
      </c>
      <c r="K233" s="766">
        <v>1</v>
      </c>
      <c r="L233" s="752">
        <v>210</v>
      </c>
      <c r="M233" s="753">
        <v>24740.1</v>
      </c>
    </row>
    <row r="234" spans="1:13" ht="14.4" customHeight="1" x14ac:dyDescent="0.3">
      <c r="A234" s="747" t="s">
        <v>615</v>
      </c>
      <c r="B234" s="748" t="s">
        <v>2202</v>
      </c>
      <c r="C234" s="748" t="s">
        <v>2203</v>
      </c>
      <c r="D234" s="748" t="s">
        <v>940</v>
      </c>
      <c r="E234" s="748" t="s">
        <v>2204</v>
      </c>
      <c r="F234" s="752"/>
      <c r="G234" s="752"/>
      <c r="H234" s="766">
        <v>0</v>
      </c>
      <c r="I234" s="752">
        <v>51</v>
      </c>
      <c r="J234" s="752">
        <v>30112.44</v>
      </c>
      <c r="K234" s="766">
        <v>1</v>
      </c>
      <c r="L234" s="752">
        <v>51</v>
      </c>
      <c r="M234" s="753">
        <v>30112.44</v>
      </c>
    </row>
    <row r="235" spans="1:13" ht="14.4" customHeight="1" x14ac:dyDescent="0.3">
      <c r="A235" s="747" t="s">
        <v>615</v>
      </c>
      <c r="B235" s="748" t="s">
        <v>2205</v>
      </c>
      <c r="C235" s="748" t="s">
        <v>2206</v>
      </c>
      <c r="D235" s="748" t="s">
        <v>799</v>
      </c>
      <c r="E235" s="748" t="s">
        <v>2207</v>
      </c>
      <c r="F235" s="752"/>
      <c r="G235" s="752"/>
      <c r="H235" s="766">
        <v>0</v>
      </c>
      <c r="I235" s="752">
        <v>26</v>
      </c>
      <c r="J235" s="752">
        <v>13775.580000000002</v>
      </c>
      <c r="K235" s="766">
        <v>1</v>
      </c>
      <c r="L235" s="752">
        <v>26</v>
      </c>
      <c r="M235" s="753">
        <v>13775.580000000002</v>
      </c>
    </row>
    <row r="236" spans="1:13" ht="14.4" customHeight="1" x14ac:dyDescent="0.3">
      <c r="A236" s="747" t="s">
        <v>615</v>
      </c>
      <c r="B236" s="748" t="s">
        <v>2208</v>
      </c>
      <c r="C236" s="748" t="s">
        <v>2209</v>
      </c>
      <c r="D236" s="748" t="s">
        <v>2210</v>
      </c>
      <c r="E236" s="748" t="s">
        <v>2211</v>
      </c>
      <c r="F236" s="752"/>
      <c r="G236" s="752"/>
      <c r="H236" s="766">
        <v>0</v>
      </c>
      <c r="I236" s="752">
        <v>9</v>
      </c>
      <c r="J236" s="752">
        <v>2125.5300000000002</v>
      </c>
      <c r="K236" s="766">
        <v>1</v>
      </c>
      <c r="L236" s="752">
        <v>9</v>
      </c>
      <c r="M236" s="753">
        <v>2125.5300000000002</v>
      </c>
    </row>
    <row r="237" spans="1:13" ht="14.4" customHeight="1" x14ac:dyDescent="0.3">
      <c r="A237" s="747" t="s">
        <v>615</v>
      </c>
      <c r="B237" s="748" t="s">
        <v>2208</v>
      </c>
      <c r="C237" s="748" t="s">
        <v>2212</v>
      </c>
      <c r="D237" s="748" t="s">
        <v>2213</v>
      </c>
      <c r="E237" s="748" t="s">
        <v>2147</v>
      </c>
      <c r="F237" s="752"/>
      <c r="G237" s="752"/>
      <c r="H237" s="766">
        <v>0</v>
      </c>
      <c r="I237" s="752">
        <v>10</v>
      </c>
      <c r="J237" s="752">
        <v>2071.3999999999996</v>
      </c>
      <c r="K237" s="766">
        <v>1</v>
      </c>
      <c r="L237" s="752">
        <v>10</v>
      </c>
      <c r="M237" s="753">
        <v>2071.3999999999996</v>
      </c>
    </row>
    <row r="238" spans="1:13" ht="14.4" customHeight="1" x14ac:dyDescent="0.3">
      <c r="A238" s="747" t="s">
        <v>615</v>
      </c>
      <c r="B238" s="748" t="s">
        <v>2208</v>
      </c>
      <c r="C238" s="748" t="s">
        <v>2432</v>
      </c>
      <c r="D238" s="748" t="s">
        <v>2213</v>
      </c>
      <c r="E238" s="748" t="s">
        <v>2211</v>
      </c>
      <c r="F238" s="752">
        <v>1</v>
      </c>
      <c r="G238" s="752">
        <v>957.28000000000009</v>
      </c>
      <c r="H238" s="766">
        <v>1</v>
      </c>
      <c r="I238" s="752"/>
      <c r="J238" s="752"/>
      <c r="K238" s="766">
        <v>0</v>
      </c>
      <c r="L238" s="752">
        <v>1</v>
      </c>
      <c r="M238" s="753">
        <v>957.28000000000009</v>
      </c>
    </row>
    <row r="239" spans="1:13" ht="14.4" customHeight="1" x14ac:dyDescent="0.3">
      <c r="A239" s="747" t="s">
        <v>615</v>
      </c>
      <c r="B239" s="748" t="s">
        <v>2214</v>
      </c>
      <c r="C239" s="748" t="s">
        <v>2215</v>
      </c>
      <c r="D239" s="748" t="s">
        <v>2216</v>
      </c>
      <c r="E239" s="748" t="s">
        <v>2217</v>
      </c>
      <c r="F239" s="752"/>
      <c r="G239" s="752"/>
      <c r="H239" s="766">
        <v>0</v>
      </c>
      <c r="I239" s="752">
        <v>18.169794899999999</v>
      </c>
      <c r="J239" s="752">
        <v>1898.7462511204981</v>
      </c>
      <c r="K239" s="766">
        <v>1</v>
      </c>
      <c r="L239" s="752">
        <v>18.169794899999999</v>
      </c>
      <c r="M239" s="753">
        <v>1898.7462511204981</v>
      </c>
    </row>
    <row r="240" spans="1:13" ht="14.4" customHeight="1" x14ac:dyDescent="0.3">
      <c r="A240" s="747" t="s">
        <v>615</v>
      </c>
      <c r="B240" s="748" t="s">
        <v>2214</v>
      </c>
      <c r="C240" s="748" t="s">
        <v>2218</v>
      </c>
      <c r="D240" s="748" t="s">
        <v>2216</v>
      </c>
      <c r="E240" s="748" t="s">
        <v>2219</v>
      </c>
      <c r="F240" s="752"/>
      <c r="G240" s="752"/>
      <c r="H240" s="766">
        <v>0</v>
      </c>
      <c r="I240" s="752">
        <v>19.156000000000002</v>
      </c>
      <c r="J240" s="752">
        <v>3034.3153005233335</v>
      </c>
      <c r="K240" s="766">
        <v>1</v>
      </c>
      <c r="L240" s="752">
        <v>19.156000000000002</v>
      </c>
      <c r="M240" s="753">
        <v>3034.3153005233335</v>
      </c>
    </row>
    <row r="241" spans="1:13" ht="14.4" customHeight="1" x14ac:dyDescent="0.3">
      <c r="A241" s="747" t="s">
        <v>615</v>
      </c>
      <c r="B241" s="748" t="s">
        <v>2214</v>
      </c>
      <c r="C241" s="748" t="s">
        <v>2220</v>
      </c>
      <c r="D241" s="748" t="s">
        <v>2216</v>
      </c>
      <c r="E241" s="748" t="s">
        <v>2221</v>
      </c>
      <c r="F241" s="752"/>
      <c r="G241" s="752"/>
      <c r="H241" s="766">
        <v>0</v>
      </c>
      <c r="I241" s="752">
        <v>11.8213908</v>
      </c>
      <c r="J241" s="752">
        <v>3836.053834036843</v>
      </c>
      <c r="K241" s="766">
        <v>1</v>
      </c>
      <c r="L241" s="752">
        <v>11.8213908</v>
      </c>
      <c r="M241" s="753">
        <v>3836.053834036843</v>
      </c>
    </row>
    <row r="242" spans="1:13" ht="14.4" customHeight="1" x14ac:dyDescent="0.3">
      <c r="A242" s="747" t="s">
        <v>615</v>
      </c>
      <c r="B242" s="748" t="s">
        <v>2335</v>
      </c>
      <c r="C242" s="748" t="s">
        <v>2336</v>
      </c>
      <c r="D242" s="748" t="s">
        <v>1448</v>
      </c>
      <c r="E242" s="748" t="s">
        <v>2337</v>
      </c>
      <c r="F242" s="752"/>
      <c r="G242" s="752"/>
      <c r="H242" s="766">
        <v>0</v>
      </c>
      <c r="I242" s="752">
        <v>8</v>
      </c>
      <c r="J242" s="752">
        <v>12724.271999999999</v>
      </c>
      <c r="K242" s="766">
        <v>1</v>
      </c>
      <c r="L242" s="752">
        <v>8</v>
      </c>
      <c r="M242" s="753">
        <v>12724.271999999999</v>
      </c>
    </row>
    <row r="243" spans="1:13" ht="14.4" customHeight="1" x14ac:dyDescent="0.3">
      <c r="A243" s="747" t="s">
        <v>615</v>
      </c>
      <c r="B243" s="748" t="s">
        <v>2222</v>
      </c>
      <c r="C243" s="748" t="s">
        <v>2223</v>
      </c>
      <c r="D243" s="748" t="s">
        <v>2224</v>
      </c>
      <c r="E243" s="748" t="s">
        <v>2225</v>
      </c>
      <c r="F243" s="752"/>
      <c r="G243" s="752"/>
      <c r="H243" s="766">
        <v>0</v>
      </c>
      <c r="I243" s="752">
        <v>11</v>
      </c>
      <c r="J243" s="752">
        <v>7117.5</v>
      </c>
      <c r="K243" s="766">
        <v>1</v>
      </c>
      <c r="L243" s="752">
        <v>11</v>
      </c>
      <c r="M243" s="753">
        <v>7117.5</v>
      </c>
    </row>
    <row r="244" spans="1:13" ht="14.4" customHeight="1" x14ac:dyDescent="0.3">
      <c r="A244" s="747" t="s">
        <v>615</v>
      </c>
      <c r="B244" s="748" t="s">
        <v>2222</v>
      </c>
      <c r="C244" s="748" t="s">
        <v>2226</v>
      </c>
      <c r="D244" s="748" t="s">
        <v>2224</v>
      </c>
      <c r="E244" s="748" t="s">
        <v>2227</v>
      </c>
      <c r="F244" s="752"/>
      <c r="G244" s="752"/>
      <c r="H244" s="766">
        <v>0</v>
      </c>
      <c r="I244" s="752">
        <v>43</v>
      </c>
      <c r="J244" s="752">
        <v>32119.7</v>
      </c>
      <c r="K244" s="766">
        <v>1</v>
      </c>
      <c r="L244" s="752">
        <v>43</v>
      </c>
      <c r="M244" s="753">
        <v>32119.7</v>
      </c>
    </row>
    <row r="245" spans="1:13" ht="14.4" customHeight="1" x14ac:dyDescent="0.3">
      <c r="A245" s="747" t="s">
        <v>615</v>
      </c>
      <c r="B245" s="748" t="s">
        <v>2228</v>
      </c>
      <c r="C245" s="748" t="s">
        <v>2433</v>
      </c>
      <c r="D245" s="748" t="s">
        <v>2434</v>
      </c>
      <c r="E245" s="748" t="s">
        <v>2435</v>
      </c>
      <c r="F245" s="752"/>
      <c r="G245" s="752"/>
      <c r="H245" s="766">
        <v>0</v>
      </c>
      <c r="I245" s="752">
        <v>1</v>
      </c>
      <c r="J245" s="752">
        <v>1074.8</v>
      </c>
      <c r="K245" s="766">
        <v>1</v>
      </c>
      <c r="L245" s="752">
        <v>1</v>
      </c>
      <c r="M245" s="753">
        <v>1074.8</v>
      </c>
    </row>
    <row r="246" spans="1:13" ht="14.4" customHeight="1" x14ac:dyDescent="0.3">
      <c r="A246" s="747" t="s">
        <v>615</v>
      </c>
      <c r="B246" s="748" t="s">
        <v>2228</v>
      </c>
      <c r="C246" s="748" t="s">
        <v>2436</v>
      </c>
      <c r="D246" s="748" t="s">
        <v>2434</v>
      </c>
      <c r="E246" s="748" t="s">
        <v>2437</v>
      </c>
      <c r="F246" s="752"/>
      <c r="G246" s="752"/>
      <c r="H246" s="766">
        <v>0</v>
      </c>
      <c r="I246" s="752">
        <v>2</v>
      </c>
      <c r="J246" s="752">
        <v>1653.36</v>
      </c>
      <c r="K246" s="766">
        <v>1</v>
      </c>
      <c r="L246" s="752">
        <v>2</v>
      </c>
      <c r="M246" s="753">
        <v>1653.36</v>
      </c>
    </row>
    <row r="247" spans="1:13" ht="14.4" customHeight="1" x14ac:dyDescent="0.3">
      <c r="A247" s="747" t="s">
        <v>615</v>
      </c>
      <c r="B247" s="748" t="s">
        <v>2232</v>
      </c>
      <c r="C247" s="748" t="s">
        <v>2438</v>
      </c>
      <c r="D247" s="748" t="s">
        <v>711</v>
      </c>
      <c r="E247" s="748" t="s">
        <v>2439</v>
      </c>
      <c r="F247" s="752"/>
      <c r="G247" s="752"/>
      <c r="H247" s="766">
        <v>0</v>
      </c>
      <c r="I247" s="752">
        <v>3</v>
      </c>
      <c r="J247" s="752">
        <v>175</v>
      </c>
      <c r="K247" s="766">
        <v>1</v>
      </c>
      <c r="L247" s="752">
        <v>3</v>
      </c>
      <c r="M247" s="753">
        <v>175</v>
      </c>
    </row>
    <row r="248" spans="1:13" ht="14.4" customHeight="1" x14ac:dyDescent="0.3">
      <c r="A248" s="747" t="s">
        <v>615</v>
      </c>
      <c r="B248" s="748" t="s">
        <v>2232</v>
      </c>
      <c r="C248" s="748" t="s">
        <v>2233</v>
      </c>
      <c r="D248" s="748" t="s">
        <v>711</v>
      </c>
      <c r="E248" s="748" t="s">
        <v>2234</v>
      </c>
      <c r="F248" s="752"/>
      <c r="G248" s="752"/>
      <c r="H248" s="766">
        <v>0</v>
      </c>
      <c r="I248" s="752">
        <v>3</v>
      </c>
      <c r="J248" s="752">
        <v>311</v>
      </c>
      <c r="K248" s="766">
        <v>1</v>
      </c>
      <c r="L248" s="752">
        <v>3</v>
      </c>
      <c r="M248" s="753">
        <v>311</v>
      </c>
    </row>
    <row r="249" spans="1:13" ht="14.4" customHeight="1" x14ac:dyDescent="0.3">
      <c r="A249" s="747" t="s">
        <v>615</v>
      </c>
      <c r="B249" s="748" t="s">
        <v>2235</v>
      </c>
      <c r="C249" s="748" t="s">
        <v>2236</v>
      </c>
      <c r="D249" s="748" t="s">
        <v>678</v>
      </c>
      <c r="E249" s="748" t="s">
        <v>679</v>
      </c>
      <c r="F249" s="752"/>
      <c r="G249" s="752"/>
      <c r="H249" s="766">
        <v>0</v>
      </c>
      <c r="I249" s="752">
        <v>3</v>
      </c>
      <c r="J249" s="752">
        <v>160.97000000000006</v>
      </c>
      <c r="K249" s="766">
        <v>1</v>
      </c>
      <c r="L249" s="752">
        <v>3</v>
      </c>
      <c r="M249" s="753">
        <v>160.97000000000006</v>
      </c>
    </row>
    <row r="250" spans="1:13" ht="14.4" customHeight="1" x14ac:dyDescent="0.3">
      <c r="A250" s="747" t="s">
        <v>615</v>
      </c>
      <c r="B250" s="748" t="s">
        <v>2235</v>
      </c>
      <c r="C250" s="748" t="s">
        <v>2237</v>
      </c>
      <c r="D250" s="748" t="s">
        <v>678</v>
      </c>
      <c r="E250" s="748" t="s">
        <v>680</v>
      </c>
      <c r="F250" s="752"/>
      <c r="G250" s="752"/>
      <c r="H250" s="766">
        <v>0</v>
      </c>
      <c r="I250" s="752">
        <v>12</v>
      </c>
      <c r="J250" s="752">
        <v>361.02000000000004</v>
      </c>
      <c r="K250" s="766">
        <v>1</v>
      </c>
      <c r="L250" s="752">
        <v>12</v>
      </c>
      <c r="M250" s="753">
        <v>361.02000000000004</v>
      </c>
    </row>
    <row r="251" spans="1:13" ht="14.4" customHeight="1" x14ac:dyDescent="0.3">
      <c r="A251" s="747" t="s">
        <v>615</v>
      </c>
      <c r="B251" s="748" t="s">
        <v>2238</v>
      </c>
      <c r="C251" s="748" t="s">
        <v>2242</v>
      </c>
      <c r="D251" s="748" t="s">
        <v>2240</v>
      </c>
      <c r="E251" s="748" t="s">
        <v>2243</v>
      </c>
      <c r="F251" s="752">
        <v>2</v>
      </c>
      <c r="G251" s="752">
        <v>737.78</v>
      </c>
      <c r="H251" s="766">
        <v>1</v>
      </c>
      <c r="I251" s="752"/>
      <c r="J251" s="752"/>
      <c r="K251" s="766">
        <v>0</v>
      </c>
      <c r="L251" s="752">
        <v>2</v>
      </c>
      <c r="M251" s="753">
        <v>737.78</v>
      </c>
    </row>
    <row r="252" spans="1:13" ht="14.4" customHeight="1" x14ac:dyDescent="0.3">
      <c r="A252" s="747" t="s">
        <v>615</v>
      </c>
      <c r="B252" s="748" t="s">
        <v>2246</v>
      </c>
      <c r="C252" s="748" t="s">
        <v>2440</v>
      </c>
      <c r="D252" s="748" t="s">
        <v>1209</v>
      </c>
      <c r="E252" s="748" t="s">
        <v>2441</v>
      </c>
      <c r="F252" s="752"/>
      <c r="G252" s="752"/>
      <c r="H252" s="766">
        <v>0</v>
      </c>
      <c r="I252" s="752">
        <v>3</v>
      </c>
      <c r="J252" s="752">
        <v>84.97</v>
      </c>
      <c r="K252" s="766">
        <v>1</v>
      </c>
      <c r="L252" s="752">
        <v>3</v>
      </c>
      <c r="M252" s="753">
        <v>84.97</v>
      </c>
    </row>
    <row r="253" spans="1:13" ht="14.4" customHeight="1" x14ac:dyDescent="0.3">
      <c r="A253" s="747" t="s">
        <v>615</v>
      </c>
      <c r="B253" s="748" t="s">
        <v>2246</v>
      </c>
      <c r="C253" s="748" t="s">
        <v>2247</v>
      </c>
      <c r="D253" s="748" t="s">
        <v>1209</v>
      </c>
      <c r="E253" s="748" t="s">
        <v>2248</v>
      </c>
      <c r="F253" s="752"/>
      <c r="G253" s="752"/>
      <c r="H253" s="766">
        <v>0</v>
      </c>
      <c r="I253" s="752">
        <v>19</v>
      </c>
      <c r="J253" s="752">
        <v>1532.94</v>
      </c>
      <c r="K253" s="766">
        <v>1</v>
      </c>
      <c r="L253" s="752">
        <v>19</v>
      </c>
      <c r="M253" s="753">
        <v>1532.94</v>
      </c>
    </row>
    <row r="254" spans="1:13" ht="14.4" customHeight="1" x14ac:dyDescent="0.3">
      <c r="A254" s="747" t="s">
        <v>615</v>
      </c>
      <c r="B254" s="748" t="s">
        <v>2249</v>
      </c>
      <c r="C254" s="748" t="s">
        <v>2250</v>
      </c>
      <c r="D254" s="748" t="s">
        <v>2251</v>
      </c>
      <c r="E254" s="748" t="s">
        <v>2252</v>
      </c>
      <c r="F254" s="752"/>
      <c r="G254" s="752"/>
      <c r="H254" s="766">
        <v>0</v>
      </c>
      <c r="I254" s="752">
        <v>9</v>
      </c>
      <c r="J254" s="752">
        <v>301.22999999999996</v>
      </c>
      <c r="K254" s="766">
        <v>1</v>
      </c>
      <c r="L254" s="752">
        <v>9</v>
      </c>
      <c r="M254" s="753">
        <v>301.22999999999996</v>
      </c>
    </row>
    <row r="255" spans="1:13" ht="14.4" customHeight="1" x14ac:dyDescent="0.3">
      <c r="A255" s="747" t="s">
        <v>615</v>
      </c>
      <c r="B255" s="748" t="s">
        <v>2249</v>
      </c>
      <c r="C255" s="748" t="s">
        <v>2253</v>
      </c>
      <c r="D255" s="748" t="s">
        <v>2254</v>
      </c>
      <c r="E255" s="748" t="s">
        <v>2255</v>
      </c>
      <c r="F255" s="752"/>
      <c r="G255" s="752"/>
      <c r="H255" s="766">
        <v>0</v>
      </c>
      <c r="I255" s="752">
        <v>28</v>
      </c>
      <c r="J255" s="752">
        <v>1417.9199999999998</v>
      </c>
      <c r="K255" s="766">
        <v>1</v>
      </c>
      <c r="L255" s="752">
        <v>28</v>
      </c>
      <c r="M255" s="753">
        <v>1417.9199999999998</v>
      </c>
    </row>
    <row r="256" spans="1:13" ht="14.4" customHeight="1" x14ac:dyDescent="0.3">
      <c r="A256" s="747" t="s">
        <v>615</v>
      </c>
      <c r="B256" s="748" t="s">
        <v>2442</v>
      </c>
      <c r="C256" s="748" t="s">
        <v>2443</v>
      </c>
      <c r="D256" s="748" t="s">
        <v>2444</v>
      </c>
      <c r="E256" s="748" t="s">
        <v>2445</v>
      </c>
      <c r="F256" s="752"/>
      <c r="G256" s="752"/>
      <c r="H256" s="766">
        <v>0</v>
      </c>
      <c r="I256" s="752">
        <v>6</v>
      </c>
      <c r="J256" s="752">
        <v>1353.0000000000002</v>
      </c>
      <c r="K256" s="766">
        <v>1</v>
      </c>
      <c r="L256" s="752">
        <v>6</v>
      </c>
      <c r="M256" s="753">
        <v>1353.0000000000002</v>
      </c>
    </row>
    <row r="257" spans="1:13" ht="14.4" customHeight="1" x14ac:dyDescent="0.3">
      <c r="A257" s="747" t="s">
        <v>615</v>
      </c>
      <c r="B257" s="748" t="s">
        <v>2446</v>
      </c>
      <c r="C257" s="748" t="s">
        <v>2447</v>
      </c>
      <c r="D257" s="748" t="s">
        <v>2448</v>
      </c>
      <c r="E257" s="748" t="s">
        <v>2449</v>
      </c>
      <c r="F257" s="752"/>
      <c r="G257" s="752"/>
      <c r="H257" s="766">
        <v>0</v>
      </c>
      <c r="I257" s="752">
        <v>2</v>
      </c>
      <c r="J257" s="752">
        <v>1891.3600000000006</v>
      </c>
      <c r="K257" s="766">
        <v>1</v>
      </c>
      <c r="L257" s="752">
        <v>2</v>
      </c>
      <c r="M257" s="753">
        <v>1891.3600000000006</v>
      </c>
    </row>
    <row r="258" spans="1:13" ht="14.4" customHeight="1" x14ac:dyDescent="0.3">
      <c r="A258" s="747" t="s">
        <v>615</v>
      </c>
      <c r="B258" s="748" t="s">
        <v>2446</v>
      </c>
      <c r="C258" s="748" t="s">
        <v>2450</v>
      </c>
      <c r="D258" s="748" t="s">
        <v>2451</v>
      </c>
      <c r="E258" s="748" t="s">
        <v>2437</v>
      </c>
      <c r="F258" s="752">
        <v>2</v>
      </c>
      <c r="G258" s="752">
        <v>911.46</v>
      </c>
      <c r="H258" s="766">
        <v>1</v>
      </c>
      <c r="I258" s="752"/>
      <c r="J258" s="752"/>
      <c r="K258" s="766">
        <v>0</v>
      </c>
      <c r="L258" s="752">
        <v>2</v>
      </c>
      <c r="M258" s="753">
        <v>911.46</v>
      </c>
    </row>
    <row r="259" spans="1:13" ht="14.4" customHeight="1" x14ac:dyDescent="0.3">
      <c r="A259" s="747" t="s">
        <v>615</v>
      </c>
      <c r="B259" s="748" t="s">
        <v>2256</v>
      </c>
      <c r="C259" s="748" t="s">
        <v>2257</v>
      </c>
      <c r="D259" s="748" t="s">
        <v>2258</v>
      </c>
      <c r="E259" s="748" t="s">
        <v>2259</v>
      </c>
      <c r="F259" s="752">
        <v>3</v>
      </c>
      <c r="G259" s="752">
        <v>331.66</v>
      </c>
      <c r="H259" s="766">
        <v>1</v>
      </c>
      <c r="I259" s="752"/>
      <c r="J259" s="752"/>
      <c r="K259" s="766">
        <v>0</v>
      </c>
      <c r="L259" s="752">
        <v>3</v>
      </c>
      <c r="M259" s="753">
        <v>331.66</v>
      </c>
    </row>
    <row r="260" spans="1:13" ht="14.4" customHeight="1" x14ac:dyDescent="0.3">
      <c r="A260" s="747" t="s">
        <v>615</v>
      </c>
      <c r="B260" s="748" t="s">
        <v>2260</v>
      </c>
      <c r="C260" s="748" t="s">
        <v>2261</v>
      </c>
      <c r="D260" s="748" t="s">
        <v>2262</v>
      </c>
      <c r="E260" s="748" t="s">
        <v>2263</v>
      </c>
      <c r="F260" s="752"/>
      <c r="G260" s="752"/>
      <c r="H260" s="766">
        <v>0</v>
      </c>
      <c r="I260" s="752">
        <v>1</v>
      </c>
      <c r="J260" s="752">
        <v>19.59</v>
      </c>
      <c r="K260" s="766">
        <v>1</v>
      </c>
      <c r="L260" s="752">
        <v>1</v>
      </c>
      <c r="M260" s="753">
        <v>19.59</v>
      </c>
    </row>
    <row r="261" spans="1:13" ht="14.4" customHeight="1" x14ac:dyDescent="0.3">
      <c r="A261" s="747" t="s">
        <v>615</v>
      </c>
      <c r="B261" s="748" t="s">
        <v>2260</v>
      </c>
      <c r="C261" s="748" t="s">
        <v>2452</v>
      </c>
      <c r="D261" s="748" t="s">
        <v>2453</v>
      </c>
      <c r="E261" s="748" t="s">
        <v>2454</v>
      </c>
      <c r="F261" s="752"/>
      <c r="G261" s="752"/>
      <c r="H261" s="766">
        <v>0</v>
      </c>
      <c r="I261" s="752">
        <v>7</v>
      </c>
      <c r="J261" s="752">
        <v>63.84</v>
      </c>
      <c r="K261" s="766">
        <v>1</v>
      </c>
      <c r="L261" s="752">
        <v>7</v>
      </c>
      <c r="M261" s="753">
        <v>63.84</v>
      </c>
    </row>
    <row r="262" spans="1:13" ht="14.4" customHeight="1" x14ac:dyDescent="0.3">
      <c r="A262" s="747" t="s">
        <v>615</v>
      </c>
      <c r="B262" s="748" t="s">
        <v>2264</v>
      </c>
      <c r="C262" s="748" t="s">
        <v>2267</v>
      </c>
      <c r="D262" s="748" t="s">
        <v>1248</v>
      </c>
      <c r="E262" s="748" t="s">
        <v>2268</v>
      </c>
      <c r="F262" s="752"/>
      <c r="G262" s="752"/>
      <c r="H262" s="766">
        <v>0</v>
      </c>
      <c r="I262" s="752">
        <v>8</v>
      </c>
      <c r="J262" s="752">
        <v>363.92000000000007</v>
      </c>
      <c r="K262" s="766">
        <v>1</v>
      </c>
      <c r="L262" s="752">
        <v>8</v>
      </c>
      <c r="M262" s="753">
        <v>363.92000000000007</v>
      </c>
    </row>
    <row r="263" spans="1:13" ht="14.4" customHeight="1" x14ac:dyDescent="0.3">
      <c r="A263" s="747" t="s">
        <v>615</v>
      </c>
      <c r="B263" s="748" t="s">
        <v>2269</v>
      </c>
      <c r="C263" s="748" t="s">
        <v>2270</v>
      </c>
      <c r="D263" s="748" t="s">
        <v>775</v>
      </c>
      <c r="E263" s="748" t="s">
        <v>1510</v>
      </c>
      <c r="F263" s="752"/>
      <c r="G263" s="752"/>
      <c r="H263" s="766">
        <v>0</v>
      </c>
      <c r="I263" s="752">
        <v>12</v>
      </c>
      <c r="J263" s="752">
        <v>237.74999999999997</v>
      </c>
      <c r="K263" s="766">
        <v>1</v>
      </c>
      <c r="L263" s="752">
        <v>12</v>
      </c>
      <c r="M263" s="753">
        <v>237.74999999999997</v>
      </c>
    </row>
    <row r="264" spans="1:13" ht="14.4" customHeight="1" x14ac:dyDescent="0.3">
      <c r="A264" s="747" t="s">
        <v>615</v>
      </c>
      <c r="B264" s="748" t="s">
        <v>2269</v>
      </c>
      <c r="C264" s="748" t="s">
        <v>2271</v>
      </c>
      <c r="D264" s="748" t="s">
        <v>777</v>
      </c>
      <c r="E264" s="748" t="s">
        <v>2272</v>
      </c>
      <c r="F264" s="752"/>
      <c r="G264" s="752"/>
      <c r="H264" s="766">
        <v>0</v>
      </c>
      <c r="I264" s="752">
        <v>12</v>
      </c>
      <c r="J264" s="752">
        <v>324.77999999999997</v>
      </c>
      <c r="K264" s="766">
        <v>1</v>
      </c>
      <c r="L264" s="752">
        <v>12</v>
      </c>
      <c r="M264" s="753">
        <v>324.77999999999997</v>
      </c>
    </row>
    <row r="265" spans="1:13" ht="14.4" customHeight="1" x14ac:dyDescent="0.3">
      <c r="A265" s="747" t="s">
        <v>615</v>
      </c>
      <c r="B265" s="748" t="s">
        <v>2455</v>
      </c>
      <c r="C265" s="748" t="s">
        <v>2456</v>
      </c>
      <c r="D265" s="748" t="s">
        <v>2457</v>
      </c>
      <c r="E265" s="748" t="s">
        <v>2458</v>
      </c>
      <c r="F265" s="752"/>
      <c r="G265" s="752"/>
      <c r="H265" s="766">
        <v>0</v>
      </c>
      <c r="I265" s="752">
        <v>3</v>
      </c>
      <c r="J265" s="752">
        <v>315.48</v>
      </c>
      <c r="K265" s="766">
        <v>1</v>
      </c>
      <c r="L265" s="752">
        <v>3</v>
      </c>
      <c r="M265" s="753">
        <v>315.48</v>
      </c>
    </row>
    <row r="266" spans="1:13" ht="14.4" customHeight="1" x14ac:dyDescent="0.3">
      <c r="A266" s="747" t="s">
        <v>615</v>
      </c>
      <c r="B266" s="748" t="s">
        <v>2361</v>
      </c>
      <c r="C266" s="748" t="s">
        <v>2362</v>
      </c>
      <c r="D266" s="748" t="s">
        <v>1443</v>
      </c>
      <c r="E266" s="748" t="s">
        <v>2363</v>
      </c>
      <c r="F266" s="752"/>
      <c r="G266" s="752"/>
      <c r="H266" s="766">
        <v>0</v>
      </c>
      <c r="I266" s="752">
        <v>4</v>
      </c>
      <c r="J266" s="752">
        <v>199.27999999999994</v>
      </c>
      <c r="K266" s="766">
        <v>1</v>
      </c>
      <c r="L266" s="752">
        <v>4</v>
      </c>
      <c r="M266" s="753">
        <v>199.27999999999994</v>
      </c>
    </row>
    <row r="267" spans="1:13" ht="14.4" customHeight="1" x14ac:dyDescent="0.3">
      <c r="A267" s="747" t="s">
        <v>615</v>
      </c>
      <c r="B267" s="748" t="s">
        <v>2459</v>
      </c>
      <c r="C267" s="748" t="s">
        <v>2460</v>
      </c>
      <c r="D267" s="748" t="s">
        <v>2461</v>
      </c>
      <c r="E267" s="748" t="s">
        <v>2462</v>
      </c>
      <c r="F267" s="752"/>
      <c r="G267" s="752"/>
      <c r="H267" s="766">
        <v>0</v>
      </c>
      <c r="I267" s="752">
        <v>1</v>
      </c>
      <c r="J267" s="752">
        <v>439.13999999999993</v>
      </c>
      <c r="K267" s="766">
        <v>1</v>
      </c>
      <c r="L267" s="752">
        <v>1</v>
      </c>
      <c r="M267" s="753">
        <v>439.13999999999993</v>
      </c>
    </row>
    <row r="268" spans="1:13" ht="14.4" customHeight="1" x14ac:dyDescent="0.3">
      <c r="A268" s="747" t="s">
        <v>615</v>
      </c>
      <c r="B268" s="748" t="s">
        <v>2280</v>
      </c>
      <c r="C268" s="748" t="s">
        <v>2281</v>
      </c>
      <c r="D268" s="748" t="s">
        <v>2282</v>
      </c>
      <c r="E268" s="748" t="s">
        <v>2283</v>
      </c>
      <c r="F268" s="752"/>
      <c r="G268" s="752"/>
      <c r="H268" s="766">
        <v>0</v>
      </c>
      <c r="I268" s="752">
        <v>1</v>
      </c>
      <c r="J268" s="752">
        <v>686.44</v>
      </c>
      <c r="K268" s="766">
        <v>1</v>
      </c>
      <c r="L268" s="752">
        <v>1</v>
      </c>
      <c r="M268" s="753">
        <v>686.44</v>
      </c>
    </row>
    <row r="269" spans="1:13" ht="14.4" customHeight="1" x14ac:dyDescent="0.3">
      <c r="A269" s="747" t="s">
        <v>615</v>
      </c>
      <c r="B269" s="748" t="s">
        <v>2463</v>
      </c>
      <c r="C269" s="748" t="s">
        <v>2464</v>
      </c>
      <c r="D269" s="748" t="s">
        <v>1571</v>
      </c>
      <c r="E269" s="748" t="s">
        <v>2465</v>
      </c>
      <c r="F269" s="752"/>
      <c r="G269" s="752"/>
      <c r="H269" s="766">
        <v>0</v>
      </c>
      <c r="I269" s="752">
        <v>2</v>
      </c>
      <c r="J269" s="752">
        <v>182.44</v>
      </c>
      <c r="K269" s="766">
        <v>1</v>
      </c>
      <c r="L269" s="752">
        <v>2</v>
      </c>
      <c r="M269" s="753">
        <v>182.44</v>
      </c>
    </row>
    <row r="270" spans="1:13" ht="14.4" customHeight="1" x14ac:dyDescent="0.3">
      <c r="A270" s="747" t="s">
        <v>615</v>
      </c>
      <c r="B270" s="748" t="s">
        <v>2463</v>
      </c>
      <c r="C270" s="748" t="s">
        <v>2466</v>
      </c>
      <c r="D270" s="748" t="s">
        <v>1573</v>
      </c>
      <c r="E270" s="748" t="s">
        <v>2467</v>
      </c>
      <c r="F270" s="752"/>
      <c r="G270" s="752"/>
      <c r="H270" s="766">
        <v>0</v>
      </c>
      <c r="I270" s="752">
        <v>2</v>
      </c>
      <c r="J270" s="752">
        <v>238.89000000000004</v>
      </c>
      <c r="K270" s="766">
        <v>1</v>
      </c>
      <c r="L270" s="752">
        <v>2</v>
      </c>
      <c r="M270" s="753">
        <v>238.89000000000004</v>
      </c>
    </row>
    <row r="271" spans="1:13" ht="14.4" customHeight="1" x14ac:dyDescent="0.3">
      <c r="A271" s="747" t="s">
        <v>615</v>
      </c>
      <c r="B271" s="748" t="s">
        <v>2284</v>
      </c>
      <c r="C271" s="748" t="s">
        <v>2285</v>
      </c>
      <c r="D271" s="748" t="s">
        <v>1095</v>
      </c>
      <c r="E271" s="748" t="s">
        <v>2286</v>
      </c>
      <c r="F271" s="752"/>
      <c r="G271" s="752"/>
      <c r="H271" s="766">
        <v>0</v>
      </c>
      <c r="I271" s="752">
        <v>3</v>
      </c>
      <c r="J271" s="752">
        <v>231.63</v>
      </c>
      <c r="K271" s="766">
        <v>1</v>
      </c>
      <c r="L271" s="752">
        <v>3</v>
      </c>
      <c r="M271" s="753">
        <v>231.63</v>
      </c>
    </row>
    <row r="272" spans="1:13" ht="14.4" customHeight="1" x14ac:dyDescent="0.3">
      <c r="A272" s="747" t="s">
        <v>615</v>
      </c>
      <c r="B272" s="748" t="s">
        <v>2284</v>
      </c>
      <c r="C272" s="748" t="s">
        <v>2468</v>
      </c>
      <c r="D272" s="748" t="s">
        <v>1095</v>
      </c>
      <c r="E272" s="748" t="s">
        <v>2469</v>
      </c>
      <c r="F272" s="752"/>
      <c r="G272" s="752"/>
      <c r="H272" s="766">
        <v>0</v>
      </c>
      <c r="I272" s="752">
        <v>2</v>
      </c>
      <c r="J272" s="752">
        <v>249.85999999999999</v>
      </c>
      <c r="K272" s="766">
        <v>1</v>
      </c>
      <c r="L272" s="752">
        <v>2</v>
      </c>
      <c r="M272" s="753">
        <v>249.85999999999999</v>
      </c>
    </row>
    <row r="273" spans="1:13" ht="14.4" customHeight="1" x14ac:dyDescent="0.3">
      <c r="A273" s="747" t="s">
        <v>615</v>
      </c>
      <c r="B273" s="748" t="s">
        <v>2291</v>
      </c>
      <c r="C273" s="748" t="s">
        <v>2292</v>
      </c>
      <c r="D273" s="748" t="s">
        <v>1245</v>
      </c>
      <c r="E273" s="748" t="s">
        <v>2293</v>
      </c>
      <c r="F273" s="752"/>
      <c r="G273" s="752"/>
      <c r="H273" s="766">
        <v>0</v>
      </c>
      <c r="I273" s="752">
        <v>2</v>
      </c>
      <c r="J273" s="752">
        <v>149.9</v>
      </c>
      <c r="K273" s="766">
        <v>1</v>
      </c>
      <c r="L273" s="752">
        <v>2</v>
      </c>
      <c r="M273" s="753">
        <v>149.9</v>
      </c>
    </row>
    <row r="274" spans="1:13" ht="14.4" customHeight="1" x14ac:dyDescent="0.3">
      <c r="A274" s="747" t="s">
        <v>615</v>
      </c>
      <c r="B274" s="748" t="s">
        <v>2291</v>
      </c>
      <c r="C274" s="748" t="s">
        <v>2295</v>
      </c>
      <c r="D274" s="748" t="s">
        <v>1245</v>
      </c>
      <c r="E274" s="748" t="s">
        <v>2296</v>
      </c>
      <c r="F274" s="752"/>
      <c r="G274" s="752"/>
      <c r="H274" s="766">
        <v>0</v>
      </c>
      <c r="I274" s="752">
        <v>5</v>
      </c>
      <c r="J274" s="752">
        <v>498.65000000000009</v>
      </c>
      <c r="K274" s="766">
        <v>1</v>
      </c>
      <c r="L274" s="752">
        <v>5</v>
      </c>
      <c r="M274" s="753">
        <v>498.65000000000009</v>
      </c>
    </row>
    <row r="275" spans="1:13" ht="14.4" customHeight="1" x14ac:dyDescent="0.3">
      <c r="A275" s="747" t="s">
        <v>615</v>
      </c>
      <c r="B275" s="748" t="s">
        <v>2297</v>
      </c>
      <c r="C275" s="748" t="s">
        <v>2298</v>
      </c>
      <c r="D275" s="748" t="s">
        <v>2299</v>
      </c>
      <c r="E275" s="748" t="s">
        <v>2300</v>
      </c>
      <c r="F275" s="752"/>
      <c r="G275" s="752"/>
      <c r="H275" s="766">
        <v>0</v>
      </c>
      <c r="I275" s="752">
        <v>1</v>
      </c>
      <c r="J275" s="752">
        <v>43.760000000000019</v>
      </c>
      <c r="K275" s="766">
        <v>1</v>
      </c>
      <c r="L275" s="752">
        <v>1</v>
      </c>
      <c r="M275" s="753">
        <v>43.760000000000019</v>
      </c>
    </row>
    <row r="276" spans="1:13" ht="14.4" customHeight="1" x14ac:dyDescent="0.3">
      <c r="A276" s="747" t="s">
        <v>615</v>
      </c>
      <c r="B276" s="748" t="s">
        <v>2303</v>
      </c>
      <c r="C276" s="748" t="s">
        <v>2304</v>
      </c>
      <c r="D276" s="748" t="s">
        <v>2305</v>
      </c>
      <c r="E276" s="748" t="s">
        <v>2053</v>
      </c>
      <c r="F276" s="752"/>
      <c r="G276" s="752"/>
      <c r="H276" s="766">
        <v>0</v>
      </c>
      <c r="I276" s="752">
        <v>2</v>
      </c>
      <c r="J276" s="752">
        <v>87.52000000000001</v>
      </c>
      <c r="K276" s="766">
        <v>1</v>
      </c>
      <c r="L276" s="752">
        <v>2</v>
      </c>
      <c r="M276" s="753">
        <v>87.52000000000001</v>
      </c>
    </row>
    <row r="277" spans="1:13" ht="14.4" customHeight="1" x14ac:dyDescent="0.3">
      <c r="A277" s="747" t="s">
        <v>615</v>
      </c>
      <c r="B277" s="748" t="s">
        <v>2470</v>
      </c>
      <c r="C277" s="748" t="s">
        <v>2471</v>
      </c>
      <c r="D277" s="748" t="s">
        <v>1611</v>
      </c>
      <c r="E277" s="748" t="s">
        <v>1612</v>
      </c>
      <c r="F277" s="752"/>
      <c r="G277" s="752"/>
      <c r="H277" s="766">
        <v>0</v>
      </c>
      <c r="I277" s="752">
        <v>1</v>
      </c>
      <c r="J277" s="752">
        <v>499.14999999999986</v>
      </c>
      <c r="K277" s="766">
        <v>1</v>
      </c>
      <c r="L277" s="752">
        <v>1</v>
      </c>
      <c r="M277" s="753">
        <v>499.14999999999986</v>
      </c>
    </row>
    <row r="278" spans="1:13" ht="14.4" customHeight="1" x14ac:dyDescent="0.3">
      <c r="A278" s="747" t="s">
        <v>615</v>
      </c>
      <c r="B278" s="748" t="s">
        <v>2306</v>
      </c>
      <c r="C278" s="748" t="s">
        <v>2313</v>
      </c>
      <c r="D278" s="748" t="s">
        <v>1279</v>
      </c>
      <c r="E278" s="748" t="s">
        <v>1269</v>
      </c>
      <c r="F278" s="752"/>
      <c r="G278" s="752"/>
      <c r="H278" s="766">
        <v>0</v>
      </c>
      <c r="I278" s="752">
        <v>4</v>
      </c>
      <c r="J278" s="752">
        <v>542.4</v>
      </c>
      <c r="K278" s="766">
        <v>1</v>
      </c>
      <c r="L278" s="752">
        <v>4</v>
      </c>
      <c r="M278" s="753">
        <v>542.4</v>
      </c>
    </row>
    <row r="279" spans="1:13" ht="14.4" customHeight="1" x14ac:dyDescent="0.3">
      <c r="A279" s="747" t="s">
        <v>615</v>
      </c>
      <c r="B279" s="748" t="s">
        <v>2306</v>
      </c>
      <c r="C279" s="748" t="s">
        <v>2314</v>
      </c>
      <c r="D279" s="748" t="s">
        <v>1276</v>
      </c>
      <c r="E279" s="748" t="s">
        <v>1269</v>
      </c>
      <c r="F279" s="752"/>
      <c r="G279" s="752"/>
      <c r="H279" s="766">
        <v>0</v>
      </c>
      <c r="I279" s="752">
        <v>3</v>
      </c>
      <c r="J279" s="752">
        <v>446.88</v>
      </c>
      <c r="K279" s="766">
        <v>1</v>
      </c>
      <c r="L279" s="752">
        <v>3</v>
      </c>
      <c r="M279" s="753">
        <v>446.88</v>
      </c>
    </row>
    <row r="280" spans="1:13" ht="14.4" customHeight="1" x14ac:dyDescent="0.3">
      <c r="A280" s="747" t="s">
        <v>615</v>
      </c>
      <c r="B280" s="748" t="s">
        <v>2306</v>
      </c>
      <c r="C280" s="748" t="s">
        <v>2317</v>
      </c>
      <c r="D280" s="748" t="s">
        <v>1274</v>
      </c>
      <c r="E280" s="748" t="s">
        <v>1269</v>
      </c>
      <c r="F280" s="752"/>
      <c r="G280" s="752"/>
      <c r="H280" s="766">
        <v>0</v>
      </c>
      <c r="I280" s="752">
        <v>1</v>
      </c>
      <c r="J280" s="752">
        <v>131.25</v>
      </c>
      <c r="K280" s="766">
        <v>1</v>
      </c>
      <c r="L280" s="752">
        <v>1</v>
      </c>
      <c r="M280" s="753">
        <v>131.25</v>
      </c>
    </row>
    <row r="281" spans="1:13" ht="14.4" customHeight="1" x14ac:dyDescent="0.3">
      <c r="A281" s="747" t="s">
        <v>615</v>
      </c>
      <c r="B281" s="748" t="s">
        <v>2306</v>
      </c>
      <c r="C281" s="748" t="s">
        <v>2472</v>
      </c>
      <c r="D281" s="748" t="s">
        <v>1732</v>
      </c>
      <c r="E281" s="748" t="s">
        <v>1263</v>
      </c>
      <c r="F281" s="752"/>
      <c r="G281" s="752"/>
      <c r="H281" s="766">
        <v>0</v>
      </c>
      <c r="I281" s="752">
        <v>1</v>
      </c>
      <c r="J281" s="752">
        <v>122.69</v>
      </c>
      <c r="K281" s="766">
        <v>1</v>
      </c>
      <c r="L281" s="752">
        <v>1</v>
      </c>
      <c r="M281" s="753">
        <v>122.69</v>
      </c>
    </row>
    <row r="282" spans="1:13" ht="14.4" customHeight="1" x14ac:dyDescent="0.3">
      <c r="A282" s="747" t="s">
        <v>615</v>
      </c>
      <c r="B282" s="748" t="s">
        <v>2306</v>
      </c>
      <c r="C282" s="748" t="s">
        <v>2326</v>
      </c>
      <c r="D282" s="748" t="s">
        <v>1290</v>
      </c>
      <c r="E282" s="748" t="s">
        <v>1263</v>
      </c>
      <c r="F282" s="752"/>
      <c r="G282" s="752"/>
      <c r="H282" s="766">
        <v>0</v>
      </c>
      <c r="I282" s="752">
        <v>1</v>
      </c>
      <c r="J282" s="752">
        <v>122.69</v>
      </c>
      <c r="K282" s="766">
        <v>1</v>
      </c>
      <c r="L282" s="752">
        <v>1</v>
      </c>
      <c r="M282" s="753">
        <v>122.69</v>
      </c>
    </row>
    <row r="283" spans="1:13" ht="14.4" customHeight="1" x14ac:dyDescent="0.3">
      <c r="A283" s="747" t="s">
        <v>615</v>
      </c>
      <c r="B283" s="748" t="s">
        <v>2306</v>
      </c>
      <c r="C283" s="748" t="s">
        <v>2473</v>
      </c>
      <c r="D283" s="748" t="s">
        <v>1731</v>
      </c>
      <c r="E283" s="748" t="s">
        <v>1263</v>
      </c>
      <c r="F283" s="752"/>
      <c r="G283" s="752"/>
      <c r="H283" s="766">
        <v>0</v>
      </c>
      <c r="I283" s="752">
        <v>2</v>
      </c>
      <c r="J283" s="752">
        <v>291</v>
      </c>
      <c r="K283" s="766">
        <v>1</v>
      </c>
      <c r="L283" s="752">
        <v>2</v>
      </c>
      <c r="M283" s="753">
        <v>291</v>
      </c>
    </row>
    <row r="284" spans="1:13" ht="14.4" customHeight="1" x14ac:dyDescent="0.3">
      <c r="A284" s="747" t="s">
        <v>615</v>
      </c>
      <c r="B284" s="748" t="s">
        <v>2306</v>
      </c>
      <c r="C284" s="748" t="s">
        <v>2327</v>
      </c>
      <c r="D284" s="748" t="s">
        <v>2328</v>
      </c>
      <c r="E284" s="748" t="s">
        <v>1271</v>
      </c>
      <c r="F284" s="752"/>
      <c r="G284" s="752"/>
      <c r="H284" s="766">
        <v>0</v>
      </c>
      <c r="I284" s="752">
        <v>1</v>
      </c>
      <c r="J284" s="752">
        <v>179.26</v>
      </c>
      <c r="K284" s="766">
        <v>1</v>
      </c>
      <c r="L284" s="752">
        <v>1</v>
      </c>
      <c r="M284" s="753">
        <v>179.26</v>
      </c>
    </row>
    <row r="285" spans="1:13" ht="14.4" customHeight="1" x14ac:dyDescent="0.3">
      <c r="A285" s="747" t="s">
        <v>615</v>
      </c>
      <c r="B285" s="748" t="s">
        <v>2306</v>
      </c>
      <c r="C285" s="748" t="s">
        <v>2330</v>
      </c>
      <c r="D285" s="748" t="s">
        <v>1281</v>
      </c>
      <c r="E285" s="748" t="s">
        <v>1269</v>
      </c>
      <c r="F285" s="752"/>
      <c r="G285" s="752"/>
      <c r="H285" s="766">
        <v>0</v>
      </c>
      <c r="I285" s="752">
        <v>1</v>
      </c>
      <c r="J285" s="752">
        <v>135.60000000000002</v>
      </c>
      <c r="K285" s="766">
        <v>1</v>
      </c>
      <c r="L285" s="752">
        <v>1</v>
      </c>
      <c r="M285" s="753">
        <v>135.60000000000002</v>
      </c>
    </row>
    <row r="286" spans="1:13" ht="14.4" customHeight="1" x14ac:dyDescent="0.3">
      <c r="A286" s="747" t="s">
        <v>615</v>
      </c>
      <c r="B286" s="748" t="s">
        <v>2306</v>
      </c>
      <c r="C286" s="748" t="s">
        <v>2474</v>
      </c>
      <c r="D286" s="748" t="s">
        <v>1730</v>
      </c>
      <c r="E286" s="748" t="s">
        <v>1269</v>
      </c>
      <c r="F286" s="752"/>
      <c r="G286" s="752"/>
      <c r="H286" s="766">
        <v>0</v>
      </c>
      <c r="I286" s="752">
        <v>6</v>
      </c>
      <c r="J286" s="752">
        <v>813.60000000000014</v>
      </c>
      <c r="K286" s="766">
        <v>1</v>
      </c>
      <c r="L286" s="752">
        <v>6</v>
      </c>
      <c r="M286" s="753">
        <v>813.60000000000014</v>
      </c>
    </row>
    <row r="287" spans="1:13" ht="14.4" customHeight="1" x14ac:dyDescent="0.3">
      <c r="A287" s="747" t="s">
        <v>618</v>
      </c>
      <c r="B287" s="748" t="s">
        <v>1986</v>
      </c>
      <c r="C287" s="748" t="s">
        <v>1987</v>
      </c>
      <c r="D287" s="748" t="s">
        <v>794</v>
      </c>
      <c r="E287" s="748" t="s">
        <v>1988</v>
      </c>
      <c r="F287" s="752"/>
      <c r="G287" s="752"/>
      <c r="H287" s="766">
        <v>0</v>
      </c>
      <c r="I287" s="752">
        <v>810</v>
      </c>
      <c r="J287" s="752">
        <v>13439.400000000001</v>
      </c>
      <c r="K287" s="766">
        <v>1</v>
      </c>
      <c r="L287" s="752">
        <v>810</v>
      </c>
      <c r="M287" s="753">
        <v>13439.400000000001</v>
      </c>
    </row>
    <row r="288" spans="1:13" ht="14.4" customHeight="1" x14ac:dyDescent="0.3">
      <c r="A288" s="747" t="s">
        <v>618</v>
      </c>
      <c r="B288" s="748" t="s">
        <v>1992</v>
      </c>
      <c r="C288" s="748" t="s">
        <v>1996</v>
      </c>
      <c r="D288" s="748" t="s">
        <v>1997</v>
      </c>
      <c r="E288" s="748" t="s">
        <v>1998</v>
      </c>
      <c r="F288" s="752"/>
      <c r="G288" s="752"/>
      <c r="H288" s="766">
        <v>0</v>
      </c>
      <c r="I288" s="752">
        <v>12</v>
      </c>
      <c r="J288" s="752">
        <v>3286.7999999999997</v>
      </c>
      <c r="K288" s="766">
        <v>1</v>
      </c>
      <c r="L288" s="752">
        <v>12</v>
      </c>
      <c r="M288" s="753">
        <v>3286.7999999999997</v>
      </c>
    </row>
    <row r="289" spans="1:13" ht="14.4" customHeight="1" x14ac:dyDescent="0.3">
      <c r="A289" s="747" t="s">
        <v>618</v>
      </c>
      <c r="B289" s="748" t="s">
        <v>2006</v>
      </c>
      <c r="C289" s="748" t="s">
        <v>2007</v>
      </c>
      <c r="D289" s="748" t="s">
        <v>2008</v>
      </c>
      <c r="E289" s="748" t="s">
        <v>2009</v>
      </c>
      <c r="F289" s="752"/>
      <c r="G289" s="752"/>
      <c r="H289" s="766">
        <v>0</v>
      </c>
      <c r="I289" s="752">
        <v>2</v>
      </c>
      <c r="J289" s="752">
        <v>811.98000000000025</v>
      </c>
      <c r="K289" s="766">
        <v>1</v>
      </c>
      <c r="L289" s="752">
        <v>2</v>
      </c>
      <c r="M289" s="753">
        <v>811.98000000000025</v>
      </c>
    </row>
    <row r="290" spans="1:13" ht="14.4" customHeight="1" x14ac:dyDescent="0.3">
      <c r="A290" s="747" t="s">
        <v>618</v>
      </c>
      <c r="B290" s="748" t="s">
        <v>2010</v>
      </c>
      <c r="C290" s="748" t="s">
        <v>2475</v>
      </c>
      <c r="D290" s="748" t="s">
        <v>1783</v>
      </c>
      <c r="E290" s="748" t="s">
        <v>2476</v>
      </c>
      <c r="F290" s="752"/>
      <c r="G290" s="752"/>
      <c r="H290" s="766">
        <v>0</v>
      </c>
      <c r="I290" s="752">
        <v>1</v>
      </c>
      <c r="J290" s="752">
        <v>1106.26</v>
      </c>
      <c r="K290" s="766">
        <v>1</v>
      </c>
      <c r="L290" s="752">
        <v>1</v>
      </c>
      <c r="M290" s="753">
        <v>1106.26</v>
      </c>
    </row>
    <row r="291" spans="1:13" ht="14.4" customHeight="1" x14ac:dyDescent="0.3">
      <c r="A291" s="747" t="s">
        <v>618</v>
      </c>
      <c r="B291" s="748" t="s">
        <v>2010</v>
      </c>
      <c r="C291" s="748" t="s">
        <v>2477</v>
      </c>
      <c r="D291" s="748" t="s">
        <v>1783</v>
      </c>
      <c r="E291" s="748" t="s">
        <v>2478</v>
      </c>
      <c r="F291" s="752"/>
      <c r="G291" s="752"/>
      <c r="H291" s="766">
        <v>0</v>
      </c>
      <c r="I291" s="752">
        <v>2</v>
      </c>
      <c r="J291" s="752">
        <v>3002.0399999999995</v>
      </c>
      <c r="K291" s="766">
        <v>1</v>
      </c>
      <c r="L291" s="752">
        <v>2</v>
      </c>
      <c r="M291" s="753">
        <v>3002.0399999999995</v>
      </c>
    </row>
    <row r="292" spans="1:13" ht="14.4" customHeight="1" x14ac:dyDescent="0.3">
      <c r="A292" s="747" t="s">
        <v>618</v>
      </c>
      <c r="B292" s="748" t="s">
        <v>2010</v>
      </c>
      <c r="C292" s="748" t="s">
        <v>2011</v>
      </c>
      <c r="D292" s="748" t="s">
        <v>901</v>
      </c>
      <c r="E292" s="748" t="s">
        <v>2012</v>
      </c>
      <c r="F292" s="752"/>
      <c r="G292" s="752"/>
      <c r="H292" s="766">
        <v>0</v>
      </c>
      <c r="I292" s="752">
        <v>4</v>
      </c>
      <c r="J292" s="752">
        <v>2884.8</v>
      </c>
      <c r="K292" s="766">
        <v>1</v>
      </c>
      <c r="L292" s="752">
        <v>4</v>
      </c>
      <c r="M292" s="753">
        <v>2884.8</v>
      </c>
    </row>
    <row r="293" spans="1:13" ht="14.4" customHeight="1" x14ac:dyDescent="0.3">
      <c r="A293" s="747" t="s">
        <v>618</v>
      </c>
      <c r="B293" s="748" t="s">
        <v>2010</v>
      </c>
      <c r="C293" s="748" t="s">
        <v>2013</v>
      </c>
      <c r="D293" s="748" t="s">
        <v>901</v>
      </c>
      <c r="E293" s="748" t="s">
        <v>2014</v>
      </c>
      <c r="F293" s="752"/>
      <c r="G293" s="752"/>
      <c r="H293" s="766">
        <v>0</v>
      </c>
      <c r="I293" s="752">
        <v>15</v>
      </c>
      <c r="J293" s="752">
        <v>4077.75</v>
      </c>
      <c r="K293" s="766">
        <v>1</v>
      </c>
      <c r="L293" s="752">
        <v>15</v>
      </c>
      <c r="M293" s="753">
        <v>4077.75</v>
      </c>
    </row>
    <row r="294" spans="1:13" ht="14.4" customHeight="1" x14ac:dyDescent="0.3">
      <c r="A294" s="747" t="s">
        <v>618</v>
      </c>
      <c r="B294" s="748" t="s">
        <v>2010</v>
      </c>
      <c r="C294" s="748" t="s">
        <v>2015</v>
      </c>
      <c r="D294" s="748" t="s">
        <v>901</v>
      </c>
      <c r="E294" s="748" t="s">
        <v>2016</v>
      </c>
      <c r="F294" s="752"/>
      <c r="G294" s="752"/>
      <c r="H294" s="766">
        <v>0</v>
      </c>
      <c r="I294" s="752">
        <v>11</v>
      </c>
      <c r="J294" s="752">
        <v>6937.26</v>
      </c>
      <c r="K294" s="766">
        <v>1</v>
      </c>
      <c r="L294" s="752">
        <v>11</v>
      </c>
      <c r="M294" s="753">
        <v>6937.26</v>
      </c>
    </row>
    <row r="295" spans="1:13" ht="14.4" customHeight="1" x14ac:dyDescent="0.3">
      <c r="A295" s="747" t="s">
        <v>618</v>
      </c>
      <c r="B295" s="748" t="s">
        <v>2010</v>
      </c>
      <c r="C295" s="748" t="s">
        <v>2017</v>
      </c>
      <c r="D295" s="748" t="s">
        <v>901</v>
      </c>
      <c r="E295" s="748" t="s">
        <v>2018</v>
      </c>
      <c r="F295" s="752"/>
      <c r="G295" s="752"/>
      <c r="H295" s="766">
        <v>0</v>
      </c>
      <c r="I295" s="752">
        <v>10</v>
      </c>
      <c r="J295" s="752">
        <v>4089.5</v>
      </c>
      <c r="K295" s="766">
        <v>1</v>
      </c>
      <c r="L295" s="752">
        <v>10</v>
      </c>
      <c r="M295" s="753">
        <v>4089.5</v>
      </c>
    </row>
    <row r="296" spans="1:13" ht="14.4" customHeight="1" x14ac:dyDescent="0.3">
      <c r="A296" s="747" t="s">
        <v>618</v>
      </c>
      <c r="B296" s="748" t="s">
        <v>2019</v>
      </c>
      <c r="C296" s="748" t="s">
        <v>2020</v>
      </c>
      <c r="D296" s="748" t="s">
        <v>796</v>
      </c>
      <c r="E296" s="748" t="s">
        <v>2021</v>
      </c>
      <c r="F296" s="752"/>
      <c r="G296" s="752"/>
      <c r="H296" s="766">
        <v>0</v>
      </c>
      <c r="I296" s="752">
        <v>5</v>
      </c>
      <c r="J296" s="752">
        <v>642.19999999999959</v>
      </c>
      <c r="K296" s="766">
        <v>1</v>
      </c>
      <c r="L296" s="752">
        <v>5</v>
      </c>
      <c r="M296" s="753">
        <v>642.19999999999959</v>
      </c>
    </row>
    <row r="297" spans="1:13" ht="14.4" customHeight="1" x14ac:dyDescent="0.3">
      <c r="A297" s="747" t="s">
        <v>618</v>
      </c>
      <c r="B297" s="748" t="s">
        <v>2019</v>
      </c>
      <c r="C297" s="748" t="s">
        <v>2022</v>
      </c>
      <c r="D297" s="748" t="s">
        <v>796</v>
      </c>
      <c r="E297" s="748" t="s">
        <v>2023</v>
      </c>
      <c r="F297" s="752"/>
      <c r="G297" s="752"/>
      <c r="H297" s="766">
        <v>0</v>
      </c>
      <c r="I297" s="752">
        <v>1</v>
      </c>
      <c r="J297" s="752">
        <v>44.660000000000004</v>
      </c>
      <c r="K297" s="766">
        <v>1</v>
      </c>
      <c r="L297" s="752">
        <v>1</v>
      </c>
      <c r="M297" s="753">
        <v>44.660000000000004</v>
      </c>
    </row>
    <row r="298" spans="1:13" ht="14.4" customHeight="1" x14ac:dyDescent="0.3">
      <c r="A298" s="747" t="s">
        <v>618</v>
      </c>
      <c r="B298" s="748" t="s">
        <v>2025</v>
      </c>
      <c r="C298" s="748" t="s">
        <v>2026</v>
      </c>
      <c r="D298" s="748" t="s">
        <v>910</v>
      </c>
      <c r="E298" s="748" t="s">
        <v>911</v>
      </c>
      <c r="F298" s="752"/>
      <c r="G298" s="752"/>
      <c r="H298" s="766">
        <v>0</v>
      </c>
      <c r="I298" s="752">
        <v>6</v>
      </c>
      <c r="J298" s="752">
        <v>242.34</v>
      </c>
      <c r="K298" s="766">
        <v>1</v>
      </c>
      <c r="L298" s="752">
        <v>6</v>
      </c>
      <c r="M298" s="753">
        <v>242.34</v>
      </c>
    </row>
    <row r="299" spans="1:13" ht="14.4" customHeight="1" x14ac:dyDescent="0.3">
      <c r="A299" s="747" t="s">
        <v>618</v>
      </c>
      <c r="B299" s="748" t="s">
        <v>2036</v>
      </c>
      <c r="C299" s="748" t="s">
        <v>2395</v>
      </c>
      <c r="D299" s="748" t="s">
        <v>2038</v>
      </c>
      <c r="E299" s="748" t="s">
        <v>2396</v>
      </c>
      <c r="F299" s="752"/>
      <c r="G299" s="752"/>
      <c r="H299" s="766">
        <v>0</v>
      </c>
      <c r="I299" s="752">
        <v>1</v>
      </c>
      <c r="J299" s="752">
        <v>249.81000000000003</v>
      </c>
      <c r="K299" s="766">
        <v>1</v>
      </c>
      <c r="L299" s="752">
        <v>1</v>
      </c>
      <c r="M299" s="753">
        <v>249.81000000000003</v>
      </c>
    </row>
    <row r="300" spans="1:13" ht="14.4" customHeight="1" x14ac:dyDescent="0.3">
      <c r="A300" s="747" t="s">
        <v>618</v>
      </c>
      <c r="B300" s="748" t="s">
        <v>2036</v>
      </c>
      <c r="C300" s="748" t="s">
        <v>2479</v>
      </c>
      <c r="D300" s="748" t="s">
        <v>1763</v>
      </c>
      <c r="E300" s="748" t="s">
        <v>2480</v>
      </c>
      <c r="F300" s="752"/>
      <c r="G300" s="752"/>
      <c r="H300" s="766">
        <v>0</v>
      </c>
      <c r="I300" s="752">
        <v>6</v>
      </c>
      <c r="J300" s="752">
        <v>530.70000000000005</v>
      </c>
      <c r="K300" s="766">
        <v>1</v>
      </c>
      <c r="L300" s="752">
        <v>6</v>
      </c>
      <c r="M300" s="753">
        <v>530.70000000000005</v>
      </c>
    </row>
    <row r="301" spans="1:13" ht="14.4" customHeight="1" x14ac:dyDescent="0.3">
      <c r="A301" s="747" t="s">
        <v>618</v>
      </c>
      <c r="B301" s="748" t="s">
        <v>2045</v>
      </c>
      <c r="C301" s="748" t="s">
        <v>2046</v>
      </c>
      <c r="D301" s="748" t="s">
        <v>2047</v>
      </c>
      <c r="E301" s="748" t="s">
        <v>2048</v>
      </c>
      <c r="F301" s="752"/>
      <c r="G301" s="752"/>
      <c r="H301" s="766">
        <v>0</v>
      </c>
      <c r="I301" s="752">
        <v>1</v>
      </c>
      <c r="J301" s="752">
        <v>27.929999999999993</v>
      </c>
      <c r="K301" s="766">
        <v>1</v>
      </c>
      <c r="L301" s="752">
        <v>1</v>
      </c>
      <c r="M301" s="753">
        <v>27.929999999999993</v>
      </c>
    </row>
    <row r="302" spans="1:13" ht="14.4" customHeight="1" x14ac:dyDescent="0.3">
      <c r="A302" s="747" t="s">
        <v>618</v>
      </c>
      <c r="B302" s="748" t="s">
        <v>2051</v>
      </c>
      <c r="C302" s="748" t="s">
        <v>2397</v>
      </c>
      <c r="D302" s="748" t="s">
        <v>1509</v>
      </c>
      <c r="E302" s="748" t="s">
        <v>2398</v>
      </c>
      <c r="F302" s="752"/>
      <c r="G302" s="752"/>
      <c r="H302" s="766">
        <v>0</v>
      </c>
      <c r="I302" s="752">
        <v>1</v>
      </c>
      <c r="J302" s="752">
        <v>26.209999999999994</v>
      </c>
      <c r="K302" s="766">
        <v>1</v>
      </c>
      <c r="L302" s="752">
        <v>1</v>
      </c>
      <c r="M302" s="753">
        <v>26.209999999999994</v>
      </c>
    </row>
    <row r="303" spans="1:13" ht="14.4" customHeight="1" x14ac:dyDescent="0.3">
      <c r="A303" s="747" t="s">
        <v>618</v>
      </c>
      <c r="B303" s="748" t="s">
        <v>2051</v>
      </c>
      <c r="C303" s="748" t="s">
        <v>2400</v>
      </c>
      <c r="D303" s="748" t="s">
        <v>2401</v>
      </c>
      <c r="E303" s="748" t="s">
        <v>2402</v>
      </c>
      <c r="F303" s="752">
        <v>1</v>
      </c>
      <c r="G303" s="752">
        <v>35.399999999999991</v>
      </c>
      <c r="H303" s="766">
        <v>1</v>
      </c>
      <c r="I303" s="752"/>
      <c r="J303" s="752"/>
      <c r="K303" s="766">
        <v>0</v>
      </c>
      <c r="L303" s="752">
        <v>1</v>
      </c>
      <c r="M303" s="753">
        <v>35.399999999999991</v>
      </c>
    </row>
    <row r="304" spans="1:13" ht="14.4" customHeight="1" x14ac:dyDescent="0.3">
      <c r="A304" s="747" t="s">
        <v>618</v>
      </c>
      <c r="B304" s="748" t="s">
        <v>2061</v>
      </c>
      <c r="C304" s="748" t="s">
        <v>2065</v>
      </c>
      <c r="D304" s="748" t="s">
        <v>2063</v>
      </c>
      <c r="E304" s="748" t="s">
        <v>2066</v>
      </c>
      <c r="F304" s="752"/>
      <c r="G304" s="752"/>
      <c r="H304" s="766">
        <v>0</v>
      </c>
      <c r="I304" s="752">
        <v>3</v>
      </c>
      <c r="J304" s="752">
        <v>26.19</v>
      </c>
      <c r="K304" s="766">
        <v>1</v>
      </c>
      <c r="L304" s="752">
        <v>3</v>
      </c>
      <c r="M304" s="753">
        <v>26.19</v>
      </c>
    </row>
    <row r="305" spans="1:13" ht="14.4" customHeight="1" x14ac:dyDescent="0.3">
      <c r="A305" s="747" t="s">
        <v>618</v>
      </c>
      <c r="B305" s="748" t="s">
        <v>2481</v>
      </c>
      <c r="C305" s="748" t="s">
        <v>2482</v>
      </c>
      <c r="D305" s="748" t="s">
        <v>2483</v>
      </c>
      <c r="E305" s="748" t="s">
        <v>2484</v>
      </c>
      <c r="F305" s="752"/>
      <c r="G305" s="752"/>
      <c r="H305" s="766">
        <v>0</v>
      </c>
      <c r="I305" s="752">
        <v>1</v>
      </c>
      <c r="J305" s="752">
        <v>110.14</v>
      </c>
      <c r="K305" s="766">
        <v>1</v>
      </c>
      <c r="L305" s="752">
        <v>1</v>
      </c>
      <c r="M305" s="753">
        <v>110.14</v>
      </c>
    </row>
    <row r="306" spans="1:13" ht="14.4" customHeight="1" x14ac:dyDescent="0.3">
      <c r="A306" s="747" t="s">
        <v>618</v>
      </c>
      <c r="B306" s="748" t="s">
        <v>2077</v>
      </c>
      <c r="C306" s="748" t="s">
        <v>2081</v>
      </c>
      <c r="D306" s="748" t="s">
        <v>2079</v>
      </c>
      <c r="E306" s="748" t="s">
        <v>2082</v>
      </c>
      <c r="F306" s="752"/>
      <c r="G306" s="752"/>
      <c r="H306" s="766">
        <v>0</v>
      </c>
      <c r="I306" s="752">
        <v>1</v>
      </c>
      <c r="J306" s="752">
        <v>11.839999999999998</v>
      </c>
      <c r="K306" s="766">
        <v>1</v>
      </c>
      <c r="L306" s="752">
        <v>1</v>
      </c>
      <c r="M306" s="753">
        <v>11.839999999999998</v>
      </c>
    </row>
    <row r="307" spans="1:13" ht="14.4" customHeight="1" x14ac:dyDescent="0.3">
      <c r="A307" s="747" t="s">
        <v>618</v>
      </c>
      <c r="B307" s="748" t="s">
        <v>2114</v>
      </c>
      <c r="C307" s="748" t="s">
        <v>2117</v>
      </c>
      <c r="D307" s="748" t="s">
        <v>1157</v>
      </c>
      <c r="E307" s="748" t="s">
        <v>2118</v>
      </c>
      <c r="F307" s="752"/>
      <c r="G307" s="752"/>
      <c r="H307" s="766">
        <v>0</v>
      </c>
      <c r="I307" s="752">
        <v>175</v>
      </c>
      <c r="J307" s="752">
        <v>15050.400000000001</v>
      </c>
      <c r="K307" s="766">
        <v>1</v>
      </c>
      <c r="L307" s="752">
        <v>175</v>
      </c>
      <c r="M307" s="753">
        <v>15050.400000000001</v>
      </c>
    </row>
    <row r="308" spans="1:13" ht="14.4" customHeight="1" x14ac:dyDescent="0.3">
      <c r="A308" s="747" t="s">
        <v>618</v>
      </c>
      <c r="B308" s="748" t="s">
        <v>2121</v>
      </c>
      <c r="C308" s="748" t="s">
        <v>2485</v>
      </c>
      <c r="D308" s="748" t="s">
        <v>2128</v>
      </c>
      <c r="E308" s="748" t="s">
        <v>2486</v>
      </c>
      <c r="F308" s="752"/>
      <c r="G308" s="752"/>
      <c r="H308" s="766">
        <v>0</v>
      </c>
      <c r="I308" s="752">
        <v>1</v>
      </c>
      <c r="J308" s="752">
        <v>131.13000000000002</v>
      </c>
      <c r="K308" s="766">
        <v>1</v>
      </c>
      <c r="L308" s="752">
        <v>1</v>
      </c>
      <c r="M308" s="753">
        <v>131.13000000000002</v>
      </c>
    </row>
    <row r="309" spans="1:13" ht="14.4" customHeight="1" x14ac:dyDescent="0.3">
      <c r="A309" s="747" t="s">
        <v>618</v>
      </c>
      <c r="B309" s="748" t="s">
        <v>2129</v>
      </c>
      <c r="C309" s="748" t="s">
        <v>2130</v>
      </c>
      <c r="D309" s="748" t="s">
        <v>2131</v>
      </c>
      <c r="E309" s="748" t="s">
        <v>2132</v>
      </c>
      <c r="F309" s="752"/>
      <c r="G309" s="752"/>
      <c r="H309" s="766">
        <v>0</v>
      </c>
      <c r="I309" s="752">
        <v>12</v>
      </c>
      <c r="J309" s="752">
        <v>146136.95999999999</v>
      </c>
      <c r="K309" s="766">
        <v>1</v>
      </c>
      <c r="L309" s="752">
        <v>12</v>
      </c>
      <c r="M309" s="753">
        <v>146136.95999999999</v>
      </c>
    </row>
    <row r="310" spans="1:13" ht="14.4" customHeight="1" x14ac:dyDescent="0.3">
      <c r="A310" s="747" t="s">
        <v>618</v>
      </c>
      <c r="B310" s="748" t="s">
        <v>2138</v>
      </c>
      <c r="C310" s="748" t="s">
        <v>2139</v>
      </c>
      <c r="D310" s="748" t="s">
        <v>2140</v>
      </c>
      <c r="E310" s="748" t="s">
        <v>2141</v>
      </c>
      <c r="F310" s="752"/>
      <c r="G310" s="752"/>
      <c r="H310" s="766">
        <v>0</v>
      </c>
      <c r="I310" s="752">
        <v>9</v>
      </c>
      <c r="J310" s="752">
        <v>4128.2999999999993</v>
      </c>
      <c r="K310" s="766">
        <v>1</v>
      </c>
      <c r="L310" s="752">
        <v>9</v>
      </c>
      <c r="M310" s="753">
        <v>4128.2999999999993</v>
      </c>
    </row>
    <row r="311" spans="1:13" ht="14.4" customHeight="1" x14ac:dyDescent="0.3">
      <c r="A311" s="747" t="s">
        <v>618</v>
      </c>
      <c r="B311" s="748" t="s">
        <v>2148</v>
      </c>
      <c r="C311" s="748" t="s">
        <v>2149</v>
      </c>
      <c r="D311" s="748" t="s">
        <v>2150</v>
      </c>
      <c r="E311" s="748" t="s">
        <v>2151</v>
      </c>
      <c r="F311" s="752"/>
      <c r="G311" s="752"/>
      <c r="H311" s="766">
        <v>0</v>
      </c>
      <c r="I311" s="752">
        <v>33</v>
      </c>
      <c r="J311" s="752">
        <v>30310.5</v>
      </c>
      <c r="K311" s="766">
        <v>1</v>
      </c>
      <c r="L311" s="752">
        <v>33</v>
      </c>
      <c r="M311" s="753">
        <v>30310.5</v>
      </c>
    </row>
    <row r="312" spans="1:13" ht="14.4" customHeight="1" x14ac:dyDescent="0.3">
      <c r="A312" s="747" t="s">
        <v>618</v>
      </c>
      <c r="B312" s="748" t="s">
        <v>2152</v>
      </c>
      <c r="C312" s="748" t="s">
        <v>2153</v>
      </c>
      <c r="D312" s="748" t="s">
        <v>729</v>
      </c>
      <c r="E312" s="748" t="s">
        <v>2154</v>
      </c>
      <c r="F312" s="752"/>
      <c r="G312" s="752"/>
      <c r="H312" s="766">
        <v>0</v>
      </c>
      <c r="I312" s="752">
        <v>12</v>
      </c>
      <c r="J312" s="752">
        <v>2754.24</v>
      </c>
      <c r="K312" s="766">
        <v>1</v>
      </c>
      <c r="L312" s="752">
        <v>12</v>
      </c>
      <c r="M312" s="753">
        <v>2754.24</v>
      </c>
    </row>
    <row r="313" spans="1:13" ht="14.4" customHeight="1" x14ac:dyDescent="0.3">
      <c r="A313" s="747" t="s">
        <v>618</v>
      </c>
      <c r="B313" s="748" t="s">
        <v>2155</v>
      </c>
      <c r="C313" s="748" t="s">
        <v>2156</v>
      </c>
      <c r="D313" s="748" t="s">
        <v>2157</v>
      </c>
      <c r="E313" s="748" t="s">
        <v>2158</v>
      </c>
      <c r="F313" s="752"/>
      <c r="G313" s="752"/>
      <c r="H313" s="766">
        <v>0</v>
      </c>
      <c r="I313" s="752">
        <v>3</v>
      </c>
      <c r="J313" s="752">
        <v>124.38999999999999</v>
      </c>
      <c r="K313" s="766">
        <v>1</v>
      </c>
      <c r="L313" s="752">
        <v>3</v>
      </c>
      <c r="M313" s="753">
        <v>124.38999999999999</v>
      </c>
    </row>
    <row r="314" spans="1:13" ht="14.4" customHeight="1" x14ac:dyDescent="0.3">
      <c r="A314" s="747" t="s">
        <v>618</v>
      </c>
      <c r="B314" s="748" t="s">
        <v>2159</v>
      </c>
      <c r="C314" s="748" t="s">
        <v>2160</v>
      </c>
      <c r="D314" s="748" t="s">
        <v>2161</v>
      </c>
      <c r="E314" s="748" t="s">
        <v>2162</v>
      </c>
      <c r="F314" s="752"/>
      <c r="G314" s="752"/>
      <c r="H314" s="766">
        <v>0</v>
      </c>
      <c r="I314" s="752">
        <v>3</v>
      </c>
      <c r="J314" s="752">
        <v>462</v>
      </c>
      <c r="K314" s="766">
        <v>1</v>
      </c>
      <c r="L314" s="752">
        <v>3</v>
      </c>
      <c r="M314" s="753">
        <v>462</v>
      </c>
    </row>
    <row r="315" spans="1:13" ht="14.4" customHeight="1" x14ac:dyDescent="0.3">
      <c r="A315" s="747" t="s">
        <v>618</v>
      </c>
      <c r="B315" s="748" t="s">
        <v>2159</v>
      </c>
      <c r="C315" s="748" t="s">
        <v>2163</v>
      </c>
      <c r="D315" s="748" t="s">
        <v>2161</v>
      </c>
      <c r="E315" s="748" t="s">
        <v>2164</v>
      </c>
      <c r="F315" s="752"/>
      <c r="G315" s="752"/>
      <c r="H315" s="766">
        <v>0</v>
      </c>
      <c r="I315" s="752">
        <v>5</v>
      </c>
      <c r="J315" s="752">
        <v>1314.5</v>
      </c>
      <c r="K315" s="766">
        <v>1</v>
      </c>
      <c r="L315" s="752">
        <v>5</v>
      </c>
      <c r="M315" s="753">
        <v>1314.5</v>
      </c>
    </row>
    <row r="316" spans="1:13" ht="14.4" customHeight="1" x14ac:dyDescent="0.3">
      <c r="A316" s="747" t="s">
        <v>618</v>
      </c>
      <c r="B316" s="748" t="s">
        <v>2165</v>
      </c>
      <c r="C316" s="748" t="s">
        <v>2166</v>
      </c>
      <c r="D316" s="748" t="s">
        <v>2167</v>
      </c>
      <c r="E316" s="748" t="s">
        <v>2168</v>
      </c>
      <c r="F316" s="752"/>
      <c r="G316" s="752"/>
      <c r="H316" s="766">
        <v>0</v>
      </c>
      <c r="I316" s="752">
        <v>5</v>
      </c>
      <c r="J316" s="752">
        <v>2807.55</v>
      </c>
      <c r="K316" s="766">
        <v>1</v>
      </c>
      <c r="L316" s="752">
        <v>5</v>
      </c>
      <c r="M316" s="753">
        <v>2807.55</v>
      </c>
    </row>
    <row r="317" spans="1:13" ht="14.4" customHeight="1" x14ac:dyDescent="0.3">
      <c r="A317" s="747" t="s">
        <v>618</v>
      </c>
      <c r="B317" s="748" t="s">
        <v>2173</v>
      </c>
      <c r="C317" s="748" t="s">
        <v>2174</v>
      </c>
      <c r="D317" s="748" t="s">
        <v>2175</v>
      </c>
      <c r="E317" s="748" t="s">
        <v>2176</v>
      </c>
      <c r="F317" s="752"/>
      <c r="G317" s="752"/>
      <c r="H317" s="766">
        <v>0</v>
      </c>
      <c r="I317" s="752">
        <v>20</v>
      </c>
      <c r="J317" s="752">
        <v>1057.5999999999999</v>
      </c>
      <c r="K317" s="766">
        <v>1</v>
      </c>
      <c r="L317" s="752">
        <v>20</v>
      </c>
      <c r="M317" s="753">
        <v>1057.5999999999999</v>
      </c>
    </row>
    <row r="318" spans="1:13" ht="14.4" customHeight="1" x14ac:dyDescent="0.3">
      <c r="A318" s="747" t="s">
        <v>618</v>
      </c>
      <c r="B318" s="748" t="s">
        <v>2177</v>
      </c>
      <c r="C318" s="748" t="s">
        <v>2178</v>
      </c>
      <c r="D318" s="748" t="s">
        <v>2179</v>
      </c>
      <c r="E318" s="748" t="s">
        <v>2180</v>
      </c>
      <c r="F318" s="752"/>
      <c r="G318" s="752"/>
      <c r="H318" s="766">
        <v>0</v>
      </c>
      <c r="I318" s="752">
        <v>6</v>
      </c>
      <c r="J318" s="752">
        <v>2274.14</v>
      </c>
      <c r="K318" s="766">
        <v>1</v>
      </c>
      <c r="L318" s="752">
        <v>6</v>
      </c>
      <c r="M318" s="753">
        <v>2274.14</v>
      </c>
    </row>
    <row r="319" spans="1:13" ht="14.4" customHeight="1" x14ac:dyDescent="0.3">
      <c r="A319" s="747" t="s">
        <v>618</v>
      </c>
      <c r="B319" s="748" t="s">
        <v>2177</v>
      </c>
      <c r="C319" s="748" t="s">
        <v>2181</v>
      </c>
      <c r="D319" s="748" t="s">
        <v>2182</v>
      </c>
      <c r="E319" s="748" t="s">
        <v>2183</v>
      </c>
      <c r="F319" s="752"/>
      <c r="G319" s="752"/>
      <c r="H319" s="766">
        <v>0</v>
      </c>
      <c r="I319" s="752">
        <v>50</v>
      </c>
      <c r="J319" s="752">
        <v>948</v>
      </c>
      <c r="K319" s="766">
        <v>1</v>
      </c>
      <c r="L319" s="752">
        <v>50</v>
      </c>
      <c r="M319" s="753">
        <v>948</v>
      </c>
    </row>
    <row r="320" spans="1:13" ht="14.4" customHeight="1" x14ac:dyDescent="0.3">
      <c r="A320" s="747" t="s">
        <v>618</v>
      </c>
      <c r="B320" s="748" t="s">
        <v>2429</v>
      </c>
      <c r="C320" s="748" t="s">
        <v>2430</v>
      </c>
      <c r="D320" s="748" t="s">
        <v>1750</v>
      </c>
      <c r="E320" s="748" t="s">
        <v>2431</v>
      </c>
      <c r="F320" s="752"/>
      <c r="G320" s="752"/>
      <c r="H320" s="766">
        <v>0</v>
      </c>
      <c r="I320" s="752">
        <v>2</v>
      </c>
      <c r="J320" s="752">
        <v>2257.46</v>
      </c>
      <c r="K320" s="766">
        <v>1</v>
      </c>
      <c r="L320" s="752">
        <v>2</v>
      </c>
      <c r="M320" s="753">
        <v>2257.46</v>
      </c>
    </row>
    <row r="321" spans="1:13" ht="14.4" customHeight="1" x14ac:dyDescent="0.3">
      <c r="A321" s="747" t="s">
        <v>618</v>
      </c>
      <c r="B321" s="748" t="s">
        <v>2184</v>
      </c>
      <c r="C321" s="748" t="s">
        <v>2188</v>
      </c>
      <c r="D321" s="748" t="s">
        <v>2189</v>
      </c>
      <c r="E321" s="748" t="s">
        <v>2190</v>
      </c>
      <c r="F321" s="752"/>
      <c r="G321" s="752"/>
      <c r="H321" s="766">
        <v>0</v>
      </c>
      <c r="I321" s="752">
        <v>3</v>
      </c>
      <c r="J321" s="752">
        <v>6341.4600000000009</v>
      </c>
      <c r="K321" s="766">
        <v>1</v>
      </c>
      <c r="L321" s="752">
        <v>3</v>
      </c>
      <c r="M321" s="753">
        <v>6341.4600000000009</v>
      </c>
    </row>
    <row r="322" spans="1:13" ht="14.4" customHeight="1" x14ac:dyDescent="0.3">
      <c r="A322" s="747" t="s">
        <v>618</v>
      </c>
      <c r="B322" s="748" t="s">
        <v>2191</v>
      </c>
      <c r="C322" s="748" t="s">
        <v>2192</v>
      </c>
      <c r="D322" s="748" t="s">
        <v>2193</v>
      </c>
      <c r="E322" s="748" t="s">
        <v>2194</v>
      </c>
      <c r="F322" s="752"/>
      <c r="G322" s="752"/>
      <c r="H322" s="766">
        <v>0</v>
      </c>
      <c r="I322" s="752">
        <v>3</v>
      </c>
      <c r="J322" s="752">
        <v>20295</v>
      </c>
      <c r="K322" s="766">
        <v>1</v>
      </c>
      <c r="L322" s="752">
        <v>3</v>
      </c>
      <c r="M322" s="753">
        <v>20295</v>
      </c>
    </row>
    <row r="323" spans="1:13" ht="14.4" customHeight="1" x14ac:dyDescent="0.3">
      <c r="A323" s="747" t="s">
        <v>618</v>
      </c>
      <c r="B323" s="748" t="s">
        <v>2191</v>
      </c>
      <c r="C323" s="748" t="s">
        <v>2196</v>
      </c>
      <c r="D323" s="748" t="s">
        <v>1389</v>
      </c>
      <c r="E323" s="748" t="s">
        <v>1391</v>
      </c>
      <c r="F323" s="752">
        <v>10</v>
      </c>
      <c r="G323" s="752">
        <v>3712.7</v>
      </c>
      <c r="H323" s="766">
        <v>1</v>
      </c>
      <c r="I323" s="752"/>
      <c r="J323" s="752"/>
      <c r="K323" s="766">
        <v>0</v>
      </c>
      <c r="L323" s="752">
        <v>10</v>
      </c>
      <c r="M323" s="753">
        <v>3712.7</v>
      </c>
    </row>
    <row r="324" spans="1:13" ht="14.4" customHeight="1" x14ac:dyDescent="0.3">
      <c r="A324" s="747" t="s">
        <v>618</v>
      </c>
      <c r="B324" s="748" t="s">
        <v>2191</v>
      </c>
      <c r="C324" s="748" t="s">
        <v>2197</v>
      </c>
      <c r="D324" s="748" t="s">
        <v>1387</v>
      </c>
      <c r="E324" s="748" t="s">
        <v>1391</v>
      </c>
      <c r="F324" s="752"/>
      <c r="G324" s="752"/>
      <c r="H324" s="766">
        <v>0</v>
      </c>
      <c r="I324" s="752">
        <v>30</v>
      </c>
      <c r="J324" s="752">
        <v>3534.2999999999997</v>
      </c>
      <c r="K324" s="766">
        <v>1</v>
      </c>
      <c r="L324" s="752">
        <v>30</v>
      </c>
      <c r="M324" s="753">
        <v>3534.2999999999997</v>
      </c>
    </row>
    <row r="325" spans="1:13" ht="14.4" customHeight="1" x14ac:dyDescent="0.3">
      <c r="A325" s="747" t="s">
        <v>618</v>
      </c>
      <c r="B325" s="748" t="s">
        <v>2198</v>
      </c>
      <c r="C325" s="748" t="s">
        <v>2199</v>
      </c>
      <c r="D325" s="748" t="s">
        <v>2200</v>
      </c>
      <c r="E325" s="748" t="s">
        <v>2201</v>
      </c>
      <c r="F325" s="752"/>
      <c r="G325" s="752"/>
      <c r="H325" s="766">
        <v>0</v>
      </c>
      <c r="I325" s="752">
        <v>6</v>
      </c>
      <c r="J325" s="752">
        <v>63362.58</v>
      </c>
      <c r="K325" s="766">
        <v>1</v>
      </c>
      <c r="L325" s="752">
        <v>6</v>
      </c>
      <c r="M325" s="753">
        <v>63362.58</v>
      </c>
    </row>
    <row r="326" spans="1:13" ht="14.4" customHeight="1" x14ac:dyDescent="0.3">
      <c r="A326" s="747" t="s">
        <v>618</v>
      </c>
      <c r="B326" s="748" t="s">
        <v>2198</v>
      </c>
      <c r="C326" s="748" t="s">
        <v>2487</v>
      </c>
      <c r="D326" s="748" t="s">
        <v>2200</v>
      </c>
      <c r="E326" s="748" t="s">
        <v>2488</v>
      </c>
      <c r="F326" s="752"/>
      <c r="G326" s="752"/>
      <c r="H326" s="766">
        <v>0</v>
      </c>
      <c r="I326" s="752">
        <v>1</v>
      </c>
      <c r="J326" s="752">
        <v>7034.7</v>
      </c>
      <c r="K326" s="766">
        <v>1</v>
      </c>
      <c r="L326" s="752">
        <v>1</v>
      </c>
      <c r="M326" s="753">
        <v>7034.7</v>
      </c>
    </row>
    <row r="327" spans="1:13" ht="14.4" customHeight="1" x14ac:dyDescent="0.3">
      <c r="A327" s="747" t="s">
        <v>618</v>
      </c>
      <c r="B327" s="748" t="s">
        <v>2202</v>
      </c>
      <c r="C327" s="748" t="s">
        <v>2203</v>
      </c>
      <c r="D327" s="748" t="s">
        <v>940</v>
      </c>
      <c r="E327" s="748" t="s">
        <v>2204</v>
      </c>
      <c r="F327" s="752"/>
      <c r="G327" s="752"/>
      <c r="H327" s="766">
        <v>0</v>
      </c>
      <c r="I327" s="752">
        <v>55</v>
      </c>
      <c r="J327" s="752">
        <v>32474.2</v>
      </c>
      <c r="K327" s="766">
        <v>1</v>
      </c>
      <c r="L327" s="752">
        <v>55</v>
      </c>
      <c r="M327" s="753">
        <v>32474.2</v>
      </c>
    </row>
    <row r="328" spans="1:13" ht="14.4" customHeight="1" x14ac:dyDescent="0.3">
      <c r="A328" s="747" t="s">
        <v>618</v>
      </c>
      <c r="B328" s="748" t="s">
        <v>2205</v>
      </c>
      <c r="C328" s="748" t="s">
        <v>2206</v>
      </c>
      <c r="D328" s="748" t="s">
        <v>799</v>
      </c>
      <c r="E328" s="748" t="s">
        <v>2207</v>
      </c>
      <c r="F328" s="752"/>
      <c r="G328" s="752"/>
      <c r="H328" s="766">
        <v>0</v>
      </c>
      <c r="I328" s="752">
        <v>62</v>
      </c>
      <c r="J328" s="752">
        <v>32849.46</v>
      </c>
      <c r="K328" s="766">
        <v>1</v>
      </c>
      <c r="L328" s="752">
        <v>62</v>
      </c>
      <c r="M328" s="753">
        <v>32849.46</v>
      </c>
    </row>
    <row r="329" spans="1:13" ht="14.4" customHeight="1" x14ac:dyDescent="0.3">
      <c r="A329" s="747" t="s">
        <v>618</v>
      </c>
      <c r="B329" s="748" t="s">
        <v>2208</v>
      </c>
      <c r="C329" s="748" t="s">
        <v>2209</v>
      </c>
      <c r="D329" s="748" t="s">
        <v>2210</v>
      </c>
      <c r="E329" s="748" t="s">
        <v>2211</v>
      </c>
      <c r="F329" s="752"/>
      <c r="G329" s="752"/>
      <c r="H329" s="766">
        <v>0</v>
      </c>
      <c r="I329" s="752">
        <v>10</v>
      </c>
      <c r="J329" s="752">
        <v>2361.6999999999998</v>
      </c>
      <c r="K329" s="766">
        <v>1</v>
      </c>
      <c r="L329" s="752">
        <v>10</v>
      </c>
      <c r="M329" s="753">
        <v>2361.6999999999998</v>
      </c>
    </row>
    <row r="330" spans="1:13" ht="14.4" customHeight="1" x14ac:dyDescent="0.3">
      <c r="A330" s="747" t="s">
        <v>618</v>
      </c>
      <c r="B330" s="748" t="s">
        <v>2222</v>
      </c>
      <c r="C330" s="748" t="s">
        <v>2223</v>
      </c>
      <c r="D330" s="748" t="s">
        <v>2224</v>
      </c>
      <c r="E330" s="748" t="s">
        <v>2225</v>
      </c>
      <c r="F330" s="752"/>
      <c r="G330" s="752"/>
      <c r="H330" s="766">
        <v>0</v>
      </c>
      <c r="I330" s="752">
        <v>1</v>
      </c>
      <c r="J330" s="752">
        <v>834.58</v>
      </c>
      <c r="K330" s="766">
        <v>1</v>
      </c>
      <c r="L330" s="752">
        <v>1</v>
      </c>
      <c r="M330" s="753">
        <v>834.58</v>
      </c>
    </row>
    <row r="331" spans="1:13" ht="14.4" customHeight="1" x14ac:dyDescent="0.3">
      <c r="A331" s="747" t="s">
        <v>618</v>
      </c>
      <c r="B331" s="748" t="s">
        <v>2228</v>
      </c>
      <c r="C331" s="748" t="s">
        <v>2436</v>
      </c>
      <c r="D331" s="748" t="s">
        <v>2434</v>
      </c>
      <c r="E331" s="748" t="s">
        <v>2437</v>
      </c>
      <c r="F331" s="752"/>
      <c r="G331" s="752"/>
      <c r="H331" s="766">
        <v>0</v>
      </c>
      <c r="I331" s="752">
        <v>3</v>
      </c>
      <c r="J331" s="752">
        <v>2480.130000000001</v>
      </c>
      <c r="K331" s="766">
        <v>1</v>
      </c>
      <c r="L331" s="752">
        <v>3</v>
      </c>
      <c r="M331" s="753">
        <v>2480.130000000001</v>
      </c>
    </row>
    <row r="332" spans="1:13" ht="14.4" customHeight="1" x14ac:dyDescent="0.3">
      <c r="A332" s="747" t="s">
        <v>618</v>
      </c>
      <c r="B332" s="748" t="s">
        <v>2228</v>
      </c>
      <c r="C332" s="748" t="s">
        <v>2229</v>
      </c>
      <c r="D332" s="748" t="s">
        <v>2230</v>
      </c>
      <c r="E332" s="748" t="s">
        <v>2231</v>
      </c>
      <c r="F332" s="752"/>
      <c r="G332" s="752"/>
      <c r="H332" s="766">
        <v>0</v>
      </c>
      <c r="I332" s="752">
        <v>51</v>
      </c>
      <c r="J332" s="752">
        <v>114721.95</v>
      </c>
      <c r="K332" s="766">
        <v>1</v>
      </c>
      <c r="L332" s="752">
        <v>51</v>
      </c>
      <c r="M332" s="753">
        <v>114721.95</v>
      </c>
    </row>
    <row r="333" spans="1:13" ht="14.4" customHeight="1" x14ac:dyDescent="0.3">
      <c r="A333" s="747" t="s">
        <v>618</v>
      </c>
      <c r="B333" s="748" t="s">
        <v>2246</v>
      </c>
      <c r="C333" s="748" t="s">
        <v>2247</v>
      </c>
      <c r="D333" s="748" t="s">
        <v>1209</v>
      </c>
      <c r="E333" s="748" t="s">
        <v>2248</v>
      </c>
      <c r="F333" s="752"/>
      <c r="G333" s="752"/>
      <c r="H333" s="766">
        <v>0</v>
      </c>
      <c r="I333" s="752">
        <v>1</v>
      </c>
      <c r="J333" s="752">
        <v>80.739999999999995</v>
      </c>
      <c r="K333" s="766">
        <v>1</v>
      </c>
      <c r="L333" s="752">
        <v>1</v>
      </c>
      <c r="M333" s="753">
        <v>80.739999999999995</v>
      </c>
    </row>
    <row r="334" spans="1:13" ht="14.4" customHeight="1" x14ac:dyDescent="0.3">
      <c r="A334" s="747" t="s">
        <v>618</v>
      </c>
      <c r="B334" s="748" t="s">
        <v>2249</v>
      </c>
      <c r="C334" s="748" t="s">
        <v>2250</v>
      </c>
      <c r="D334" s="748" t="s">
        <v>2251</v>
      </c>
      <c r="E334" s="748" t="s">
        <v>2252</v>
      </c>
      <c r="F334" s="752"/>
      <c r="G334" s="752"/>
      <c r="H334" s="766">
        <v>0</v>
      </c>
      <c r="I334" s="752">
        <v>1</v>
      </c>
      <c r="J334" s="752">
        <v>33.47</v>
      </c>
      <c r="K334" s="766">
        <v>1</v>
      </c>
      <c r="L334" s="752">
        <v>1</v>
      </c>
      <c r="M334" s="753">
        <v>33.47</v>
      </c>
    </row>
    <row r="335" spans="1:13" ht="14.4" customHeight="1" x14ac:dyDescent="0.3">
      <c r="A335" s="747" t="s">
        <v>618</v>
      </c>
      <c r="B335" s="748" t="s">
        <v>2249</v>
      </c>
      <c r="C335" s="748" t="s">
        <v>2253</v>
      </c>
      <c r="D335" s="748" t="s">
        <v>2254</v>
      </c>
      <c r="E335" s="748" t="s">
        <v>2255</v>
      </c>
      <c r="F335" s="752"/>
      <c r="G335" s="752"/>
      <c r="H335" s="766">
        <v>0</v>
      </c>
      <c r="I335" s="752">
        <v>10</v>
      </c>
      <c r="J335" s="752">
        <v>506.40000000000003</v>
      </c>
      <c r="K335" s="766">
        <v>1</v>
      </c>
      <c r="L335" s="752">
        <v>10</v>
      </c>
      <c r="M335" s="753">
        <v>506.40000000000003</v>
      </c>
    </row>
    <row r="336" spans="1:13" ht="14.4" customHeight="1" x14ac:dyDescent="0.3">
      <c r="A336" s="747" t="s">
        <v>618</v>
      </c>
      <c r="B336" s="748" t="s">
        <v>2442</v>
      </c>
      <c r="C336" s="748" t="s">
        <v>2443</v>
      </c>
      <c r="D336" s="748" t="s">
        <v>2444</v>
      </c>
      <c r="E336" s="748" t="s">
        <v>2445</v>
      </c>
      <c r="F336" s="752"/>
      <c r="G336" s="752"/>
      <c r="H336" s="766">
        <v>0</v>
      </c>
      <c r="I336" s="752">
        <v>2</v>
      </c>
      <c r="J336" s="752">
        <v>450.99999999999994</v>
      </c>
      <c r="K336" s="766">
        <v>1</v>
      </c>
      <c r="L336" s="752">
        <v>2</v>
      </c>
      <c r="M336" s="753">
        <v>450.99999999999994</v>
      </c>
    </row>
    <row r="337" spans="1:13" ht="14.4" customHeight="1" x14ac:dyDescent="0.3">
      <c r="A337" s="747" t="s">
        <v>618</v>
      </c>
      <c r="B337" s="748" t="s">
        <v>2489</v>
      </c>
      <c r="C337" s="748" t="s">
        <v>2490</v>
      </c>
      <c r="D337" s="748" t="s">
        <v>1769</v>
      </c>
      <c r="E337" s="748" t="s">
        <v>2491</v>
      </c>
      <c r="F337" s="752"/>
      <c r="G337" s="752"/>
      <c r="H337" s="766">
        <v>0</v>
      </c>
      <c r="I337" s="752">
        <v>13</v>
      </c>
      <c r="J337" s="752">
        <v>6555.9</v>
      </c>
      <c r="K337" s="766">
        <v>1</v>
      </c>
      <c r="L337" s="752">
        <v>13</v>
      </c>
      <c r="M337" s="753">
        <v>6555.9</v>
      </c>
    </row>
    <row r="338" spans="1:13" ht="14.4" customHeight="1" x14ac:dyDescent="0.3">
      <c r="A338" s="747" t="s">
        <v>618</v>
      </c>
      <c r="B338" s="748" t="s">
        <v>2260</v>
      </c>
      <c r="C338" s="748" t="s">
        <v>2261</v>
      </c>
      <c r="D338" s="748" t="s">
        <v>2262</v>
      </c>
      <c r="E338" s="748" t="s">
        <v>2263</v>
      </c>
      <c r="F338" s="752"/>
      <c r="G338" s="752"/>
      <c r="H338" s="766">
        <v>0</v>
      </c>
      <c r="I338" s="752">
        <v>1</v>
      </c>
      <c r="J338" s="752">
        <v>19.590000000000003</v>
      </c>
      <c r="K338" s="766">
        <v>1</v>
      </c>
      <c r="L338" s="752">
        <v>1</v>
      </c>
      <c r="M338" s="753">
        <v>19.590000000000003</v>
      </c>
    </row>
    <row r="339" spans="1:13" ht="14.4" customHeight="1" x14ac:dyDescent="0.3">
      <c r="A339" s="747" t="s">
        <v>618</v>
      </c>
      <c r="B339" s="748" t="s">
        <v>2260</v>
      </c>
      <c r="C339" s="748" t="s">
        <v>2452</v>
      </c>
      <c r="D339" s="748" t="s">
        <v>2453</v>
      </c>
      <c r="E339" s="748" t="s">
        <v>2454</v>
      </c>
      <c r="F339" s="752"/>
      <c r="G339" s="752"/>
      <c r="H339" s="766">
        <v>0</v>
      </c>
      <c r="I339" s="752">
        <v>2</v>
      </c>
      <c r="J339" s="752">
        <v>18.239999999999998</v>
      </c>
      <c r="K339" s="766">
        <v>1</v>
      </c>
      <c r="L339" s="752">
        <v>2</v>
      </c>
      <c r="M339" s="753">
        <v>18.239999999999998</v>
      </c>
    </row>
    <row r="340" spans="1:13" ht="14.4" customHeight="1" x14ac:dyDescent="0.3">
      <c r="A340" s="747" t="s">
        <v>618</v>
      </c>
      <c r="B340" s="748" t="s">
        <v>2492</v>
      </c>
      <c r="C340" s="748" t="s">
        <v>2493</v>
      </c>
      <c r="D340" s="748" t="s">
        <v>2494</v>
      </c>
      <c r="E340" s="748" t="s">
        <v>2495</v>
      </c>
      <c r="F340" s="752"/>
      <c r="G340" s="752"/>
      <c r="H340" s="766">
        <v>0</v>
      </c>
      <c r="I340" s="752">
        <v>3</v>
      </c>
      <c r="J340" s="752">
        <v>148.11000000000001</v>
      </c>
      <c r="K340" s="766">
        <v>1</v>
      </c>
      <c r="L340" s="752">
        <v>3</v>
      </c>
      <c r="M340" s="753">
        <v>148.11000000000001</v>
      </c>
    </row>
    <row r="341" spans="1:13" ht="14.4" customHeight="1" x14ac:dyDescent="0.3">
      <c r="A341" s="747" t="s">
        <v>618</v>
      </c>
      <c r="B341" s="748" t="s">
        <v>2264</v>
      </c>
      <c r="C341" s="748" t="s">
        <v>2265</v>
      </c>
      <c r="D341" s="748" t="s">
        <v>1248</v>
      </c>
      <c r="E341" s="748" t="s">
        <v>2266</v>
      </c>
      <c r="F341" s="752"/>
      <c r="G341" s="752"/>
      <c r="H341" s="766">
        <v>0</v>
      </c>
      <c r="I341" s="752">
        <v>6</v>
      </c>
      <c r="J341" s="752">
        <v>131.76000000000002</v>
      </c>
      <c r="K341" s="766">
        <v>1</v>
      </c>
      <c r="L341" s="752">
        <v>6</v>
      </c>
      <c r="M341" s="753">
        <v>131.76000000000002</v>
      </c>
    </row>
    <row r="342" spans="1:13" ht="14.4" customHeight="1" x14ac:dyDescent="0.3">
      <c r="A342" s="747" t="s">
        <v>618</v>
      </c>
      <c r="B342" s="748" t="s">
        <v>2264</v>
      </c>
      <c r="C342" s="748" t="s">
        <v>2267</v>
      </c>
      <c r="D342" s="748" t="s">
        <v>1248</v>
      </c>
      <c r="E342" s="748" t="s">
        <v>2268</v>
      </c>
      <c r="F342" s="752"/>
      <c r="G342" s="752"/>
      <c r="H342" s="766">
        <v>0</v>
      </c>
      <c r="I342" s="752">
        <v>3</v>
      </c>
      <c r="J342" s="752">
        <v>136.47000000000003</v>
      </c>
      <c r="K342" s="766">
        <v>1</v>
      </c>
      <c r="L342" s="752">
        <v>3</v>
      </c>
      <c r="M342" s="753">
        <v>136.47000000000003</v>
      </c>
    </row>
    <row r="343" spans="1:13" ht="14.4" customHeight="1" x14ac:dyDescent="0.3">
      <c r="A343" s="747" t="s">
        <v>618</v>
      </c>
      <c r="B343" s="748" t="s">
        <v>2269</v>
      </c>
      <c r="C343" s="748" t="s">
        <v>2270</v>
      </c>
      <c r="D343" s="748" t="s">
        <v>775</v>
      </c>
      <c r="E343" s="748" t="s">
        <v>1510</v>
      </c>
      <c r="F343" s="752"/>
      <c r="G343" s="752"/>
      <c r="H343" s="766">
        <v>0</v>
      </c>
      <c r="I343" s="752">
        <v>6</v>
      </c>
      <c r="J343" s="752">
        <v>118.90999999999997</v>
      </c>
      <c r="K343" s="766">
        <v>1</v>
      </c>
      <c r="L343" s="752">
        <v>6</v>
      </c>
      <c r="M343" s="753">
        <v>118.90999999999997</v>
      </c>
    </row>
    <row r="344" spans="1:13" ht="14.4" customHeight="1" x14ac:dyDescent="0.3">
      <c r="A344" s="747" t="s">
        <v>618</v>
      </c>
      <c r="B344" s="748" t="s">
        <v>2269</v>
      </c>
      <c r="C344" s="748" t="s">
        <v>2271</v>
      </c>
      <c r="D344" s="748" t="s">
        <v>777</v>
      </c>
      <c r="E344" s="748" t="s">
        <v>2272</v>
      </c>
      <c r="F344" s="752"/>
      <c r="G344" s="752"/>
      <c r="H344" s="766">
        <v>0</v>
      </c>
      <c r="I344" s="752">
        <v>8</v>
      </c>
      <c r="J344" s="752">
        <v>216.76</v>
      </c>
      <c r="K344" s="766">
        <v>1</v>
      </c>
      <c r="L344" s="752">
        <v>8</v>
      </c>
      <c r="M344" s="753">
        <v>216.76</v>
      </c>
    </row>
    <row r="345" spans="1:13" ht="14.4" customHeight="1" x14ac:dyDescent="0.3">
      <c r="A345" s="747" t="s">
        <v>618</v>
      </c>
      <c r="B345" s="748" t="s">
        <v>2496</v>
      </c>
      <c r="C345" s="748" t="s">
        <v>2497</v>
      </c>
      <c r="D345" s="748" t="s">
        <v>2498</v>
      </c>
      <c r="E345" s="748" t="s">
        <v>2499</v>
      </c>
      <c r="F345" s="752"/>
      <c r="G345" s="752"/>
      <c r="H345" s="766">
        <v>0</v>
      </c>
      <c r="I345" s="752">
        <v>1</v>
      </c>
      <c r="J345" s="752">
        <v>183.52000000000004</v>
      </c>
      <c r="K345" s="766">
        <v>1</v>
      </c>
      <c r="L345" s="752">
        <v>1</v>
      </c>
      <c r="M345" s="753">
        <v>183.52000000000004</v>
      </c>
    </row>
    <row r="346" spans="1:13" ht="14.4" customHeight="1" x14ac:dyDescent="0.3">
      <c r="A346" s="747" t="s">
        <v>618</v>
      </c>
      <c r="B346" s="748" t="s">
        <v>2291</v>
      </c>
      <c r="C346" s="748" t="s">
        <v>2294</v>
      </c>
      <c r="D346" s="748" t="s">
        <v>1245</v>
      </c>
      <c r="E346" s="748" t="s">
        <v>1510</v>
      </c>
      <c r="F346" s="752"/>
      <c r="G346" s="752"/>
      <c r="H346" s="766">
        <v>0</v>
      </c>
      <c r="I346" s="752">
        <v>2</v>
      </c>
      <c r="J346" s="752">
        <v>59.7</v>
      </c>
      <c r="K346" s="766">
        <v>1</v>
      </c>
      <c r="L346" s="752">
        <v>2</v>
      </c>
      <c r="M346" s="753">
        <v>59.7</v>
      </c>
    </row>
    <row r="347" spans="1:13" ht="14.4" customHeight="1" x14ac:dyDescent="0.3">
      <c r="A347" s="747" t="s">
        <v>618</v>
      </c>
      <c r="B347" s="748" t="s">
        <v>2306</v>
      </c>
      <c r="C347" s="748" t="s">
        <v>2313</v>
      </c>
      <c r="D347" s="748" t="s">
        <v>1279</v>
      </c>
      <c r="E347" s="748" t="s">
        <v>1269</v>
      </c>
      <c r="F347" s="752"/>
      <c r="G347" s="752"/>
      <c r="H347" s="766">
        <v>0</v>
      </c>
      <c r="I347" s="752">
        <v>2</v>
      </c>
      <c r="J347" s="752">
        <v>274.14</v>
      </c>
      <c r="K347" s="766">
        <v>1</v>
      </c>
      <c r="L347" s="752">
        <v>2</v>
      </c>
      <c r="M347" s="753">
        <v>274.14</v>
      </c>
    </row>
    <row r="348" spans="1:13" ht="14.4" customHeight="1" x14ac:dyDescent="0.3">
      <c r="A348" s="747" t="s">
        <v>618</v>
      </c>
      <c r="B348" s="748" t="s">
        <v>2306</v>
      </c>
      <c r="C348" s="748" t="s">
        <v>2472</v>
      </c>
      <c r="D348" s="748" t="s">
        <v>1732</v>
      </c>
      <c r="E348" s="748" t="s">
        <v>1263</v>
      </c>
      <c r="F348" s="752"/>
      <c r="G348" s="752"/>
      <c r="H348" s="766">
        <v>0</v>
      </c>
      <c r="I348" s="752">
        <v>2</v>
      </c>
      <c r="J348" s="752">
        <v>248.06000000000003</v>
      </c>
      <c r="K348" s="766">
        <v>1</v>
      </c>
      <c r="L348" s="752">
        <v>2</v>
      </c>
      <c r="M348" s="753">
        <v>248.06000000000003</v>
      </c>
    </row>
    <row r="349" spans="1:13" ht="14.4" customHeight="1" x14ac:dyDescent="0.3">
      <c r="A349" s="747" t="s">
        <v>618</v>
      </c>
      <c r="B349" s="748" t="s">
        <v>2306</v>
      </c>
      <c r="C349" s="748" t="s">
        <v>2326</v>
      </c>
      <c r="D349" s="748" t="s">
        <v>1290</v>
      </c>
      <c r="E349" s="748" t="s">
        <v>1263</v>
      </c>
      <c r="F349" s="752"/>
      <c r="G349" s="752"/>
      <c r="H349" s="766">
        <v>0</v>
      </c>
      <c r="I349" s="752">
        <v>1</v>
      </c>
      <c r="J349" s="752">
        <v>122.69</v>
      </c>
      <c r="K349" s="766">
        <v>1</v>
      </c>
      <c r="L349" s="752">
        <v>1</v>
      </c>
      <c r="M349" s="753">
        <v>122.69</v>
      </c>
    </row>
    <row r="350" spans="1:13" ht="14.4" customHeight="1" x14ac:dyDescent="0.3">
      <c r="A350" s="747" t="s">
        <v>642</v>
      </c>
      <c r="B350" s="748" t="s">
        <v>2500</v>
      </c>
      <c r="C350" s="748" t="s">
        <v>2501</v>
      </c>
      <c r="D350" s="748" t="s">
        <v>1837</v>
      </c>
      <c r="E350" s="748" t="s">
        <v>1838</v>
      </c>
      <c r="F350" s="752"/>
      <c r="G350" s="752"/>
      <c r="H350" s="766">
        <v>0</v>
      </c>
      <c r="I350" s="752">
        <v>9.85</v>
      </c>
      <c r="J350" s="752">
        <v>11898.331428400001</v>
      </c>
      <c r="K350" s="766">
        <v>1</v>
      </c>
      <c r="L350" s="752">
        <v>9.85</v>
      </c>
      <c r="M350" s="753">
        <v>11898.331428400001</v>
      </c>
    </row>
    <row r="351" spans="1:13" ht="14.4" customHeight="1" x14ac:dyDescent="0.3">
      <c r="A351" s="747" t="s">
        <v>642</v>
      </c>
      <c r="B351" s="748" t="s">
        <v>2500</v>
      </c>
      <c r="C351" s="748" t="s">
        <v>2502</v>
      </c>
      <c r="D351" s="748" t="s">
        <v>1837</v>
      </c>
      <c r="E351" s="748" t="s">
        <v>1839</v>
      </c>
      <c r="F351" s="752"/>
      <c r="G351" s="752"/>
      <c r="H351" s="766">
        <v>0</v>
      </c>
      <c r="I351" s="752">
        <v>6.2000000000000011</v>
      </c>
      <c r="J351" s="752">
        <v>31688.682166319453</v>
      </c>
      <c r="K351" s="766">
        <v>1</v>
      </c>
      <c r="L351" s="752">
        <v>6.2000000000000011</v>
      </c>
      <c r="M351" s="753">
        <v>31688.682166319453</v>
      </c>
    </row>
    <row r="352" spans="1:13" ht="14.4" customHeight="1" x14ac:dyDescent="0.3">
      <c r="A352" s="747" t="s">
        <v>642</v>
      </c>
      <c r="B352" s="748" t="s">
        <v>2503</v>
      </c>
      <c r="C352" s="748" t="s">
        <v>2504</v>
      </c>
      <c r="D352" s="748" t="s">
        <v>2505</v>
      </c>
      <c r="E352" s="748" t="s">
        <v>2506</v>
      </c>
      <c r="F352" s="752"/>
      <c r="G352" s="752"/>
      <c r="H352" s="766">
        <v>0</v>
      </c>
      <c r="I352" s="752">
        <v>13</v>
      </c>
      <c r="J352" s="752">
        <v>1211250.4531479001</v>
      </c>
      <c r="K352" s="766">
        <v>1</v>
      </c>
      <c r="L352" s="752">
        <v>13</v>
      </c>
      <c r="M352" s="753">
        <v>1211250.4531479001</v>
      </c>
    </row>
    <row r="353" spans="1:13" ht="14.4" customHeight="1" x14ac:dyDescent="0.3">
      <c r="A353" s="747" t="s">
        <v>642</v>
      </c>
      <c r="B353" s="748" t="s">
        <v>2507</v>
      </c>
      <c r="C353" s="748" t="s">
        <v>2508</v>
      </c>
      <c r="D353" s="748" t="s">
        <v>1848</v>
      </c>
      <c r="E353" s="748" t="s">
        <v>1849</v>
      </c>
      <c r="F353" s="752"/>
      <c r="G353" s="752"/>
      <c r="H353" s="766">
        <v>0</v>
      </c>
      <c r="I353" s="752">
        <v>110</v>
      </c>
      <c r="J353" s="752">
        <v>205065.30000000002</v>
      </c>
      <c r="K353" s="766">
        <v>1</v>
      </c>
      <c r="L353" s="752">
        <v>110</v>
      </c>
      <c r="M353" s="753">
        <v>205065.30000000002</v>
      </c>
    </row>
    <row r="354" spans="1:13" ht="14.4" customHeight="1" x14ac:dyDescent="0.3">
      <c r="A354" s="747" t="s">
        <v>642</v>
      </c>
      <c r="B354" s="748" t="s">
        <v>2507</v>
      </c>
      <c r="C354" s="748" t="s">
        <v>2509</v>
      </c>
      <c r="D354" s="748" t="s">
        <v>1848</v>
      </c>
      <c r="E354" s="748" t="s">
        <v>1850</v>
      </c>
      <c r="F354" s="752"/>
      <c r="G354" s="752"/>
      <c r="H354" s="766">
        <v>0</v>
      </c>
      <c r="I354" s="752">
        <v>211</v>
      </c>
      <c r="J354" s="752">
        <v>786702.95</v>
      </c>
      <c r="K354" s="766">
        <v>1</v>
      </c>
      <c r="L354" s="752">
        <v>211</v>
      </c>
      <c r="M354" s="753">
        <v>786702.95</v>
      </c>
    </row>
    <row r="355" spans="1:13" ht="14.4" customHeight="1" x14ac:dyDescent="0.3">
      <c r="A355" s="747" t="s">
        <v>642</v>
      </c>
      <c r="B355" s="748" t="s">
        <v>2507</v>
      </c>
      <c r="C355" s="748" t="s">
        <v>2510</v>
      </c>
      <c r="D355" s="748" t="s">
        <v>2511</v>
      </c>
      <c r="E355" s="748" t="s">
        <v>2512</v>
      </c>
      <c r="F355" s="752">
        <v>6</v>
      </c>
      <c r="G355" s="752">
        <v>110220</v>
      </c>
      <c r="H355" s="766">
        <v>1</v>
      </c>
      <c r="I355" s="752"/>
      <c r="J355" s="752"/>
      <c r="K355" s="766">
        <v>0</v>
      </c>
      <c r="L355" s="752">
        <v>6</v>
      </c>
      <c r="M355" s="753">
        <v>110220</v>
      </c>
    </row>
    <row r="356" spans="1:13" ht="14.4" customHeight="1" x14ac:dyDescent="0.3">
      <c r="A356" s="747" t="s">
        <v>642</v>
      </c>
      <c r="B356" s="748" t="s">
        <v>2513</v>
      </c>
      <c r="C356" s="748" t="s">
        <v>2514</v>
      </c>
      <c r="D356" s="748" t="s">
        <v>2515</v>
      </c>
      <c r="E356" s="748" t="s">
        <v>2516</v>
      </c>
      <c r="F356" s="752"/>
      <c r="G356" s="752"/>
      <c r="H356" s="766">
        <v>0</v>
      </c>
      <c r="I356" s="752">
        <v>75</v>
      </c>
      <c r="J356" s="752">
        <v>2188890</v>
      </c>
      <c r="K356" s="766">
        <v>1</v>
      </c>
      <c r="L356" s="752">
        <v>75</v>
      </c>
      <c r="M356" s="753">
        <v>2188890</v>
      </c>
    </row>
    <row r="357" spans="1:13" ht="14.4" customHeight="1" x14ac:dyDescent="0.3">
      <c r="A357" s="747" t="s">
        <v>642</v>
      </c>
      <c r="B357" s="748" t="s">
        <v>2513</v>
      </c>
      <c r="C357" s="748" t="s">
        <v>2517</v>
      </c>
      <c r="D357" s="748" t="s">
        <v>2515</v>
      </c>
      <c r="E357" s="748" t="s">
        <v>2518</v>
      </c>
      <c r="F357" s="752"/>
      <c r="G357" s="752"/>
      <c r="H357" s="766">
        <v>0</v>
      </c>
      <c r="I357" s="752">
        <v>4</v>
      </c>
      <c r="J357" s="752">
        <v>291852</v>
      </c>
      <c r="K357" s="766">
        <v>1</v>
      </c>
      <c r="L357" s="752">
        <v>4</v>
      </c>
      <c r="M357" s="753">
        <v>291852</v>
      </c>
    </row>
    <row r="358" spans="1:13" ht="14.4" customHeight="1" x14ac:dyDescent="0.3">
      <c r="A358" s="747" t="s">
        <v>642</v>
      </c>
      <c r="B358" s="748" t="s">
        <v>2519</v>
      </c>
      <c r="C358" s="748" t="s">
        <v>2520</v>
      </c>
      <c r="D358" s="748" t="s">
        <v>2521</v>
      </c>
      <c r="E358" s="748" t="s">
        <v>2522</v>
      </c>
      <c r="F358" s="752"/>
      <c r="G358" s="752"/>
      <c r="H358" s="766">
        <v>0</v>
      </c>
      <c r="I358" s="752">
        <v>32</v>
      </c>
      <c r="J358" s="752">
        <v>2069718.08</v>
      </c>
      <c r="K358" s="766">
        <v>1</v>
      </c>
      <c r="L358" s="752">
        <v>32</v>
      </c>
      <c r="M358" s="753">
        <v>2069718.08</v>
      </c>
    </row>
    <row r="359" spans="1:13" ht="14.4" customHeight="1" x14ac:dyDescent="0.3">
      <c r="A359" s="747" t="s">
        <v>642</v>
      </c>
      <c r="B359" s="748" t="s">
        <v>2519</v>
      </c>
      <c r="C359" s="748" t="s">
        <v>2523</v>
      </c>
      <c r="D359" s="748" t="s">
        <v>2521</v>
      </c>
      <c r="E359" s="748" t="s">
        <v>2524</v>
      </c>
      <c r="F359" s="752"/>
      <c r="G359" s="752"/>
      <c r="H359" s="766">
        <v>0</v>
      </c>
      <c r="I359" s="752">
        <v>19</v>
      </c>
      <c r="J359" s="752">
        <v>1605936.62</v>
      </c>
      <c r="K359" s="766">
        <v>1</v>
      </c>
      <c r="L359" s="752">
        <v>19</v>
      </c>
      <c r="M359" s="753">
        <v>1605936.62</v>
      </c>
    </row>
    <row r="360" spans="1:13" ht="14.4" customHeight="1" x14ac:dyDescent="0.3">
      <c r="A360" s="747" t="s">
        <v>642</v>
      </c>
      <c r="B360" s="748" t="s">
        <v>2338</v>
      </c>
      <c r="C360" s="748" t="s">
        <v>2342</v>
      </c>
      <c r="D360" s="748" t="s">
        <v>2340</v>
      </c>
      <c r="E360" s="748" t="s">
        <v>2343</v>
      </c>
      <c r="F360" s="752"/>
      <c r="G360" s="752"/>
      <c r="H360" s="766">
        <v>0</v>
      </c>
      <c r="I360" s="752">
        <v>2</v>
      </c>
      <c r="J360" s="752">
        <v>212204.6</v>
      </c>
      <c r="K360" s="766">
        <v>1</v>
      </c>
      <c r="L360" s="752">
        <v>2</v>
      </c>
      <c r="M360" s="753">
        <v>212204.6</v>
      </c>
    </row>
    <row r="361" spans="1:13" ht="14.4" customHeight="1" x14ac:dyDescent="0.3">
      <c r="A361" s="747" t="s">
        <v>642</v>
      </c>
      <c r="B361" s="748" t="s">
        <v>2525</v>
      </c>
      <c r="C361" s="748" t="s">
        <v>2526</v>
      </c>
      <c r="D361" s="748" t="s">
        <v>2527</v>
      </c>
      <c r="E361" s="748" t="s">
        <v>2528</v>
      </c>
      <c r="F361" s="752"/>
      <c r="G361" s="752"/>
      <c r="H361" s="766">
        <v>0</v>
      </c>
      <c r="I361" s="752">
        <v>162.4163891</v>
      </c>
      <c r="J361" s="752">
        <v>193570.80523207699</v>
      </c>
      <c r="K361" s="766">
        <v>1</v>
      </c>
      <c r="L361" s="752">
        <v>162.4163891</v>
      </c>
      <c r="M361" s="753">
        <v>193570.80523207699</v>
      </c>
    </row>
    <row r="362" spans="1:13" ht="14.4" customHeight="1" x14ac:dyDescent="0.3">
      <c r="A362" s="747" t="s">
        <v>642</v>
      </c>
      <c r="B362" s="748" t="s">
        <v>2529</v>
      </c>
      <c r="C362" s="748" t="s">
        <v>2530</v>
      </c>
      <c r="D362" s="748" t="s">
        <v>2531</v>
      </c>
      <c r="E362" s="748" t="s">
        <v>2532</v>
      </c>
      <c r="F362" s="752"/>
      <c r="G362" s="752"/>
      <c r="H362" s="766">
        <v>0</v>
      </c>
      <c r="I362" s="752">
        <v>15</v>
      </c>
      <c r="J362" s="752">
        <v>1716708.3</v>
      </c>
      <c r="K362" s="766">
        <v>1</v>
      </c>
      <c r="L362" s="752">
        <v>15</v>
      </c>
      <c r="M362" s="753">
        <v>1716708.3</v>
      </c>
    </row>
    <row r="363" spans="1:13" ht="14.4" customHeight="1" x14ac:dyDescent="0.3">
      <c r="A363" s="747" t="s">
        <v>642</v>
      </c>
      <c r="B363" s="748" t="s">
        <v>2529</v>
      </c>
      <c r="C363" s="748" t="s">
        <v>2533</v>
      </c>
      <c r="D363" s="748" t="s">
        <v>2531</v>
      </c>
      <c r="E363" s="748" t="s">
        <v>2534</v>
      </c>
      <c r="F363" s="752"/>
      <c r="G363" s="752"/>
      <c r="H363" s="766">
        <v>0</v>
      </c>
      <c r="I363" s="752">
        <v>47</v>
      </c>
      <c r="J363" s="752">
        <v>5660696.9200000018</v>
      </c>
      <c r="K363" s="766">
        <v>1</v>
      </c>
      <c r="L363" s="752">
        <v>47</v>
      </c>
      <c r="M363" s="753">
        <v>5660696.9200000018</v>
      </c>
    </row>
    <row r="364" spans="1:13" ht="14.4" customHeight="1" x14ac:dyDescent="0.3">
      <c r="A364" s="747" t="s">
        <v>642</v>
      </c>
      <c r="B364" s="748" t="s">
        <v>2529</v>
      </c>
      <c r="C364" s="748" t="s">
        <v>2535</v>
      </c>
      <c r="D364" s="748" t="s">
        <v>2531</v>
      </c>
      <c r="E364" s="748" t="s">
        <v>2536</v>
      </c>
      <c r="F364" s="752"/>
      <c r="G364" s="752"/>
      <c r="H364" s="766">
        <v>0</v>
      </c>
      <c r="I364" s="752">
        <v>84</v>
      </c>
      <c r="J364" s="752">
        <v>11145102.360000001</v>
      </c>
      <c r="K364" s="766">
        <v>1</v>
      </c>
      <c r="L364" s="752">
        <v>84</v>
      </c>
      <c r="M364" s="753">
        <v>11145102.360000001</v>
      </c>
    </row>
    <row r="365" spans="1:13" ht="14.4" customHeight="1" thickBot="1" x14ac:dyDescent="0.35">
      <c r="A365" s="754" t="s">
        <v>642</v>
      </c>
      <c r="B365" s="755" t="s">
        <v>2537</v>
      </c>
      <c r="C365" s="755" t="s">
        <v>2538</v>
      </c>
      <c r="D365" s="755" t="s">
        <v>2539</v>
      </c>
      <c r="E365" s="755" t="s">
        <v>2540</v>
      </c>
      <c r="F365" s="759"/>
      <c r="G365" s="759"/>
      <c r="H365" s="767">
        <v>0</v>
      </c>
      <c r="I365" s="759">
        <v>8</v>
      </c>
      <c r="J365" s="759">
        <v>1935211.5999999999</v>
      </c>
      <c r="K365" s="767">
        <v>1</v>
      </c>
      <c r="L365" s="759">
        <v>8</v>
      </c>
      <c r="M365" s="760">
        <v>1935211.5999999999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1690</v>
      </c>
      <c r="C3" s="396">
        <f>SUM(C6:C1048576)</f>
        <v>1576</v>
      </c>
      <c r="D3" s="396">
        <f>SUM(D6:D1048576)</f>
        <v>422</v>
      </c>
      <c r="E3" s="397">
        <f>SUM(E6:E1048576)</f>
        <v>223</v>
      </c>
      <c r="F3" s="394">
        <f>IF(SUM($B3:$E3)=0,"",B3/SUM($B3:$E3))</f>
        <v>0.43211454870877014</v>
      </c>
      <c r="G3" s="392">
        <f t="shared" ref="G3:I3" si="0">IF(SUM($B3:$E3)=0,"",C3/SUM($B3:$E3))</f>
        <v>0.40296599335208388</v>
      </c>
      <c r="H3" s="392">
        <f t="shared" si="0"/>
        <v>0.10790079263615443</v>
      </c>
      <c r="I3" s="393">
        <f t="shared" si="0"/>
        <v>5.7018665302991565E-2</v>
      </c>
      <c r="J3" s="396">
        <f>SUM(J6:J1048576)</f>
        <v>292</v>
      </c>
      <c r="K3" s="396">
        <f>SUM(K6:K1048576)</f>
        <v>392</v>
      </c>
      <c r="L3" s="396">
        <f>SUM(L6:L1048576)</f>
        <v>422</v>
      </c>
      <c r="M3" s="397">
        <f>SUM(M6:M1048576)</f>
        <v>199</v>
      </c>
      <c r="N3" s="394">
        <f>IF(SUM($J3:$M3)=0,"",J3/SUM($J3:$M3))</f>
        <v>0.22375478927203066</v>
      </c>
      <c r="O3" s="392">
        <f t="shared" ref="O3:Q3" si="1">IF(SUM($J3:$M3)=0,"",K3/SUM($J3:$M3))</f>
        <v>0.30038314176245212</v>
      </c>
      <c r="P3" s="392">
        <f t="shared" si="1"/>
        <v>0.32337164750957853</v>
      </c>
      <c r="Q3" s="393">
        <f t="shared" si="1"/>
        <v>0.15249042145593869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2542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2543</v>
      </c>
      <c r="B7" s="798">
        <v>396</v>
      </c>
      <c r="C7" s="752">
        <v>752</v>
      </c>
      <c r="D7" s="752">
        <v>119</v>
      </c>
      <c r="E7" s="753"/>
      <c r="F7" s="795">
        <v>0.31254932912391475</v>
      </c>
      <c r="G7" s="766">
        <v>0.59352801894238361</v>
      </c>
      <c r="H7" s="766">
        <v>9.3922651933701654E-2</v>
      </c>
      <c r="I7" s="801">
        <v>0</v>
      </c>
      <c r="J7" s="798">
        <v>48</v>
      </c>
      <c r="K7" s="752">
        <v>125</v>
      </c>
      <c r="L7" s="752">
        <v>119</v>
      </c>
      <c r="M7" s="753"/>
      <c r="N7" s="795">
        <v>0.16438356164383561</v>
      </c>
      <c r="O7" s="766">
        <v>0.42808219178082191</v>
      </c>
      <c r="P7" s="766">
        <v>0.40753424657534248</v>
      </c>
      <c r="Q7" s="789">
        <v>0</v>
      </c>
    </row>
    <row r="8" spans="1:17" ht="14.4" customHeight="1" x14ac:dyDescent="0.3">
      <c r="A8" s="792" t="s">
        <v>2544</v>
      </c>
      <c r="B8" s="798">
        <v>255</v>
      </c>
      <c r="C8" s="752">
        <v>50</v>
      </c>
      <c r="D8" s="752">
        <v>36</v>
      </c>
      <c r="E8" s="753"/>
      <c r="F8" s="795">
        <v>0.74780058651026393</v>
      </c>
      <c r="G8" s="766">
        <v>0.1466275659824047</v>
      </c>
      <c r="H8" s="766">
        <v>0.10557184750733138</v>
      </c>
      <c r="I8" s="801">
        <v>0</v>
      </c>
      <c r="J8" s="798">
        <v>88</v>
      </c>
      <c r="K8" s="752">
        <v>48</v>
      </c>
      <c r="L8" s="752">
        <v>36</v>
      </c>
      <c r="M8" s="753"/>
      <c r="N8" s="795">
        <v>0.51162790697674421</v>
      </c>
      <c r="O8" s="766">
        <v>0.27906976744186046</v>
      </c>
      <c r="P8" s="766">
        <v>0.20930232558139536</v>
      </c>
      <c r="Q8" s="789">
        <v>0</v>
      </c>
    </row>
    <row r="9" spans="1:17" ht="14.4" customHeight="1" x14ac:dyDescent="0.3">
      <c r="A9" s="792" t="s">
        <v>2545</v>
      </c>
      <c r="B9" s="798">
        <v>503</v>
      </c>
      <c r="C9" s="752">
        <v>488</v>
      </c>
      <c r="D9" s="752">
        <v>147</v>
      </c>
      <c r="E9" s="753"/>
      <c r="F9" s="795">
        <v>0.44200351493848855</v>
      </c>
      <c r="G9" s="766">
        <v>0.4288224956063269</v>
      </c>
      <c r="H9" s="766">
        <v>0.12917398945518455</v>
      </c>
      <c r="I9" s="801">
        <v>0</v>
      </c>
      <c r="J9" s="798">
        <v>55</v>
      </c>
      <c r="K9" s="752">
        <v>121</v>
      </c>
      <c r="L9" s="752">
        <v>147</v>
      </c>
      <c r="M9" s="753"/>
      <c r="N9" s="795">
        <v>0.17027863777089783</v>
      </c>
      <c r="O9" s="766">
        <v>0.37461300309597523</v>
      </c>
      <c r="P9" s="766">
        <v>0.45510835913312692</v>
      </c>
      <c r="Q9" s="789">
        <v>0</v>
      </c>
    </row>
    <row r="10" spans="1:17" ht="14.4" customHeight="1" x14ac:dyDescent="0.3">
      <c r="A10" s="792" t="s">
        <v>2546</v>
      </c>
      <c r="B10" s="798">
        <v>478</v>
      </c>
      <c r="C10" s="752">
        <v>283</v>
      </c>
      <c r="D10" s="752">
        <v>120</v>
      </c>
      <c r="E10" s="753"/>
      <c r="F10" s="795">
        <v>0.54256526674233829</v>
      </c>
      <c r="G10" s="766">
        <v>0.32122587968217936</v>
      </c>
      <c r="H10" s="766">
        <v>0.1362088535754824</v>
      </c>
      <c r="I10" s="801">
        <v>0</v>
      </c>
      <c r="J10" s="798">
        <v>70</v>
      </c>
      <c r="K10" s="752">
        <v>95</v>
      </c>
      <c r="L10" s="752">
        <v>120</v>
      </c>
      <c r="M10" s="753"/>
      <c r="N10" s="795">
        <v>0.24561403508771928</v>
      </c>
      <c r="O10" s="766">
        <v>0.33333333333333331</v>
      </c>
      <c r="P10" s="766">
        <v>0.42105263157894735</v>
      </c>
      <c r="Q10" s="789">
        <v>0</v>
      </c>
    </row>
    <row r="11" spans="1:17" ht="14.4" customHeight="1" x14ac:dyDescent="0.3">
      <c r="A11" s="792" t="s">
        <v>2547</v>
      </c>
      <c r="B11" s="798">
        <v>39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12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2548</v>
      </c>
      <c r="B12" s="798">
        <v>2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2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x14ac:dyDescent="0.3">
      <c r="A13" s="792" t="s">
        <v>2549</v>
      </c>
      <c r="B13" s="798">
        <v>3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3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2550</v>
      </c>
      <c r="B14" s="798">
        <v>14</v>
      </c>
      <c r="C14" s="752">
        <v>3</v>
      </c>
      <c r="D14" s="752"/>
      <c r="E14" s="753"/>
      <c r="F14" s="795">
        <v>0.82352941176470584</v>
      </c>
      <c r="G14" s="766">
        <v>0.17647058823529413</v>
      </c>
      <c r="H14" s="766">
        <v>0</v>
      </c>
      <c r="I14" s="801">
        <v>0</v>
      </c>
      <c r="J14" s="798">
        <v>14</v>
      </c>
      <c r="K14" s="752">
        <v>3</v>
      </c>
      <c r="L14" s="752"/>
      <c r="M14" s="753"/>
      <c r="N14" s="795">
        <v>0.82352941176470584</v>
      </c>
      <c r="O14" s="766">
        <v>0.17647058823529413</v>
      </c>
      <c r="P14" s="766">
        <v>0</v>
      </c>
      <c r="Q14" s="789">
        <v>0</v>
      </c>
    </row>
    <row r="15" spans="1:17" ht="14.4" customHeight="1" thickBot="1" x14ac:dyDescent="0.35">
      <c r="A15" s="793" t="s">
        <v>2551</v>
      </c>
      <c r="B15" s="799"/>
      <c r="C15" s="759"/>
      <c r="D15" s="759"/>
      <c r="E15" s="760">
        <v>223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199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2552</v>
      </c>
      <c r="C5" s="733">
        <v>7030420.2199999988</v>
      </c>
      <c r="D5" s="733">
        <v>3661</v>
      </c>
      <c r="E5" s="733">
        <v>6049804.549999998</v>
      </c>
      <c r="F5" s="803">
        <v>0.86051819957925635</v>
      </c>
      <c r="G5" s="733">
        <v>2640</v>
      </c>
      <c r="H5" s="803">
        <v>0.72111444960393334</v>
      </c>
      <c r="I5" s="733">
        <v>980615.67000000086</v>
      </c>
      <c r="J5" s="803">
        <v>0.13948180042074371</v>
      </c>
      <c r="K5" s="733">
        <v>1021</v>
      </c>
      <c r="L5" s="803">
        <v>0.27888555039606666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2553</v>
      </c>
      <c r="C6" s="733">
        <v>7021420.2199999988</v>
      </c>
      <c r="D6" s="733">
        <v>3600.5</v>
      </c>
      <c r="E6" s="733">
        <v>6047804.549999998</v>
      </c>
      <c r="F6" s="803">
        <v>0.86133636223242582</v>
      </c>
      <c r="G6" s="733">
        <v>2599</v>
      </c>
      <c r="H6" s="803">
        <v>0.72184418830717956</v>
      </c>
      <c r="I6" s="733">
        <v>973615.67000000086</v>
      </c>
      <c r="J6" s="803">
        <v>0.13866363776757418</v>
      </c>
      <c r="K6" s="733">
        <v>1001.5</v>
      </c>
      <c r="L6" s="803">
        <v>0.27815581169282044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2554</v>
      </c>
      <c r="C7" s="733">
        <v>0</v>
      </c>
      <c r="D7" s="733">
        <v>51.5</v>
      </c>
      <c r="E7" s="733">
        <v>0</v>
      </c>
      <c r="F7" s="803" t="s">
        <v>592</v>
      </c>
      <c r="G7" s="733">
        <v>39</v>
      </c>
      <c r="H7" s="803">
        <v>0.75728155339805825</v>
      </c>
      <c r="I7" s="733">
        <v>0</v>
      </c>
      <c r="J7" s="803" t="s">
        <v>592</v>
      </c>
      <c r="K7" s="733">
        <v>12.5</v>
      </c>
      <c r="L7" s="803">
        <v>0.24271844660194175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2555</v>
      </c>
      <c r="C8" s="733">
        <v>9000</v>
      </c>
      <c r="D8" s="733">
        <v>9</v>
      </c>
      <c r="E8" s="733">
        <v>2000</v>
      </c>
      <c r="F8" s="803">
        <v>0.22222222222222221</v>
      </c>
      <c r="G8" s="733">
        <v>2</v>
      </c>
      <c r="H8" s="803">
        <v>0.22222222222222221</v>
      </c>
      <c r="I8" s="733">
        <v>7000</v>
      </c>
      <c r="J8" s="803">
        <v>0.77777777777777779</v>
      </c>
      <c r="K8" s="733">
        <v>7</v>
      </c>
      <c r="L8" s="803">
        <v>0.77777777777777779</v>
      </c>
      <c r="M8" s="733" t="s">
        <v>1</v>
      </c>
      <c r="N8" s="270"/>
    </row>
    <row r="9" spans="1:14" ht="14.4" customHeight="1" x14ac:dyDescent="0.3">
      <c r="A9" s="729" t="s">
        <v>590</v>
      </c>
      <c r="B9" s="730" t="s">
        <v>3</v>
      </c>
      <c r="C9" s="733">
        <v>7030420.2199999988</v>
      </c>
      <c r="D9" s="733">
        <v>3661</v>
      </c>
      <c r="E9" s="733">
        <v>6049804.549999998</v>
      </c>
      <c r="F9" s="803">
        <v>0.86051819957925635</v>
      </c>
      <c r="G9" s="733">
        <v>2640</v>
      </c>
      <c r="H9" s="803">
        <v>0.72111444960393334</v>
      </c>
      <c r="I9" s="733">
        <v>980615.67000000086</v>
      </c>
      <c r="J9" s="803">
        <v>0.13948180042074371</v>
      </c>
      <c r="K9" s="733">
        <v>1021</v>
      </c>
      <c r="L9" s="803">
        <v>0.27888555039606666</v>
      </c>
      <c r="M9" s="733" t="s">
        <v>606</v>
      </c>
      <c r="N9" s="270"/>
    </row>
    <row r="11" spans="1:14" ht="14.4" customHeight="1" x14ac:dyDescent="0.3">
      <c r="A11" s="729">
        <v>32</v>
      </c>
      <c r="B11" s="730" t="s">
        <v>2552</v>
      </c>
      <c r="C11" s="733" t="s">
        <v>592</v>
      </c>
      <c r="D11" s="733" t="s">
        <v>592</v>
      </c>
      <c r="E11" s="733" t="s">
        <v>592</v>
      </c>
      <c r="F11" s="803" t="s">
        <v>592</v>
      </c>
      <c r="G11" s="733" t="s">
        <v>592</v>
      </c>
      <c r="H11" s="803" t="s">
        <v>592</v>
      </c>
      <c r="I11" s="733" t="s">
        <v>592</v>
      </c>
      <c r="J11" s="803" t="s">
        <v>592</v>
      </c>
      <c r="K11" s="733" t="s">
        <v>592</v>
      </c>
      <c r="L11" s="803" t="s">
        <v>592</v>
      </c>
      <c r="M11" s="733" t="s">
        <v>73</v>
      </c>
      <c r="N11" s="270"/>
    </row>
    <row r="12" spans="1:14" ht="14.4" customHeight="1" x14ac:dyDescent="0.3">
      <c r="A12" s="729" t="s">
        <v>2556</v>
      </c>
      <c r="B12" s="730" t="s">
        <v>2553</v>
      </c>
      <c r="C12" s="733">
        <v>177606.77999999997</v>
      </c>
      <c r="D12" s="733">
        <v>88</v>
      </c>
      <c r="E12" s="733">
        <v>162847.16999999998</v>
      </c>
      <c r="F12" s="803">
        <v>0.91689726034107488</v>
      </c>
      <c r="G12" s="733">
        <v>60</v>
      </c>
      <c r="H12" s="803">
        <v>0.68181818181818177</v>
      </c>
      <c r="I12" s="733">
        <v>14759.609999999997</v>
      </c>
      <c r="J12" s="803">
        <v>8.3102739658925173E-2</v>
      </c>
      <c r="K12" s="733">
        <v>28</v>
      </c>
      <c r="L12" s="803">
        <v>0.31818181818181818</v>
      </c>
      <c r="M12" s="733" t="s">
        <v>1</v>
      </c>
      <c r="N12" s="270"/>
    </row>
    <row r="13" spans="1:14" ht="14.4" customHeight="1" x14ac:dyDescent="0.3">
      <c r="A13" s="729" t="s">
        <v>2556</v>
      </c>
      <c r="B13" s="730" t="s">
        <v>2555</v>
      </c>
      <c r="C13" s="733">
        <v>3000</v>
      </c>
      <c r="D13" s="733">
        <v>3</v>
      </c>
      <c r="E13" s="733" t="s">
        <v>592</v>
      </c>
      <c r="F13" s="803">
        <v>0</v>
      </c>
      <c r="G13" s="733" t="s">
        <v>592</v>
      </c>
      <c r="H13" s="803">
        <v>0</v>
      </c>
      <c r="I13" s="733">
        <v>3000</v>
      </c>
      <c r="J13" s="803">
        <v>1</v>
      </c>
      <c r="K13" s="733">
        <v>3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2556</v>
      </c>
      <c r="B14" s="730" t="s">
        <v>2557</v>
      </c>
      <c r="C14" s="733">
        <v>180606.77999999997</v>
      </c>
      <c r="D14" s="733">
        <v>91</v>
      </c>
      <c r="E14" s="733">
        <v>162847.16999999998</v>
      </c>
      <c r="F14" s="803">
        <v>0.90166698060836925</v>
      </c>
      <c r="G14" s="733">
        <v>60</v>
      </c>
      <c r="H14" s="803">
        <v>0.65934065934065933</v>
      </c>
      <c r="I14" s="733">
        <v>17759.609999999997</v>
      </c>
      <c r="J14" s="803">
        <v>9.8333019391630819E-2</v>
      </c>
      <c r="K14" s="733">
        <v>31</v>
      </c>
      <c r="L14" s="803">
        <v>0.34065934065934067</v>
      </c>
      <c r="M14" s="733" t="s">
        <v>610</v>
      </c>
      <c r="N14" s="270"/>
    </row>
    <row r="15" spans="1:14" ht="14.4" customHeight="1" x14ac:dyDescent="0.3">
      <c r="A15" s="729" t="s">
        <v>592</v>
      </c>
      <c r="B15" s="730" t="s">
        <v>592</v>
      </c>
      <c r="C15" s="733" t="s">
        <v>592</v>
      </c>
      <c r="D15" s="733" t="s">
        <v>592</v>
      </c>
      <c r="E15" s="733" t="s">
        <v>592</v>
      </c>
      <c r="F15" s="803" t="s">
        <v>592</v>
      </c>
      <c r="G15" s="733" t="s">
        <v>592</v>
      </c>
      <c r="H15" s="803" t="s">
        <v>592</v>
      </c>
      <c r="I15" s="733" t="s">
        <v>592</v>
      </c>
      <c r="J15" s="803" t="s">
        <v>592</v>
      </c>
      <c r="K15" s="733" t="s">
        <v>592</v>
      </c>
      <c r="L15" s="803" t="s">
        <v>592</v>
      </c>
      <c r="M15" s="733" t="s">
        <v>611</v>
      </c>
      <c r="N15" s="270"/>
    </row>
    <row r="16" spans="1:14" ht="14.4" customHeight="1" x14ac:dyDescent="0.3">
      <c r="A16" s="729" t="s">
        <v>2558</v>
      </c>
      <c r="B16" s="730" t="s">
        <v>2553</v>
      </c>
      <c r="C16" s="733">
        <v>6751872.71</v>
      </c>
      <c r="D16" s="733">
        <v>3487.5</v>
      </c>
      <c r="E16" s="733">
        <v>5793776.8699999992</v>
      </c>
      <c r="F16" s="803">
        <v>0.85809924429099604</v>
      </c>
      <c r="G16" s="733">
        <v>2516</v>
      </c>
      <c r="H16" s="803">
        <v>0.72143369175627237</v>
      </c>
      <c r="I16" s="733">
        <v>958095.84000000055</v>
      </c>
      <c r="J16" s="803">
        <v>0.14190075570900396</v>
      </c>
      <c r="K16" s="733">
        <v>971.5</v>
      </c>
      <c r="L16" s="803">
        <v>0.27856630824372758</v>
      </c>
      <c r="M16" s="733" t="s">
        <v>1</v>
      </c>
      <c r="N16" s="270"/>
    </row>
    <row r="17" spans="1:14" ht="14.4" customHeight="1" x14ac:dyDescent="0.3">
      <c r="A17" s="729" t="s">
        <v>2558</v>
      </c>
      <c r="B17" s="730" t="s">
        <v>2554</v>
      </c>
      <c r="C17" s="733">
        <v>0</v>
      </c>
      <c r="D17" s="733">
        <v>51.5</v>
      </c>
      <c r="E17" s="733">
        <v>0</v>
      </c>
      <c r="F17" s="803" t="s">
        <v>592</v>
      </c>
      <c r="G17" s="733">
        <v>39</v>
      </c>
      <c r="H17" s="803">
        <v>0.75728155339805825</v>
      </c>
      <c r="I17" s="733">
        <v>0</v>
      </c>
      <c r="J17" s="803" t="s">
        <v>592</v>
      </c>
      <c r="K17" s="733">
        <v>12.5</v>
      </c>
      <c r="L17" s="803">
        <v>0.24271844660194175</v>
      </c>
      <c r="M17" s="733" t="s">
        <v>1</v>
      </c>
      <c r="N17" s="270"/>
    </row>
    <row r="18" spans="1:14" ht="14.4" customHeight="1" x14ac:dyDescent="0.3">
      <c r="A18" s="729" t="s">
        <v>2558</v>
      </c>
      <c r="B18" s="730" t="s">
        <v>2555</v>
      </c>
      <c r="C18" s="733">
        <v>6000</v>
      </c>
      <c r="D18" s="733">
        <v>6</v>
      </c>
      <c r="E18" s="733">
        <v>2000</v>
      </c>
      <c r="F18" s="803">
        <v>0.33333333333333331</v>
      </c>
      <c r="G18" s="733">
        <v>2</v>
      </c>
      <c r="H18" s="803">
        <v>0.33333333333333331</v>
      </c>
      <c r="I18" s="733">
        <v>4000</v>
      </c>
      <c r="J18" s="803">
        <v>0.66666666666666663</v>
      </c>
      <c r="K18" s="733">
        <v>4</v>
      </c>
      <c r="L18" s="803">
        <v>0.66666666666666663</v>
      </c>
      <c r="M18" s="733" t="s">
        <v>1</v>
      </c>
      <c r="N18" s="270"/>
    </row>
    <row r="19" spans="1:14" ht="14.4" customHeight="1" x14ac:dyDescent="0.3">
      <c r="A19" s="729" t="s">
        <v>2558</v>
      </c>
      <c r="B19" s="730" t="s">
        <v>2559</v>
      </c>
      <c r="C19" s="733">
        <v>6757872.71</v>
      </c>
      <c r="D19" s="733">
        <v>3545</v>
      </c>
      <c r="E19" s="733">
        <v>5795776.8699999992</v>
      </c>
      <c r="F19" s="803">
        <v>0.85763332911311951</v>
      </c>
      <c r="G19" s="733">
        <v>2557</v>
      </c>
      <c r="H19" s="803">
        <v>0.72129760225669959</v>
      </c>
      <c r="I19" s="733">
        <v>962095.84000000055</v>
      </c>
      <c r="J19" s="803">
        <v>0.1423666708868804</v>
      </c>
      <c r="K19" s="733">
        <v>988</v>
      </c>
      <c r="L19" s="803">
        <v>0.27870239774330041</v>
      </c>
      <c r="M19" s="733" t="s">
        <v>610</v>
      </c>
      <c r="N19" s="270"/>
    </row>
    <row r="20" spans="1:14" ht="14.4" customHeight="1" x14ac:dyDescent="0.3">
      <c r="A20" s="729" t="s">
        <v>592</v>
      </c>
      <c r="B20" s="730" t="s">
        <v>592</v>
      </c>
      <c r="C20" s="733" t="s">
        <v>592</v>
      </c>
      <c r="D20" s="733" t="s">
        <v>592</v>
      </c>
      <c r="E20" s="733" t="s">
        <v>592</v>
      </c>
      <c r="F20" s="803" t="s">
        <v>592</v>
      </c>
      <c r="G20" s="733" t="s">
        <v>592</v>
      </c>
      <c r="H20" s="803" t="s">
        <v>592</v>
      </c>
      <c r="I20" s="733" t="s">
        <v>592</v>
      </c>
      <c r="J20" s="803" t="s">
        <v>592</v>
      </c>
      <c r="K20" s="733" t="s">
        <v>592</v>
      </c>
      <c r="L20" s="803" t="s">
        <v>592</v>
      </c>
      <c r="M20" s="733" t="s">
        <v>611</v>
      </c>
      <c r="N20" s="270"/>
    </row>
    <row r="21" spans="1:14" ht="14.4" customHeight="1" x14ac:dyDescent="0.3">
      <c r="A21" s="729" t="s">
        <v>2560</v>
      </c>
      <c r="B21" s="730" t="s">
        <v>2553</v>
      </c>
      <c r="C21" s="733">
        <v>30147.370000000006</v>
      </c>
      <c r="D21" s="733">
        <v>16</v>
      </c>
      <c r="E21" s="733">
        <v>29387.150000000005</v>
      </c>
      <c r="F21" s="803">
        <v>0.97478320662797446</v>
      </c>
      <c r="G21" s="733">
        <v>15</v>
      </c>
      <c r="H21" s="803">
        <v>0.9375</v>
      </c>
      <c r="I21" s="733">
        <v>760.22</v>
      </c>
      <c r="J21" s="803">
        <v>2.5216793372025481E-2</v>
      </c>
      <c r="K21" s="733">
        <v>1</v>
      </c>
      <c r="L21" s="803">
        <v>6.25E-2</v>
      </c>
      <c r="M21" s="733" t="s">
        <v>1</v>
      </c>
      <c r="N21" s="270"/>
    </row>
    <row r="22" spans="1:14" ht="14.4" customHeight="1" x14ac:dyDescent="0.3">
      <c r="A22" s="729" t="s">
        <v>2560</v>
      </c>
      <c r="B22" s="730" t="s">
        <v>2561</v>
      </c>
      <c r="C22" s="733">
        <v>30147.370000000006</v>
      </c>
      <c r="D22" s="733">
        <v>16</v>
      </c>
      <c r="E22" s="733">
        <v>29387.150000000005</v>
      </c>
      <c r="F22" s="803">
        <v>0.97478320662797446</v>
      </c>
      <c r="G22" s="733">
        <v>15</v>
      </c>
      <c r="H22" s="803">
        <v>0.9375</v>
      </c>
      <c r="I22" s="733">
        <v>760.22</v>
      </c>
      <c r="J22" s="803">
        <v>2.5216793372025481E-2</v>
      </c>
      <c r="K22" s="733">
        <v>1</v>
      </c>
      <c r="L22" s="803">
        <v>6.25E-2</v>
      </c>
      <c r="M22" s="733" t="s">
        <v>610</v>
      </c>
      <c r="N22" s="270"/>
    </row>
    <row r="23" spans="1:14" ht="14.4" customHeight="1" x14ac:dyDescent="0.3">
      <c r="A23" s="729" t="s">
        <v>592</v>
      </c>
      <c r="B23" s="730" t="s">
        <v>592</v>
      </c>
      <c r="C23" s="733" t="s">
        <v>592</v>
      </c>
      <c r="D23" s="733" t="s">
        <v>592</v>
      </c>
      <c r="E23" s="733" t="s">
        <v>592</v>
      </c>
      <c r="F23" s="803" t="s">
        <v>592</v>
      </c>
      <c r="G23" s="733" t="s">
        <v>592</v>
      </c>
      <c r="H23" s="803" t="s">
        <v>592</v>
      </c>
      <c r="I23" s="733" t="s">
        <v>592</v>
      </c>
      <c r="J23" s="803" t="s">
        <v>592</v>
      </c>
      <c r="K23" s="733" t="s">
        <v>592</v>
      </c>
      <c r="L23" s="803" t="s">
        <v>592</v>
      </c>
      <c r="M23" s="733" t="s">
        <v>611</v>
      </c>
      <c r="N23" s="270"/>
    </row>
    <row r="24" spans="1:14" ht="14.4" customHeight="1" x14ac:dyDescent="0.3">
      <c r="A24" s="729" t="s">
        <v>2562</v>
      </c>
      <c r="B24" s="730" t="s">
        <v>2553</v>
      </c>
      <c r="C24" s="733">
        <v>61793.36</v>
      </c>
      <c r="D24" s="733">
        <v>8</v>
      </c>
      <c r="E24" s="733">
        <v>61793.36</v>
      </c>
      <c r="F24" s="803">
        <v>1</v>
      </c>
      <c r="G24" s="733">
        <v>8</v>
      </c>
      <c r="H24" s="803">
        <v>1</v>
      </c>
      <c r="I24" s="733" t="s">
        <v>592</v>
      </c>
      <c r="J24" s="803">
        <v>0</v>
      </c>
      <c r="K24" s="733" t="s">
        <v>592</v>
      </c>
      <c r="L24" s="803">
        <v>0</v>
      </c>
      <c r="M24" s="733" t="s">
        <v>1</v>
      </c>
      <c r="N24" s="270"/>
    </row>
    <row r="25" spans="1:14" ht="14.4" customHeight="1" x14ac:dyDescent="0.3">
      <c r="A25" s="729" t="s">
        <v>2562</v>
      </c>
      <c r="B25" s="730" t="s">
        <v>2563</v>
      </c>
      <c r="C25" s="733">
        <v>61793.36</v>
      </c>
      <c r="D25" s="733">
        <v>8</v>
      </c>
      <c r="E25" s="733">
        <v>61793.36</v>
      </c>
      <c r="F25" s="803">
        <v>1</v>
      </c>
      <c r="G25" s="733">
        <v>8</v>
      </c>
      <c r="H25" s="803">
        <v>1</v>
      </c>
      <c r="I25" s="733" t="s">
        <v>592</v>
      </c>
      <c r="J25" s="803">
        <v>0</v>
      </c>
      <c r="K25" s="733" t="s">
        <v>592</v>
      </c>
      <c r="L25" s="803">
        <v>0</v>
      </c>
      <c r="M25" s="733" t="s">
        <v>610</v>
      </c>
      <c r="N25" s="270"/>
    </row>
    <row r="26" spans="1:14" ht="14.4" customHeight="1" x14ac:dyDescent="0.3">
      <c r="A26" s="729" t="s">
        <v>592</v>
      </c>
      <c r="B26" s="730" t="s">
        <v>592</v>
      </c>
      <c r="C26" s="733" t="s">
        <v>592</v>
      </c>
      <c r="D26" s="733" t="s">
        <v>592</v>
      </c>
      <c r="E26" s="733" t="s">
        <v>592</v>
      </c>
      <c r="F26" s="803" t="s">
        <v>592</v>
      </c>
      <c r="G26" s="733" t="s">
        <v>592</v>
      </c>
      <c r="H26" s="803" t="s">
        <v>592</v>
      </c>
      <c r="I26" s="733" t="s">
        <v>592</v>
      </c>
      <c r="J26" s="803" t="s">
        <v>592</v>
      </c>
      <c r="K26" s="733" t="s">
        <v>592</v>
      </c>
      <c r="L26" s="803" t="s">
        <v>592</v>
      </c>
      <c r="M26" s="733" t="s">
        <v>611</v>
      </c>
      <c r="N26" s="270"/>
    </row>
    <row r="27" spans="1:14" ht="14.4" customHeight="1" x14ac:dyDescent="0.3">
      <c r="A27" s="729" t="s">
        <v>2564</v>
      </c>
      <c r="B27" s="730" t="s">
        <v>2553</v>
      </c>
      <c r="C27" s="733">
        <v>0</v>
      </c>
      <c r="D27" s="733">
        <v>1</v>
      </c>
      <c r="E27" s="733" t="s">
        <v>592</v>
      </c>
      <c r="F27" s="803" t="s">
        <v>592</v>
      </c>
      <c r="G27" s="733" t="s">
        <v>592</v>
      </c>
      <c r="H27" s="803">
        <v>0</v>
      </c>
      <c r="I27" s="733">
        <v>0</v>
      </c>
      <c r="J27" s="803" t="s">
        <v>592</v>
      </c>
      <c r="K27" s="733">
        <v>1</v>
      </c>
      <c r="L27" s="803">
        <v>1</v>
      </c>
      <c r="M27" s="733" t="s">
        <v>1</v>
      </c>
      <c r="N27" s="270"/>
    </row>
    <row r="28" spans="1:14" ht="14.4" customHeight="1" x14ac:dyDescent="0.3">
      <c r="A28" s="729" t="s">
        <v>2564</v>
      </c>
      <c r="B28" s="730" t="s">
        <v>2565</v>
      </c>
      <c r="C28" s="733">
        <v>0</v>
      </c>
      <c r="D28" s="733">
        <v>1</v>
      </c>
      <c r="E28" s="733" t="s">
        <v>592</v>
      </c>
      <c r="F28" s="803" t="s">
        <v>592</v>
      </c>
      <c r="G28" s="733" t="s">
        <v>592</v>
      </c>
      <c r="H28" s="803">
        <v>0</v>
      </c>
      <c r="I28" s="733">
        <v>0</v>
      </c>
      <c r="J28" s="803" t="s">
        <v>592</v>
      </c>
      <c r="K28" s="733">
        <v>1</v>
      </c>
      <c r="L28" s="803">
        <v>1</v>
      </c>
      <c r="M28" s="733" t="s">
        <v>610</v>
      </c>
      <c r="N28" s="270"/>
    </row>
    <row r="29" spans="1:14" ht="14.4" customHeight="1" x14ac:dyDescent="0.3">
      <c r="A29" s="729" t="s">
        <v>592</v>
      </c>
      <c r="B29" s="730" t="s">
        <v>592</v>
      </c>
      <c r="C29" s="733" t="s">
        <v>592</v>
      </c>
      <c r="D29" s="733" t="s">
        <v>592</v>
      </c>
      <c r="E29" s="733" t="s">
        <v>592</v>
      </c>
      <c r="F29" s="803" t="s">
        <v>592</v>
      </c>
      <c r="G29" s="733" t="s">
        <v>592</v>
      </c>
      <c r="H29" s="803" t="s">
        <v>592</v>
      </c>
      <c r="I29" s="733" t="s">
        <v>592</v>
      </c>
      <c r="J29" s="803" t="s">
        <v>592</v>
      </c>
      <c r="K29" s="733" t="s">
        <v>592</v>
      </c>
      <c r="L29" s="803" t="s">
        <v>592</v>
      </c>
      <c r="M29" s="733" t="s">
        <v>611</v>
      </c>
      <c r="N29" s="270"/>
    </row>
    <row r="30" spans="1:14" ht="14.4" customHeight="1" x14ac:dyDescent="0.3">
      <c r="A30" s="729" t="s">
        <v>590</v>
      </c>
      <c r="B30" s="730" t="s">
        <v>2566</v>
      </c>
      <c r="C30" s="733">
        <v>7030420.2200000007</v>
      </c>
      <c r="D30" s="733">
        <v>3661</v>
      </c>
      <c r="E30" s="733">
        <v>6049804.5499999998</v>
      </c>
      <c r="F30" s="803">
        <v>0.86051819957925635</v>
      </c>
      <c r="G30" s="733">
        <v>2640</v>
      </c>
      <c r="H30" s="803">
        <v>0.72111444960393334</v>
      </c>
      <c r="I30" s="733">
        <v>980615.67000000051</v>
      </c>
      <c r="J30" s="803">
        <v>0.13948180042074362</v>
      </c>
      <c r="K30" s="733">
        <v>1021</v>
      </c>
      <c r="L30" s="803">
        <v>0.27888555039606666</v>
      </c>
      <c r="M30" s="733" t="s">
        <v>606</v>
      </c>
      <c r="N30" s="270"/>
    </row>
    <row r="31" spans="1:14" ht="14.4" customHeight="1" x14ac:dyDescent="0.3">
      <c r="A31" s="804" t="s">
        <v>301</v>
      </c>
    </row>
    <row r="32" spans="1:14" ht="14.4" customHeight="1" x14ac:dyDescent="0.3">
      <c r="A32" s="805" t="s">
        <v>2567</v>
      </c>
    </row>
    <row r="33" spans="1:1" ht="14.4" customHeight="1" x14ac:dyDescent="0.3">
      <c r="A33" s="804" t="s">
        <v>2568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2569</v>
      </c>
      <c r="B5" s="797">
        <v>272084.42</v>
      </c>
      <c r="C5" s="741">
        <v>1</v>
      </c>
      <c r="D5" s="810">
        <v>219</v>
      </c>
      <c r="E5" s="813" t="s">
        <v>2569</v>
      </c>
      <c r="F5" s="797">
        <v>194057.37999999998</v>
      </c>
      <c r="G5" s="765">
        <v>0.713224888069666</v>
      </c>
      <c r="H5" s="745">
        <v>162</v>
      </c>
      <c r="I5" s="788">
        <v>0.73972602739726023</v>
      </c>
      <c r="J5" s="816">
        <v>78027.040000000008</v>
      </c>
      <c r="K5" s="765">
        <v>0.286775111930334</v>
      </c>
      <c r="L5" s="745">
        <v>57</v>
      </c>
      <c r="M5" s="788">
        <v>0.26027397260273971</v>
      </c>
    </row>
    <row r="6" spans="1:13" ht="14.4" customHeight="1" x14ac:dyDescent="0.3">
      <c r="A6" s="807" t="s">
        <v>2570</v>
      </c>
      <c r="B6" s="798">
        <v>32481.999999999996</v>
      </c>
      <c r="C6" s="748">
        <v>1</v>
      </c>
      <c r="D6" s="811">
        <v>20</v>
      </c>
      <c r="E6" s="814" t="s">
        <v>2570</v>
      </c>
      <c r="F6" s="798">
        <v>18641.729999999996</v>
      </c>
      <c r="G6" s="766">
        <v>0.57390954990456244</v>
      </c>
      <c r="H6" s="752">
        <v>14</v>
      </c>
      <c r="I6" s="789">
        <v>0.7</v>
      </c>
      <c r="J6" s="817">
        <v>13840.27</v>
      </c>
      <c r="K6" s="766">
        <v>0.42609045009543756</v>
      </c>
      <c r="L6" s="752">
        <v>6</v>
      </c>
      <c r="M6" s="789">
        <v>0.3</v>
      </c>
    </row>
    <row r="7" spans="1:13" ht="14.4" customHeight="1" x14ac:dyDescent="0.3">
      <c r="A7" s="807" t="s">
        <v>2571</v>
      </c>
      <c r="B7" s="798">
        <v>228982.60000000003</v>
      </c>
      <c r="C7" s="748">
        <v>1</v>
      </c>
      <c r="D7" s="811">
        <v>129</v>
      </c>
      <c r="E7" s="814" t="s">
        <v>2571</v>
      </c>
      <c r="F7" s="798">
        <v>172908.52000000005</v>
      </c>
      <c r="G7" s="766">
        <v>0.75511641495904069</v>
      </c>
      <c r="H7" s="752">
        <v>74</v>
      </c>
      <c r="I7" s="789">
        <v>0.5736434108527132</v>
      </c>
      <c r="J7" s="817">
        <v>56074.079999999994</v>
      </c>
      <c r="K7" s="766">
        <v>0.24488358504095939</v>
      </c>
      <c r="L7" s="752">
        <v>55</v>
      </c>
      <c r="M7" s="789">
        <v>0.4263565891472868</v>
      </c>
    </row>
    <row r="8" spans="1:13" ht="14.4" customHeight="1" x14ac:dyDescent="0.3">
      <c r="A8" s="807" t="s">
        <v>2572</v>
      </c>
      <c r="B8" s="798">
        <v>73737.930000000022</v>
      </c>
      <c r="C8" s="748">
        <v>1</v>
      </c>
      <c r="D8" s="811">
        <v>37</v>
      </c>
      <c r="E8" s="814" t="s">
        <v>2572</v>
      </c>
      <c r="F8" s="798">
        <v>57340.310000000012</v>
      </c>
      <c r="G8" s="766">
        <v>0.77762299538378676</v>
      </c>
      <c r="H8" s="752">
        <v>27</v>
      </c>
      <c r="I8" s="789">
        <v>0.72972972972972971</v>
      </c>
      <c r="J8" s="817">
        <v>16397.620000000003</v>
      </c>
      <c r="K8" s="766">
        <v>0.2223770046162131</v>
      </c>
      <c r="L8" s="752">
        <v>10</v>
      </c>
      <c r="M8" s="789">
        <v>0.27027027027027029</v>
      </c>
    </row>
    <row r="9" spans="1:13" ht="14.4" customHeight="1" x14ac:dyDescent="0.3">
      <c r="A9" s="807" t="s">
        <v>2573</v>
      </c>
      <c r="B9" s="798">
        <v>750471.44000000018</v>
      </c>
      <c r="C9" s="748">
        <v>1</v>
      </c>
      <c r="D9" s="811">
        <v>167</v>
      </c>
      <c r="E9" s="814" t="s">
        <v>2573</v>
      </c>
      <c r="F9" s="798">
        <v>735371.93000000017</v>
      </c>
      <c r="G9" s="766">
        <v>0.97987996718436077</v>
      </c>
      <c r="H9" s="752">
        <v>136</v>
      </c>
      <c r="I9" s="789">
        <v>0.81437125748502992</v>
      </c>
      <c r="J9" s="817">
        <v>15099.510000000002</v>
      </c>
      <c r="K9" s="766">
        <v>2.0120032815639191E-2</v>
      </c>
      <c r="L9" s="752">
        <v>31</v>
      </c>
      <c r="M9" s="789">
        <v>0.18562874251497005</v>
      </c>
    </row>
    <row r="10" spans="1:13" ht="14.4" customHeight="1" x14ac:dyDescent="0.3">
      <c r="A10" s="807" t="s">
        <v>2574</v>
      </c>
      <c r="B10" s="798">
        <v>93756.799999999988</v>
      </c>
      <c r="C10" s="748">
        <v>1</v>
      </c>
      <c r="D10" s="811">
        <v>67</v>
      </c>
      <c r="E10" s="814" t="s">
        <v>2574</v>
      </c>
      <c r="F10" s="798">
        <v>91080.12</v>
      </c>
      <c r="G10" s="766">
        <v>0.97145081743404216</v>
      </c>
      <c r="H10" s="752">
        <v>56</v>
      </c>
      <c r="I10" s="789">
        <v>0.83582089552238803</v>
      </c>
      <c r="J10" s="817">
        <v>2676.6800000000003</v>
      </c>
      <c r="K10" s="766">
        <v>2.8549182565957888E-2</v>
      </c>
      <c r="L10" s="752">
        <v>11</v>
      </c>
      <c r="M10" s="789">
        <v>0.16417910447761194</v>
      </c>
    </row>
    <row r="11" spans="1:13" ht="14.4" customHeight="1" x14ac:dyDescent="0.3">
      <c r="A11" s="807" t="s">
        <v>2575</v>
      </c>
      <c r="B11" s="798">
        <v>139691.97000000006</v>
      </c>
      <c r="C11" s="748">
        <v>1</v>
      </c>
      <c r="D11" s="811">
        <v>145</v>
      </c>
      <c r="E11" s="814" t="s">
        <v>2575</v>
      </c>
      <c r="F11" s="798">
        <v>85345.920000000056</v>
      </c>
      <c r="G11" s="766">
        <v>0.61095795270121844</v>
      </c>
      <c r="H11" s="752">
        <v>84</v>
      </c>
      <c r="I11" s="789">
        <v>0.57931034482758625</v>
      </c>
      <c r="J11" s="817">
        <v>54346.049999999996</v>
      </c>
      <c r="K11" s="766">
        <v>0.38904204729878156</v>
      </c>
      <c r="L11" s="752">
        <v>61</v>
      </c>
      <c r="M11" s="789">
        <v>0.4206896551724138</v>
      </c>
    </row>
    <row r="12" spans="1:13" ht="14.4" customHeight="1" x14ac:dyDescent="0.3">
      <c r="A12" s="807" t="s">
        <v>2576</v>
      </c>
      <c r="B12" s="798">
        <v>158845.64000000001</v>
      </c>
      <c r="C12" s="748">
        <v>1</v>
      </c>
      <c r="D12" s="811">
        <v>98</v>
      </c>
      <c r="E12" s="814" t="s">
        <v>2576</v>
      </c>
      <c r="F12" s="798">
        <v>127037.34000000003</v>
      </c>
      <c r="G12" s="766">
        <v>0.79975339581243787</v>
      </c>
      <c r="H12" s="752">
        <v>66</v>
      </c>
      <c r="I12" s="789">
        <v>0.67346938775510201</v>
      </c>
      <c r="J12" s="817">
        <v>31808.300000000003</v>
      </c>
      <c r="K12" s="766">
        <v>0.20024660418756221</v>
      </c>
      <c r="L12" s="752">
        <v>32</v>
      </c>
      <c r="M12" s="789">
        <v>0.32653061224489793</v>
      </c>
    </row>
    <row r="13" spans="1:13" ht="14.4" customHeight="1" x14ac:dyDescent="0.3">
      <c r="A13" s="807" t="s">
        <v>2577</v>
      </c>
      <c r="B13" s="798">
        <v>860038.60000000009</v>
      </c>
      <c r="C13" s="748">
        <v>1</v>
      </c>
      <c r="D13" s="811">
        <v>143</v>
      </c>
      <c r="E13" s="814" t="s">
        <v>2577</v>
      </c>
      <c r="F13" s="798">
        <v>790041.94000000006</v>
      </c>
      <c r="G13" s="766">
        <v>0.91861218787156762</v>
      </c>
      <c r="H13" s="752">
        <v>128</v>
      </c>
      <c r="I13" s="789">
        <v>0.8951048951048951</v>
      </c>
      <c r="J13" s="817">
        <v>69996.659999999989</v>
      </c>
      <c r="K13" s="766">
        <v>8.1387812128432352E-2</v>
      </c>
      <c r="L13" s="752">
        <v>15</v>
      </c>
      <c r="M13" s="789">
        <v>0.1048951048951049</v>
      </c>
    </row>
    <row r="14" spans="1:13" ht="14.4" customHeight="1" x14ac:dyDescent="0.3">
      <c r="A14" s="807" t="s">
        <v>2578</v>
      </c>
      <c r="B14" s="798">
        <v>179824.77000000002</v>
      </c>
      <c r="C14" s="748">
        <v>1</v>
      </c>
      <c r="D14" s="811">
        <v>58</v>
      </c>
      <c r="E14" s="814" t="s">
        <v>2578</v>
      </c>
      <c r="F14" s="798">
        <v>130026.18000000001</v>
      </c>
      <c r="G14" s="766">
        <v>0.72307157684672696</v>
      </c>
      <c r="H14" s="752">
        <v>41</v>
      </c>
      <c r="I14" s="789">
        <v>0.7068965517241379</v>
      </c>
      <c r="J14" s="817">
        <v>49798.59</v>
      </c>
      <c r="K14" s="766">
        <v>0.27692842315327298</v>
      </c>
      <c r="L14" s="752">
        <v>17</v>
      </c>
      <c r="M14" s="789">
        <v>0.29310344827586204</v>
      </c>
    </row>
    <row r="15" spans="1:13" ht="14.4" customHeight="1" x14ac:dyDescent="0.3">
      <c r="A15" s="807" t="s">
        <v>2579</v>
      </c>
      <c r="B15" s="798">
        <v>163385.21</v>
      </c>
      <c r="C15" s="748">
        <v>1</v>
      </c>
      <c r="D15" s="811">
        <v>167</v>
      </c>
      <c r="E15" s="814" t="s">
        <v>2579</v>
      </c>
      <c r="F15" s="798">
        <v>121191.58</v>
      </c>
      <c r="G15" s="766">
        <v>0.74175367525616309</v>
      </c>
      <c r="H15" s="752">
        <v>108</v>
      </c>
      <c r="I15" s="789">
        <v>0.6467065868263473</v>
      </c>
      <c r="J15" s="817">
        <v>42193.629999999983</v>
      </c>
      <c r="K15" s="766">
        <v>0.25824632474383691</v>
      </c>
      <c r="L15" s="752">
        <v>59</v>
      </c>
      <c r="M15" s="789">
        <v>0.3532934131736527</v>
      </c>
    </row>
    <row r="16" spans="1:13" ht="14.4" customHeight="1" x14ac:dyDescent="0.3">
      <c r="A16" s="807" t="s">
        <v>2580</v>
      </c>
      <c r="B16" s="798">
        <v>344077.01999999984</v>
      </c>
      <c r="C16" s="748">
        <v>1</v>
      </c>
      <c r="D16" s="811">
        <v>303</v>
      </c>
      <c r="E16" s="814" t="s">
        <v>2580</v>
      </c>
      <c r="F16" s="798">
        <v>280891.74999999983</v>
      </c>
      <c r="G16" s="766">
        <v>0.81636300500393766</v>
      </c>
      <c r="H16" s="752">
        <v>217</v>
      </c>
      <c r="I16" s="789">
        <v>0.71617161716171618</v>
      </c>
      <c r="J16" s="817">
        <v>63185.270000000004</v>
      </c>
      <c r="K16" s="766">
        <v>0.18363699499606231</v>
      </c>
      <c r="L16" s="752">
        <v>86</v>
      </c>
      <c r="M16" s="789">
        <v>0.28382838283828382</v>
      </c>
    </row>
    <row r="17" spans="1:13" ht="14.4" customHeight="1" x14ac:dyDescent="0.3">
      <c r="A17" s="807" t="s">
        <v>2581</v>
      </c>
      <c r="B17" s="798">
        <v>229583.61000000004</v>
      </c>
      <c r="C17" s="748">
        <v>1</v>
      </c>
      <c r="D17" s="811">
        <v>147</v>
      </c>
      <c r="E17" s="814" t="s">
        <v>2581</v>
      </c>
      <c r="F17" s="798">
        <v>175660.81000000006</v>
      </c>
      <c r="G17" s="766">
        <v>0.76512783294939923</v>
      </c>
      <c r="H17" s="752">
        <v>101</v>
      </c>
      <c r="I17" s="789">
        <v>0.68707482993197277</v>
      </c>
      <c r="J17" s="817">
        <v>53922.8</v>
      </c>
      <c r="K17" s="766">
        <v>0.23487216705060082</v>
      </c>
      <c r="L17" s="752">
        <v>46</v>
      </c>
      <c r="M17" s="789">
        <v>0.31292517006802723</v>
      </c>
    </row>
    <row r="18" spans="1:13" ht="14.4" customHeight="1" x14ac:dyDescent="0.3">
      <c r="A18" s="807" t="s">
        <v>2582</v>
      </c>
      <c r="B18" s="798">
        <v>209832.24</v>
      </c>
      <c r="C18" s="748">
        <v>1</v>
      </c>
      <c r="D18" s="811">
        <v>114</v>
      </c>
      <c r="E18" s="814" t="s">
        <v>2582</v>
      </c>
      <c r="F18" s="798">
        <v>170102.62</v>
      </c>
      <c r="G18" s="766">
        <v>0.81066007778404314</v>
      </c>
      <c r="H18" s="752">
        <v>81</v>
      </c>
      <c r="I18" s="789">
        <v>0.71052631578947367</v>
      </c>
      <c r="J18" s="817">
        <v>39729.619999999995</v>
      </c>
      <c r="K18" s="766">
        <v>0.18933992221595689</v>
      </c>
      <c r="L18" s="752">
        <v>33</v>
      </c>
      <c r="M18" s="789">
        <v>0.28947368421052633</v>
      </c>
    </row>
    <row r="19" spans="1:13" ht="14.4" customHeight="1" x14ac:dyDescent="0.3">
      <c r="A19" s="807" t="s">
        <v>2583</v>
      </c>
      <c r="B19" s="798">
        <v>286132.29000000004</v>
      </c>
      <c r="C19" s="748">
        <v>1</v>
      </c>
      <c r="D19" s="811">
        <v>121</v>
      </c>
      <c r="E19" s="814" t="s">
        <v>2583</v>
      </c>
      <c r="F19" s="798">
        <v>213861.71000000005</v>
      </c>
      <c r="G19" s="766">
        <v>0.74742249467894739</v>
      </c>
      <c r="H19" s="752">
        <v>89</v>
      </c>
      <c r="I19" s="789">
        <v>0.73553719008264462</v>
      </c>
      <c r="J19" s="817">
        <v>72270.58</v>
      </c>
      <c r="K19" s="766">
        <v>0.25257750532105272</v>
      </c>
      <c r="L19" s="752">
        <v>32</v>
      </c>
      <c r="M19" s="789">
        <v>0.26446280991735538</v>
      </c>
    </row>
    <row r="20" spans="1:13" ht="14.4" customHeight="1" x14ac:dyDescent="0.3">
      <c r="A20" s="807" t="s">
        <v>2584</v>
      </c>
      <c r="B20" s="798">
        <v>266387.03999999998</v>
      </c>
      <c r="C20" s="748">
        <v>1</v>
      </c>
      <c r="D20" s="811">
        <v>297</v>
      </c>
      <c r="E20" s="814" t="s">
        <v>2584</v>
      </c>
      <c r="F20" s="798">
        <v>233482.91999999995</v>
      </c>
      <c r="G20" s="766">
        <v>0.87648002695626626</v>
      </c>
      <c r="H20" s="752">
        <v>236</v>
      </c>
      <c r="I20" s="789">
        <v>0.79461279461279466</v>
      </c>
      <c r="J20" s="817">
        <v>32904.120000000003</v>
      </c>
      <c r="K20" s="766">
        <v>0.12351997304373367</v>
      </c>
      <c r="L20" s="752">
        <v>61</v>
      </c>
      <c r="M20" s="789">
        <v>0.2053872053872054</v>
      </c>
    </row>
    <row r="21" spans="1:13" ht="14.4" customHeight="1" x14ac:dyDescent="0.3">
      <c r="A21" s="807" t="s">
        <v>2585</v>
      </c>
      <c r="B21" s="798">
        <v>254916.37000000005</v>
      </c>
      <c r="C21" s="748">
        <v>1</v>
      </c>
      <c r="D21" s="811">
        <v>195</v>
      </c>
      <c r="E21" s="814" t="s">
        <v>2585</v>
      </c>
      <c r="F21" s="798">
        <v>225293.26000000004</v>
      </c>
      <c r="G21" s="766">
        <v>0.88379282978178286</v>
      </c>
      <c r="H21" s="752">
        <v>146</v>
      </c>
      <c r="I21" s="789">
        <v>0.74871794871794872</v>
      </c>
      <c r="J21" s="817">
        <v>29623.110000000004</v>
      </c>
      <c r="K21" s="766">
        <v>0.11620717021821705</v>
      </c>
      <c r="L21" s="752">
        <v>49</v>
      </c>
      <c r="M21" s="789">
        <v>0.25128205128205128</v>
      </c>
    </row>
    <row r="22" spans="1:13" ht="14.4" customHeight="1" x14ac:dyDescent="0.3">
      <c r="A22" s="807" t="s">
        <v>2586</v>
      </c>
      <c r="B22" s="798">
        <v>243895.75999999995</v>
      </c>
      <c r="C22" s="748">
        <v>1</v>
      </c>
      <c r="D22" s="811">
        <v>182</v>
      </c>
      <c r="E22" s="814" t="s">
        <v>2586</v>
      </c>
      <c r="F22" s="798">
        <v>197794.69999999995</v>
      </c>
      <c r="G22" s="766">
        <v>0.81098047788940653</v>
      </c>
      <c r="H22" s="752">
        <v>107</v>
      </c>
      <c r="I22" s="789">
        <v>0.58791208791208793</v>
      </c>
      <c r="J22" s="817">
        <v>46101.06</v>
      </c>
      <c r="K22" s="766">
        <v>0.1890195221105935</v>
      </c>
      <c r="L22" s="752">
        <v>75</v>
      </c>
      <c r="M22" s="789">
        <v>0.41208791208791207</v>
      </c>
    </row>
    <row r="23" spans="1:13" ht="14.4" customHeight="1" x14ac:dyDescent="0.3">
      <c r="A23" s="807" t="s">
        <v>2587</v>
      </c>
      <c r="B23" s="798">
        <v>143565.5</v>
      </c>
      <c r="C23" s="748">
        <v>1</v>
      </c>
      <c r="D23" s="811">
        <v>57</v>
      </c>
      <c r="E23" s="814" t="s">
        <v>2587</v>
      </c>
      <c r="F23" s="798">
        <v>133389.81</v>
      </c>
      <c r="G23" s="766">
        <v>0.92912162044502333</v>
      </c>
      <c r="H23" s="752">
        <v>41</v>
      </c>
      <c r="I23" s="789">
        <v>0.7192982456140351</v>
      </c>
      <c r="J23" s="817">
        <v>10175.689999999997</v>
      </c>
      <c r="K23" s="766">
        <v>7.0878379554976625E-2</v>
      </c>
      <c r="L23" s="752">
        <v>16</v>
      </c>
      <c r="M23" s="789">
        <v>0.2807017543859649</v>
      </c>
    </row>
    <row r="24" spans="1:13" ht="14.4" customHeight="1" x14ac:dyDescent="0.3">
      <c r="A24" s="807" t="s">
        <v>2588</v>
      </c>
      <c r="B24" s="798">
        <v>160769.23999999996</v>
      </c>
      <c r="C24" s="748">
        <v>1</v>
      </c>
      <c r="D24" s="811">
        <v>88</v>
      </c>
      <c r="E24" s="814" t="s">
        <v>2588</v>
      </c>
      <c r="F24" s="798">
        <v>152706.26999999996</v>
      </c>
      <c r="G24" s="766">
        <v>0.94984755790348951</v>
      </c>
      <c r="H24" s="752">
        <v>61</v>
      </c>
      <c r="I24" s="789">
        <v>0.69318181818181823</v>
      </c>
      <c r="J24" s="817">
        <v>8062.9699999999993</v>
      </c>
      <c r="K24" s="766">
        <v>5.0152442096510506E-2</v>
      </c>
      <c r="L24" s="752">
        <v>27</v>
      </c>
      <c r="M24" s="789">
        <v>0.30681818181818182</v>
      </c>
    </row>
    <row r="25" spans="1:13" ht="14.4" customHeight="1" x14ac:dyDescent="0.3">
      <c r="A25" s="807" t="s">
        <v>2589</v>
      </c>
      <c r="B25" s="798">
        <v>738887.39999999991</v>
      </c>
      <c r="C25" s="748">
        <v>1</v>
      </c>
      <c r="D25" s="811">
        <v>172</v>
      </c>
      <c r="E25" s="814" t="s">
        <v>2589</v>
      </c>
      <c r="F25" s="798">
        <v>676501.15999999992</v>
      </c>
      <c r="G25" s="766">
        <v>0.91556732460182699</v>
      </c>
      <c r="H25" s="752">
        <v>150</v>
      </c>
      <c r="I25" s="789">
        <v>0.87209302325581395</v>
      </c>
      <c r="J25" s="817">
        <v>62386.239999999998</v>
      </c>
      <c r="K25" s="766">
        <v>8.4432675398172993E-2</v>
      </c>
      <c r="L25" s="752">
        <v>22</v>
      </c>
      <c r="M25" s="789">
        <v>0.12790697674418605</v>
      </c>
    </row>
    <row r="26" spans="1:13" ht="14.4" customHeight="1" x14ac:dyDescent="0.3">
      <c r="A26" s="807" t="s">
        <v>2590</v>
      </c>
      <c r="B26" s="798">
        <v>147098.23999999996</v>
      </c>
      <c r="C26" s="748">
        <v>1</v>
      </c>
      <c r="D26" s="811">
        <v>39</v>
      </c>
      <c r="E26" s="814" t="s">
        <v>2590</v>
      </c>
      <c r="F26" s="798">
        <v>139781.48999999996</v>
      </c>
      <c r="G26" s="766">
        <v>0.95025943206390506</v>
      </c>
      <c r="H26" s="752">
        <v>24</v>
      </c>
      <c r="I26" s="789">
        <v>0.61538461538461542</v>
      </c>
      <c r="J26" s="817">
        <v>7316.7499999999991</v>
      </c>
      <c r="K26" s="766">
        <v>4.9740567936094958E-2</v>
      </c>
      <c r="L26" s="752">
        <v>15</v>
      </c>
      <c r="M26" s="789">
        <v>0.38461538461538464</v>
      </c>
    </row>
    <row r="27" spans="1:13" ht="14.4" customHeight="1" x14ac:dyDescent="0.3">
      <c r="A27" s="807" t="s">
        <v>2591</v>
      </c>
      <c r="B27" s="798">
        <v>224131.38999999998</v>
      </c>
      <c r="C27" s="748">
        <v>1</v>
      </c>
      <c r="D27" s="811">
        <v>193</v>
      </c>
      <c r="E27" s="814" t="s">
        <v>2591</v>
      </c>
      <c r="F27" s="798">
        <v>192048.40999999997</v>
      </c>
      <c r="G27" s="766">
        <v>0.85685637339776455</v>
      </c>
      <c r="H27" s="752">
        <v>126</v>
      </c>
      <c r="I27" s="789">
        <v>0.65284974093264247</v>
      </c>
      <c r="J27" s="817">
        <v>32082.980000000003</v>
      </c>
      <c r="K27" s="766">
        <v>0.14314362660223542</v>
      </c>
      <c r="L27" s="752">
        <v>67</v>
      </c>
      <c r="M27" s="789">
        <v>0.34715025906735753</v>
      </c>
    </row>
    <row r="28" spans="1:13" ht="14.4" customHeight="1" x14ac:dyDescent="0.3">
      <c r="A28" s="807" t="s">
        <v>2592</v>
      </c>
      <c r="B28" s="798">
        <v>299910.55999999994</v>
      </c>
      <c r="C28" s="748">
        <v>1</v>
      </c>
      <c r="D28" s="811">
        <v>154</v>
      </c>
      <c r="E28" s="814" t="s">
        <v>2592</v>
      </c>
      <c r="F28" s="798">
        <v>277938.43999999994</v>
      </c>
      <c r="G28" s="766">
        <v>0.92673775808361003</v>
      </c>
      <c r="H28" s="752">
        <v>115</v>
      </c>
      <c r="I28" s="789">
        <v>0.74675324675324672</v>
      </c>
      <c r="J28" s="817">
        <v>21972.120000000003</v>
      </c>
      <c r="K28" s="766">
        <v>7.3262241916390025E-2</v>
      </c>
      <c r="L28" s="752">
        <v>39</v>
      </c>
      <c r="M28" s="789">
        <v>0.25324675324675322</v>
      </c>
    </row>
    <row r="29" spans="1:13" ht="14.4" customHeight="1" x14ac:dyDescent="0.3">
      <c r="A29" s="807" t="s">
        <v>2593</v>
      </c>
      <c r="B29" s="798">
        <v>183439.21999999997</v>
      </c>
      <c r="C29" s="748">
        <v>1</v>
      </c>
      <c r="D29" s="811">
        <v>70</v>
      </c>
      <c r="E29" s="814" t="s">
        <v>2593</v>
      </c>
      <c r="F29" s="798">
        <v>171563.61999999997</v>
      </c>
      <c r="G29" s="766">
        <v>0.93526139066661962</v>
      </c>
      <c r="H29" s="752">
        <v>49</v>
      </c>
      <c r="I29" s="789">
        <v>0.7</v>
      </c>
      <c r="J29" s="817">
        <v>11875.6</v>
      </c>
      <c r="K29" s="766">
        <v>6.4738609333380298E-2</v>
      </c>
      <c r="L29" s="752">
        <v>21</v>
      </c>
      <c r="M29" s="789">
        <v>0.3</v>
      </c>
    </row>
    <row r="30" spans="1:13" ht="14.4" customHeight="1" x14ac:dyDescent="0.3">
      <c r="A30" s="807" t="s">
        <v>2594</v>
      </c>
      <c r="B30" s="798">
        <v>44144.160000000003</v>
      </c>
      <c r="C30" s="748">
        <v>1</v>
      </c>
      <c r="D30" s="811">
        <v>57</v>
      </c>
      <c r="E30" s="814" t="s">
        <v>2594</v>
      </c>
      <c r="F30" s="798">
        <v>29196.25</v>
      </c>
      <c r="G30" s="766">
        <v>0.66138420121710317</v>
      </c>
      <c r="H30" s="752">
        <v>35</v>
      </c>
      <c r="I30" s="789">
        <v>0.61403508771929827</v>
      </c>
      <c r="J30" s="817">
        <v>14947.91</v>
      </c>
      <c r="K30" s="766">
        <v>0.33861579878289672</v>
      </c>
      <c r="L30" s="752">
        <v>22</v>
      </c>
      <c r="M30" s="789">
        <v>0.38596491228070173</v>
      </c>
    </row>
    <row r="31" spans="1:13" ht="14.4" customHeight="1" x14ac:dyDescent="0.3">
      <c r="A31" s="807" t="s">
        <v>2595</v>
      </c>
      <c r="B31" s="798">
        <v>167471</v>
      </c>
      <c r="C31" s="748">
        <v>1</v>
      </c>
      <c r="D31" s="811">
        <v>103</v>
      </c>
      <c r="E31" s="814" t="s">
        <v>2595</v>
      </c>
      <c r="F31" s="798">
        <v>138208.44999999998</v>
      </c>
      <c r="G31" s="766">
        <v>0.82526795684028864</v>
      </c>
      <c r="H31" s="752">
        <v>82</v>
      </c>
      <c r="I31" s="789">
        <v>0.79611650485436891</v>
      </c>
      <c r="J31" s="817">
        <v>29262.550000000003</v>
      </c>
      <c r="K31" s="766">
        <v>0.17473204315971125</v>
      </c>
      <c r="L31" s="752">
        <v>21</v>
      </c>
      <c r="M31" s="789">
        <v>0.20388349514563106</v>
      </c>
    </row>
    <row r="32" spans="1:13" ht="14.4" customHeight="1" x14ac:dyDescent="0.3">
      <c r="A32" s="807" t="s">
        <v>2596</v>
      </c>
      <c r="B32" s="798">
        <v>115192.27</v>
      </c>
      <c r="C32" s="748">
        <v>1</v>
      </c>
      <c r="D32" s="811">
        <v>97</v>
      </c>
      <c r="E32" s="814" t="s">
        <v>2596</v>
      </c>
      <c r="F32" s="798">
        <v>103441.44</v>
      </c>
      <c r="G32" s="766">
        <v>0.89798942238051216</v>
      </c>
      <c r="H32" s="752">
        <v>71</v>
      </c>
      <c r="I32" s="789">
        <v>0.73195876288659789</v>
      </c>
      <c r="J32" s="817">
        <v>11750.83</v>
      </c>
      <c r="K32" s="766">
        <v>0.10201057761948783</v>
      </c>
      <c r="L32" s="752">
        <v>26</v>
      </c>
      <c r="M32" s="789">
        <v>0.26804123711340205</v>
      </c>
    </row>
    <row r="33" spans="1:13" ht="14.4" customHeight="1" thickBot="1" x14ac:dyDescent="0.35">
      <c r="A33" s="808" t="s">
        <v>2597</v>
      </c>
      <c r="B33" s="799">
        <v>17685.530000000002</v>
      </c>
      <c r="C33" s="755">
        <v>1</v>
      </c>
      <c r="D33" s="812">
        <v>22</v>
      </c>
      <c r="E33" s="815" t="s">
        <v>2597</v>
      </c>
      <c r="F33" s="799">
        <v>14898.490000000002</v>
      </c>
      <c r="G33" s="767">
        <v>0.84241128199154902</v>
      </c>
      <c r="H33" s="759">
        <v>13</v>
      </c>
      <c r="I33" s="790">
        <v>0.59090909090909094</v>
      </c>
      <c r="J33" s="818">
        <v>2787.0400000000004</v>
      </c>
      <c r="K33" s="767">
        <v>0.15758871800845098</v>
      </c>
      <c r="L33" s="759">
        <v>9</v>
      </c>
      <c r="M33" s="790">
        <v>0.40909090909090912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7030420.2199999904</v>
      </c>
      <c r="N3" s="70">
        <f>SUBTOTAL(9,N7:N1048576)</f>
        <v>8453</v>
      </c>
      <c r="O3" s="70">
        <f>SUBTOTAL(9,O7:O1048576)</f>
        <v>3661</v>
      </c>
      <c r="P3" s="70">
        <f>SUBTOTAL(9,P7:P1048576)</f>
        <v>6049804.5499999905</v>
      </c>
      <c r="Q3" s="71">
        <f>IF(M3=0,0,P3/M3)</f>
        <v>0.86051819957925624</v>
      </c>
      <c r="R3" s="70">
        <f>SUBTOTAL(9,R7:R1048576)</f>
        <v>6327</v>
      </c>
      <c r="S3" s="71">
        <f>IF(N3=0,0,R3/N3)</f>
        <v>0.7484916597657636</v>
      </c>
      <c r="T3" s="70">
        <f>SUBTOTAL(9,T7:T1048576)</f>
        <v>2640</v>
      </c>
      <c r="U3" s="72">
        <f>IF(O3=0,0,T3/O3)</f>
        <v>0.72111444960393334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2552</v>
      </c>
      <c r="C7" s="825" t="s">
        <v>2556</v>
      </c>
      <c r="D7" s="826" t="s">
        <v>4321</v>
      </c>
      <c r="E7" s="827" t="s">
        <v>2577</v>
      </c>
      <c r="F7" s="825" t="s">
        <v>2553</v>
      </c>
      <c r="G7" s="825" t="s">
        <v>2598</v>
      </c>
      <c r="H7" s="825" t="s">
        <v>592</v>
      </c>
      <c r="I7" s="825" t="s">
        <v>2599</v>
      </c>
      <c r="J7" s="825" t="s">
        <v>2600</v>
      </c>
      <c r="K7" s="825" t="s">
        <v>2601</v>
      </c>
      <c r="L7" s="828">
        <v>1295.6400000000001</v>
      </c>
      <c r="M7" s="828">
        <v>1295.6400000000001</v>
      </c>
      <c r="N7" s="825">
        <v>1</v>
      </c>
      <c r="O7" s="829">
        <v>0.5</v>
      </c>
      <c r="P7" s="828">
        <v>1295.6400000000001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32</v>
      </c>
      <c r="B8" s="832" t="s">
        <v>2552</v>
      </c>
      <c r="C8" s="832" t="s">
        <v>2556</v>
      </c>
      <c r="D8" s="833" t="s">
        <v>4321</v>
      </c>
      <c r="E8" s="834" t="s">
        <v>2577</v>
      </c>
      <c r="F8" s="832" t="s">
        <v>2553</v>
      </c>
      <c r="G8" s="832" t="s">
        <v>2602</v>
      </c>
      <c r="H8" s="832" t="s">
        <v>592</v>
      </c>
      <c r="I8" s="832" t="s">
        <v>2603</v>
      </c>
      <c r="J8" s="832" t="s">
        <v>1331</v>
      </c>
      <c r="K8" s="832" t="s">
        <v>2604</v>
      </c>
      <c r="L8" s="835">
        <v>66.88</v>
      </c>
      <c r="M8" s="835">
        <v>66.88</v>
      </c>
      <c r="N8" s="832">
        <v>1</v>
      </c>
      <c r="O8" s="836">
        <v>0.5</v>
      </c>
      <c r="P8" s="835">
        <v>66.88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32</v>
      </c>
      <c r="B9" s="832" t="s">
        <v>2552</v>
      </c>
      <c r="C9" s="832" t="s">
        <v>2556</v>
      </c>
      <c r="D9" s="833" t="s">
        <v>4321</v>
      </c>
      <c r="E9" s="834" t="s">
        <v>2579</v>
      </c>
      <c r="F9" s="832" t="s">
        <v>2553</v>
      </c>
      <c r="G9" s="832" t="s">
        <v>2598</v>
      </c>
      <c r="H9" s="832" t="s">
        <v>592</v>
      </c>
      <c r="I9" s="832" t="s">
        <v>2605</v>
      </c>
      <c r="J9" s="832" t="s">
        <v>1586</v>
      </c>
      <c r="K9" s="832" t="s">
        <v>2606</v>
      </c>
      <c r="L9" s="835">
        <v>462.73</v>
      </c>
      <c r="M9" s="835">
        <v>462.73</v>
      </c>
      <c r="N9" s="832">
        <v>1</v>
      </c>
      <c r="O9" s="836">
        <v>0.5</v>
      </c>
      <c r="P9" s="835">
        <v>462.73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32</v>
      </c>
      <c r="B10" s="832" t="s">
        <v>2552</v>
      </c>
      <c r="C10" s="832" t="s">
        <v>2556</v>
      </c>
      <c r="D10" s="833" t="s">
        <v>4321</v>
      </c>
      <c r="E10" s="834" t="s">
        <v>2579</v>
      </c>
      <c r="F10" s="832" t="s">
        <v>2553</v>
      </c>
      <c r="G10" s="832" t="s">
        <v>2607</v>
      </c>
      <c r="H10" s="832" t="s">
        <v>662</v>
      </c>
      <c r="I10" s="832" t="s">
        <v>2294</v>
      </c>
      <c r="J10" s="832" t="s">
        <v>1245</v>
      </c>
      <c r="K10" s="832" t="s">
        <v>1510</v>
      </c>
      <c r="L10" s="835">
        <v>58.77</v>
      </c>
      <c r="M10" s="835">
        <v>58.77</v>
      </c>
      <c r="N10" s="832">
        <v>1</v>
      </c>
      <c r="O10" s="836">
        <v>0.5</v>
      </c>
      <c r="P10" s="835">
        <v>58.77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32</v>
      </c>
      <c r="B11" s="832" t="s">
        <v>2552</v>
      </c>
      <c r="C11" s="832" t="s">
        <v>2556</v>
      </c>
      <c r="D11" s="833" t="s">
        <v>4321</v>
      </c>
      <c r="E11" s="834" t="s">
        <v>2579</v>
      </c>
      <c r="F11" s="832" t="s">
        <v>2553</v>
      </c>
      <c r="G11" s="832" t="s">
        <v>2608</v>
      </c>
      <c r="H11" s="832" t="s">
        <v>592</v>
      </c>
      <c r="I11" s="832" t="s">
        <v>2609</v>
      </c>
      <c r="J11" s="832" t="s">
        <v>994</v>
      </c>
      <c r="K11" s="832" t="s">
        <v>2610</v>
      </c>
      <c r="L11" s="835">
        <v>75.05</v>
      </c>
      <c r="M11" s="835">
        <v>75.05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32</v>
      </c>
      <c r="B12" s="832" t="s">
        <v>2552</v>
      </c>
      <c r="C12" s="832" t="s">
        <v>2556</v>
      </c>
      <c r="D12" s="833" t="s">
        <v>4321</v>
      </c>
      <c r="E12" s="834" t="s">
        <v>2579</v>
      </c>
      <c r="F12" s="832" t="s">
        <v>2553</v>
      </c>
      <c r="G12" s="832" t="s">
        <v>2611</v>
      </c>
      <c r="H12" s="832" t="s">
        <v>662</v>
      </c>
      <c r="I12" s="832" t="s">
        <v>1993</v>
      </c>
      <c r="J12" s="832" t="s">
        <v>1994</v>
      </c>
      <c r="K12" s="832" t="s">
        <v>1995</v>
      </c>
      <c r="L12" s="835">
        <v>453.18</v>
      </c>
      <c r="M12" s="835">
        <v>453.18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32</v>
      </c>
      <c r="B13" s="832" t="s">
        <v>2552</v>
      </c>
      <c r="C13" s="832" t="s">
        <v>2556</v>
      </c>
      <c r="D13" s="833" t="s">
        <v>4321</v>
      </c>
      <c r="E13" s="834" t="s">
        <v>2579</v>
      </c>
      <c r="F13" s="832" t="s">
        <v>2553</v>
      </c>
      <c r="G13" s="832" t="s">
        <v>2612</v>
      </c>
      <c r="H13" s="832" t="s">
        <v>592</v>
      </c>
      <c r="I13" s="832" t="s">
        <v>2613</v>
      </c>
      <c r="J13" s="832" t="s">
        <v>2614</v>
      </c>
      <c r="K13" s="832" t="s">
        <v>2615</v>
      </c>
      <c r="L13" s="835">
        <v>21.92</v>
      </c>
      <c r="M13" s="835">
        <v>21.92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32</v>
      </c>
      <c r="B14" s="832" t="s">
        <v>2552</v>
      </c>
      <c r="C14" s="832" t="s">
        <v>2556</v>
      </c>
      <c r="D14" s="833" t="s">
        <v>4321</v>
      </c>
      <c r="E14" s="834" t="s">
        <v>2579</v>
      </c>
      <c r="F14" s="832" t="s">
        <v>2553</v>
      </c>
      <c r="G14" s="832" t="s">
        <v>2612</v>
      </c>
      <c r="H14" s="832" t="s">
        <v>592</v>
      </c>
      <c r="I14" s="832" t="s">
        <v>2616</v>
      </c>
      <c r="J14" s="832" t="s">
        <v>2617</v>
      </c>
      <c r="K14" s="832" t="s">
        <v>2618</v>
      </c>
      <c r="L14" s="835">
        <v>87.67</v>
      </c>
      <c r="M14" s="835">
        <v>87.67</v>
      </c>
      <c r="N14" s="832">
        <v>1</v>
      </c>
      <c r="O14" s="836">
        <v>0.5</v>
      </c>
      <c r="P14" s="835">
        <v>87.67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32</v>
      </c>
      <c r="B15" s="832" t="s">
        <v>2552</v>
      </c>
      <c r="C15" s="832" t="s">
        <v>2556</v>
      </c>
      <c r="D15" s="833" t="s">
        <v>4321</v>
      </c>
      <c r="E15" s="834" t="s">
        <v>2579</v>
      </c>
      <c r="F15" s="832" t="s">
        <v>2553</v>
      </c>
      <c r="G15" s="832" t="s">
        <v>2619</v>
      </c>
      <c r="H15" s="832" t="s">
        <v>592</v>
      </c>
      <c r="I15" s="832" t="s">
        <v>2620</v>
      </c>
      <c r="J15" s="832" t="s">
        <v>2621</v>
      </c>
      <c r="K15" s="832" t="s">
        <v>2622</v>
      </c>
      <c r="L15" s="835">
        <v>46.99</v>
      </c>
      <c r="M15" s="835">
        <v>46.99</v>
      </c>
      <c r="N15" s="832">
        <v>1</v>
      </c>
      <c r="O15" s="836">
        <v>0.5</v>
      </c>
      <c r="P15" s="835">
        <v>46.99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32</v>
      </c>
      <c r="B16" s="832" t="s">
        <v>2552</v>
      </c>
      <c r="C16" s="832" t="s">
        <v>2556</v>
      </c>
      <c r="D16" s="833" t="s">
        <v>4321</v>
      </c>
      <c r="E16" s="834" t="s">
        <v>2579</v>
      </c>
      <c r="F16" s="832" t="s">
        <v>2553</v>
      </c>
      <c r="G16" s="832" t="s">
        <v>2623</v>
      </c>
      <c r="H16" s="832" t="s">
        <v>592</v>
      </c>
      <c r="I16" s="832" t="s">
        <v>2624</v>
      </c>
      <c r="J16" s="832" t="s">
        <v>2625</v>
      </c>
      <c r="K16" s="832" t="s">
        <v>2626</v>
      </c>
      <c r="L16" s="835">
        <v>271.94</v>
      </c>
      <c r="M16" s="835">
        <v>271.94</v>
      </c>
      <c r="N16" s="832">
        <v>1</v>
      </c>
      <c r="O16" s="836">
        <v>1</v>
      </c>
      <c r="P16" s="835">
        <v>271.94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32</v>
      </c>
      <c r="B17" s="832" t="s">
        <v>2552</v>
      </c>
      <c r="C17" s="832" t="s">
        <v>2556</v>
      </c>
      <c r="D17" s="833" t="s">
        <v>4321</v>
      </c>
      <c r="E17" s="834" t="s">
        <v>2579</v>
      </c>
      <c r="F17" s="832" t="s">
        <v>2553</v>
      </c>
      <c r="G17" s="832" t="s">
        <v>2627</v>
      </c>
      <c r="H17" s="832" t="s">
        <v>662</v>
      </c>
      <c r="I17" s="832" t="s">
        <v>2136</v>
      </c>
      <c r="J17" s="832" t="s">
        <v>1309</v>
      </c>
      <c r="K17" s="832" t="s">
        <v>2137</v>
      </c>
      <c r="L17" s="835">
        <v>154.36000000000001</v>
      </c>
      <c r="M17" s="835">
        <v>154.36000000000001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32</v>
      </c>
      <c r="B18" s="832" t="s">
        <v>2552</v>
      </c>
      <c r="C18" s="832" t="s">
        <v>2556</v>
      </c>
      <c r="D18" s="833" t="s">
        <v>4321</v>
      </c>
      <c r="E18" s="834" t="s">
        <v>2582</v>
      </c>
      <c r="F18" s="832" t="s">
        <v>2553</v>
      </c>
      <c r="G18" s="832" t="s">
        <v>2628</v>
      </c>
      <c r="H18" s="832" t="s">
        <v>662</v>
      </c>
      <c r="I18" s="832" t="s">
        <v>2270</v>
      </c>
      <c r="J18" s="832" t="s">
        <v>775</v>
      </c>
      <c r="K18" s="832" t="s">
        <v>1510</v>
      </c>
      <c r="L18" s="835">
        <v>65.989999999999995</v>
      </c>
      <c r="M18" s="835">
        <v>131.97999999999999</v>
      </c>
      <c r="N18" s="832">
        <v>2</v>
      </c>
      <c r="O18" s="836">
        <v>1</v>
      </c>
      <c r="P18" s="835">
        <v>65.989999999999995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32</v>
      </c>
      <c r="B19" s="832" t="s">
        <v>2552</v>
      </c>
      <c r="C19" s="832" t="s">
        <v>2556</v>
      </c>
      <c r="D19" s="833" t="s">
        <v>4321</v>
      </c>
      <c r="E19" s="834" t="s">
        <v>2582</v>
      </c>
      <c r="F19" s="832" t="s">
        <v>2553</v>
      </c>
      <c r="G19" s="832" t="s">
        <v>2629</v>
      </c>
      <c r="H19" s="832" t="s">
        <v>592</v>
      </c>
      <c r="I19" s="832" t="s">
        <v>2630</v>
      </c>
      <c r="J19" s="832" t="s">
        <v>820</v>
      </c>
      <c r="K19" s="832" t="s">
        <v>2631</v>
      </c>
      <c r="L19" s="835">
        <v>182.22</v>
      </c>
      <c r="M19" s="835">
        <v>182.22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32</v>
      </c>
      <c r="B20" s="832" t="s">
        <v>2552</v>
      </c>
      <c r="C20" s="832" t="s">
        <v>2556</v>
      </c>
      <c r="D20" s="833" t="s">
        <v>4321</v>
      </c>
      <c r="E20" s="834" t="s">
        <v>2582</v>
      </c>
      <c r="F20" s="832" t="s">
        <v>2553</v>
      </c>
      <c r="G20" s="832" t="s">
        <v>2632</v>
      </c>
      <c r="H20" s="832" t="s">
        <v>592</v>
      </c>
      <c r="I20" s="832" t="s">
        <v>2633</v>
      </c>
      <c r="J20" s="832" t="s">
        <v>1565</v>
      </c>
      <c r="K20" s="832" t="s">
        <v>1566</v>
      </c>
      <c r="L20" s="835">
        <v>0</v>
      </c>
      <c r="M20" s="835">
        <v>0</v>
      </c>
      <c r="N20" s="832">
        <v>2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32</v>
      </c>
      <c r="B21" s="832" t="s">
        <v>2552</v>
      </c>
      <c r="C21" s="832" t="s">
        <v>2556</v>
      </c>
      <c r="D21" s="833" t="s">
        <v>4321</v>
      </c>
      <c r="E21" s="834" t="s">
        <v>2582</v>
      </c>
      <c r="F21" s="832" t="s">
        <v>2553</v>
      </c>
      <c r="G21" s="832" t="s">
        <v>2634</v>
      </c>
      <c r="H21" s="832" t="s">
        <v>662</v>
      </c>
      <c r="I21" s="832" t="s">
        <v>2635</v>
      </c>
      <c r="J21" s="832" t="s">
        <v>901</v>
      </c>
      <c r="K21" s="832" t="s">
        <v>2012</v>
      </c>
      <c r="L21" s="835">
        <v>923.74</v>
      </c>
      <c r="M21" s="835">
        <v>3694.96</v>
      </c>
      <c r="N21" s="832">
        <v>4</v>
      </c>
      <c r="O21" s="836">
        <v>1</v>
      </c>
      <c r="P21" s="835">
        <v>1847.48</v>
      </c>
      <c r="Q21" s="837">
        <v>0.5</v>
      </c>
      <c r="R21" s="832">
        <v>2</v>
      </c>
      <c r="S21" s="837">
        <v>0.5</v>
      </c>
      <c r="T21" s="836">
        <v>0.5</v>
      </c>
      <c r="U21" s="838">
        <v>0.5</v>
      </c>
    </row>
    <row r="22" spans="1:21" ht="14.4" customHeight="1" x14ac:dyDescent="0.3">
      <c r="A22" s="831">
        <v>32</v>
      </c>
      <c r="B22" s="832" t="s">
        <v>2552</v>
      </c>
      <c r="C22" s="832" t="s">
        <v>2556</v>
      </c>
      <c r="D22" s="833" t="s">
        <v>4321</v>
      </c>
      <c r="E22" s="834" t="s">
        <v>2582</v>
      </c>
      <c r="F22" s="832" t="s">
        <v>2553</v>
      </c>
      <c r="G22" s="832" t="s">
        <v>2636</v>
      </c>
      <c r="H22" s="832" t="s">
        <v>662</v>
      </c>
      <c r="I22" s="832" t="s">
        <v>2637</v>
      </c>
      <c r="J22" s="832" t="s">
        <v>1990</v>
      </c>
      <c r="K22" s="832" t="s">
        <v>2638</v>
      </c>
      <c r="L22" s="835">
        <v>16.12</v>
      </c>
      <c r="M22" s="835">
        <v>16.12</v>
      </c>
      <c r="N22" s="832">
        <v>1</v>
      </c>
      <c r="O22" s="836">
        <v>0.5</v>
      </c>
      <c r="P22" s="835">
        <v>16.12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2552</v>
      </c>
      <c r="C23" s="832" t="s">
        <v>2556</v>
      </c>
      <c r="D23" s="833" t="s">
        <v>4321</v>
      </c>
      <c r="E23" s="834" t="s">
        <v>2582</v>
      </c>
      <c r="F23" s="832" t="s">
        <v>2553</v>
      </c>
      <c r="G23" s="832" t="s">
        <v>2612</v>
      </c>
      <c r="H23" s="832" t="s">
        <v>592</v>
      </c>
      <c r="I23" s="832" t="s">
        <v>2616</v>
      </c>
      <c r="J23" s="832" t="s">
        <v>2617</v>
      </c>
      <c r="K23" s="832" t="s">
        <v>2618</v>
      </c>
      <c r="L23" s="835">
        <v>87.67</v>
      </c>
      <c r="M23" s="835">
        <v>87.67</v>
      </c>
      <c r="N23" s="832">
        <v>1</v>
      </c>
      <c r="O23" s="836">
        <v>0.5</v>
      </c>
      <c r="P23" s="835">
        <v>87.67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32</v>
      </c>
      <c r="B24" s="832" t="s">
        <v>2552</v>
      </c>
      <c r="C24" s="832" t="s">
        <v>2556</v>
      </c>
      <c r="D24" s="833" t="s">
        <v>4321</v>
      </c>
      <c r="E24" s="834" t="s">
        <v>2587</v>
      </c>
      <c r="F24" s="832" t="s">
        <v>2553</v>
      </c>
      <c r="G24" s="832" t="s">
        <v>2598</v>
      </c>
      <c r="H24" s="832" t="s">
        <v>592</v>
      </c>
      <c r="I24" s="832" t="s">
        <v>2605</v>
      </c>
      <c r="J24" s="832" t="s">
        <v>1586</v>
      </c>
      <c r="K24" s="832" t="s">
        <v>2606</v>
      </c>
      <c r="L24" s="835">
        <v>462.73</v>
      </c>
      <c r="M24" s="835">
        <v>462.73</v>
      </c>
      <c r="N24" s="832">
        <v>1</v>
      </c>
      <c r="O24" s="836">
        <v>0.5</v>
      </c>
      <c r="P24" s="835">
        <v>462.73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2552</v>
      </c>
      <c r="C25" s="832" t="s">
        <v>2556</v>
      </c>
      <c r="D25" s="833" t="s">
        <v>4321</v>
      </c>
      <c r="E25" s="834" t="s">
        <v>2587</v>
      </c>
      <c r="F25" s="832" t="s">
        <v>2553</v>
      </c>
      <c r="G25" s="832" t="s">
        <v>2602</v>
      </c>
      <c r="H25" s="832" t="s">
        <v>592</v>
      </c>
      <c r="I25" s="832" t="s">
        <v>2639</v>
      </c>
      <c r="J25" s="832" t="s">
        <v>2640</v>
      </c>
      <c r="K25" s="832" t="s">
        <v>2641</v>
      </c>
      <c r="L25" s="835">
        <v>59.56</v>
      </c>
      <c r="M25" s="835">
        <v>59.56</v>
      </c>
      <c r="N25" s="832">
        <v>1</v>
      </c>
      <c r="O25" s="836">
        <v>0.5</v>
      </c>
      <c r="P25" s="835">
        <v>59.56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32</v>
      </c>
      <c r="B26" s="832" t="s">
        <v>2552</v>
      </c>
      <c r="C26" s="832" t="s">
        <v>2556</v>
      </c>
      <c r="D26" s="833" t="s">
        <v>4321</v>
      </c>
      <c r="E26" s="834" t="s">
        <v>2593</v>
      </c>
      <c r="F26" s="832" t="s">
        <v>2553</v>
      </c>
      <c r="G26" s="832" t="s">
        <v>2642</v>
      </c>
      <c r="H26" s="832" t="s">
        <v>592</v>
      </c>
      <c r="I26" s="832" t="s">
        <v>2643</v>
      </c>
      <c r="J26" s="832" t="s">
        <v>2644</v>
      </c>
      <c r="K26" s="832" t="s">
        <v>2645</v>
      </c>
      <c r="L26" s="835">
        <v>88.76</v>
      </c>
      <c r="M26" s="835">
        <v>88.76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32</v>
      </c>
      <c r="B27" s="832" t="s">
        <v>2552</v>
      </c>
      <c r="C27" s="832" t="s">
        <v>2556</v>
      </c>
      <c r="D27" s="833" t="s">
        <v>4321</v>
      </c>
      <c r="E27" s="834" t="s">
        <v>2593</v>
      </c>
      <c r="F27" s="832" t="s">
        <v>2553</v>
      </c>
      <c r="G27" s="832" t="s">
        <v>2636</v>
      </c>
      <c r="H27" s="832" t="s">
        <v>662</v>
      </c>
      <c r="I27" s="832" t="s">
        <v>2646</v>
      </c>
      <c r="J27" s="832" t="s">
        <v>1990</v>
      </c>
      <c r="K27" s="832" t="s">
        <v>2647</v>
      </c>
      <c r="L27" s="835">
        <v>32.25</v>
      </c>
      <c r="M27" s="835">
        <v>32.25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32</v>
      </c>
      <c r="B28" s="832" t="s">
        <v>2552</v>
      </c>
      <c r="C28" s="832" t="s">
        <v>2556</v>
      </c>
      <c r="D28" s="833" t="s">
        <v>4321</v>
      </c>
      <c r="E28" s="834" t="s">
        <v>2595</v>
      </c>
      <c r="F28" s="832" t="s">
        <v>2553</v>
      </c>
      <c r="G28" s="832" t="s">
        <v>2648</v>
      </c>
      <c r="H28" s="832" t="s">
        <v>662</v>
      </c>
      <c r="I28" s="832" t="s">
        <v>2237</v>
      </c>
      <c r="J28" s="832" t="s">
        <v>678</v>
      </c>
      <c r="K28" s="832" t="s">
        <v>680</v>
      </c>
      <c r="L28" s="835">
        <v>65.28</v>
      </c>
      <c r="M28" s="835">
        <v>65.28</v>
      </c>
      <c r="N28" s="832">
        <v>1</v>
      </c>
      <c r="O28" s="836">
        <v>1</v>
      </c>
      <c r="P28" s="835">
        <v>65.28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32</v>
      </c>
      <c r="B29" s="832" t="s">
        <v>2552</v>
      </c>
      <c r="C29" s="832" t="s">
        <v>2556</v>
      </c>
      <c r="D29" s="833" t="s">
        <v>4321</v>
      </c>
      <c r="E29" s="834" t="s">
        <v>2595</v>
      </c>
      <c r="F29" s="832" t="s">
        <v>2553</v>
      </c>
      <c r="G29" s="832" t="s">
        <v>2649</v>
      </c>
      <c r="H29" s="832" t="s">
        <v>662</v>
      </c>
      <c r="I29" s="832" t="s">
        <v>2146</v>
      </c>
      <c r="J29" s="832" t="s">
        <v>2144</v>
      </c>
      <c r="K29" s="832" t="s">
        <v>2147</v>
      </c>
      <c r="L29" s="835">
        <v>170.52</v>
      </c>
      <c r="M29" s="835">
        <v>341.04</v>
      </c>
      <c r="N29" s="832">
        <v>2</v>
      </c>
      <c r="O29" s="836">
        <v>1.5</v>
      </c>
      <c r="P29" s="835">
        <v>341.04</v>
      </c>
      <c r="Q29" s="837">
        <v>1</v>
      </c>
      <c r="R29" s="832">
        <v>2</v>
      </c>
      <c r="S29" s="837">
        <v>1</v>
      </c>
      <c r="T29" s="836">
        <v>1.5</v>
      </c>
      <c r="U29" s="838">
        <v>1</v>
      </c>
    </row>
    <row r="30" spans="1:21" ht="14.4" customHeight="1" x14ac:dyDescent="0.3">
      <c r="A30" s="831">
        <v>32</v>
      </c>
      <c r="B30" s="832" t="s">
        <v>2552</v>
      </c>
      <c r="C30" s="832" t="s">
        <v>2556</v>
      </c>
      <c r="D30" s="833" t="s">
        <v>4321</v>
      </c>
      <c r="E30" s="834" t="s">
        <v>2595</v>
      </c>
      <c r="F30" s="832" t="s">
        <v>2553</v>
      </c>
      <c r="G30" s="832" t="s">
        <v>2650</v>
      </c>
      <c r="H30" s="832" t="s">
        <v>662</v>
      </c>
      <c r="I30" s="832" t="s">
        <v>2188</v>
      </c>
      <c r="J30" s="832" t="s">
        <v>2189</v>
      </c>
      <c r="K30" s="832" t="s">
        <v>2190</v>
      </c>
      <c r="L30" s="835">
        <v>3231.81</v>
      </c>
      <c r="M30" s="835">
        <v>3231.81</v>
      </c>
      <c r="N30" s="832">
        <v>1</v>
      </c>
      <c r="O30" s="836">
        <v>0.5</v>
      </c>
      <c r="P30" s="835">
        <v>3231.81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32</v>
      </c>
      <c r="B31" s="832" t="s">
        <v>2552</v>
      </c>
      <c r="C31" s="832" t="s">
        <v>2556</v>
      </c>
      <c r="D31" s="833" t="s">
        <v>4321</v>
      </c>
      <c r="E31" s="834" t="s">
        <v>2595</v>
      </c>
      <c r="F31" s="832" t="s">
        <v>2553</v>
      </c>
      <c r="G31" s="832" t="s">
        <v>2651</v>
      </c>
      <c r="H31" s="832" t="s">
        <v>592</v>
      </c>
      <c r="I31" s="832" t="s">
        <v>2652</v>
      </c>
      <c r="J31" s="832" t="s">
        <v>1743</v>
      </c>
      <c r="K31" s="832" t="s">
        <v>2653</v>
      </c>
      <c r="L31" s="835">
        <v>49.38</v>
      </c>
      <c r="M31" s="835">
        <v>49.38</v>
      </c>
      <c r="N31" s="832">
        <v>1</v>
      </c>
      <c r="O31" s="836">
        <v>0.5</v>
      </c>
      <c r="P31" s="835">
        <v>49.38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32</v>
      </c>
      <c r="B32" s="832" t="s">
        <v>2552</v>
      </c>
      <c r="C32" s="832" t="s">
        <v>2556</v>
      </c>
      <c r="D32" s="833" t="s">
        <v>4321</v>
      </c>
      <c r="E32" s="834" t="s">
        <v>2595</v>
      </c>
      <c r="F32" s="832" t="s">
        <v>2553</v>
      </c>
      <c r="G32" s="832" t="s">
        <v>2634</v>
      </c>
      <c r="H32" s="832" t="s">
        <v>662</v>
      </c>
      <c r="I32" s="832" t="s">
        <v>2654</v>
      </c>
      <c r="J32" s="832" t="s">
        <v>1783</v>
      </c>
      <c r="K32" s="832" t="s">
        <v>2655</v>
      </c>
      <c r="L32" s="835">
        <v>1385.62</v>
      </c>
      <c r="M32" s="835">
        <v>1385.62</v>
      </c>
      <c r="N32" s="832">
        <v>1</v>
      </c>
      <c r="O32" s="836">
        <v>1</v>
      </c>
      <c r="P32" s="835">
        <v>1385.62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32</v>
      </c>
      <c r="B33" s="832" t="s">
        <v>2552</v>
      </c>
      <c r="C33" s="832" t="s">
        <v>2556</v>
      </c>
      <c r="D33" s="833" t="s">
        <v>4321</v>
      </c>
      <c r="E33" s="834" t="s">
        <v>2595</v>
      </c>
      <c r="F33" s="832" t="s">
        <v>2553</v>
      </c>
      <c r="G33" s="832" t="s">
        <v>2627</v>
      </c>
      <c r="H33" s="832" t="s">
        <v>662</v>
      </c>
      <c r="I33" s="832" t="s">
        <v>2136</v>
      </c>
      <c r="J33" s="832" t="s">
        <v>1309</v>
      </c>
      <c r="K33" s="832" t="s">
        <v>2137</v>
      </c>
      <c r="L33" s="835">
        <v>154.36000000000001</v>
      </c>
      <c r="M33" s="835">
        <v>154.36000000000001</v>
      </c>
      <c r="N33" s="832">
        <v>1</v>
      </c>
      <c r="O33" s="836">
        <v>0.5</v>
      </c>
      <c r="P33" s="835">
        <v>154.36000000000001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2552</v>
      </c>
      <c r="C34" s="832" t="s">
        <v>2556</v>
      </c>
      <c r="D34" s="833" t="s">
        <v>4321</v>
      </c>
      <c r="E34" s="834" t="s">
        <v>2596</v>
      </c>
      <c r="F34" s="832" t="s">
        <v>2553</v>
      </c>
      <c r="G34" s="832" t="s">
        <v>2598</v>
      </c>
      <c r="H34" s="832" t="s">
        <v>592</v>
      </c>
      <c r="I34" s="832" t="s">
        <v>2605</v>
      </c>
      <c r="J34" s="832" t="s">
        <v>1586</v>
      </c>
      <c r="K34" s="832" t="s">
        <v>2606</v>
      </c>
      <c r="L34" s="835">
        <v>462.73</v>
      </c>
      <c r="M34" s="835">
        <v>462.73</v>
      </c>
      <c r="N34" s="832">
        <v>1</v>
      </c>
      <c r="O34" s="836">
        <v>0.5</v>
      </c>
      <c r="P34" s="835">
        <v>462.73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2552</v>
      </c>
      <c r="C35" s="832" t="s">
        <v>2556</v>
      </c>
      <c r="D35" s="833" t="s">
        <v>4321</v>
      </c>
      <c r="E35" s="834" t="s">
        <v>2596</v>
      </c>
      <c r="F35" s="832" t="s">
        <v>2553</v>
      </c>
      <c r="G35" s="832" t="s">
        <v>2648</v>
      </c>
      <c r="H35" s="832" t="s">
        <v>592</v>
      </c>
      <c r="I35" s="832" t="s">
        <v>2656</v>
      </c>
      <c r="J35" s="832" t="s">
        <v>2657</v>
      </c>
      <c r="K35" s="832" t="s">
        <v>2658</v>
      </c>
      <c r="L35" s="835">
        <v>121.75</v>
      </c>
      <c r="M35" s="835">
        <v>243.5</v>
      </c>
      <c r="N35" s="832">
        <v>2</v>
      </c>
      <c r="O35" s="836">
        <v>1.5</v>
      </c>
      <c r="P35" s="835">
        <v>121.75</v>
      </c>
      <c r="Q35" s="837">
        <v>0.5</v>
      </c>
      <c r="R35" s="832">
        <v>1</v>
      </c>
      <c r="S35" s="837">
        <v>0.5</v>
      </c>
      <c r="T35" s="836">
        <v>0.5</v>
      </c>
      <c r="U35" s="838">
        <v>0.33333333333333331</v>
      </c>
    </row>
    <row r="36" spans="1:21" ht="14.4" customHeight="1" x14ac:dyDescent="0.3">
      <c r="A36" s="831">
        <v>32</v>
      </c>
      <c r="B36" s="832" t="s">
        <v>2552</v>
      </c>
      <c r="C36" s="832" t="s">
        <v>2556</v>
      </c>
      <c r="D36" s="833" t="s">
        <v>4321</v>
      </c>
      <c r="E36" s="834" t="s">
        <v>2596</v>
      </c>
      <c r="F36" s="832" t="s">
        <v>2553</v>
      </c>
      <c r="G36" s="832" t="s">
        <v>2648</v>
      </c>
      <c r="H36" s="832" t="s">
        <v>662</v>
      </c>
      <c r="I36" s="832" t="s">
        <v>2236</v>
      </c>
      <c r="J36" s="832" t="s">
        <v>678</v>
      </c>
      <c r="K36" s="832" t="s">
        <v>679</v>
      </c>
      <c r="L36" s="835">
        <v>72.55</v>
      </c>
      <c r="M36" s="835">
        <v>72.55</v>
      </c>
      <c r="N36" s="832">
        <v>1</v>
      </c>
      <c r="O36" s="836">
        <v>0.5</v>
      </c>
      <c r="P36" s="835">
        <v>72.55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32</v>
      </c>
      <c r="B37" s="832" t="s">
        <v>2552</v>
      </c>
      <c r="C37" s="832" t="s">
        <v>2556</v>
      </c>
      <c r="D37" s="833" t="s">
        <v>4321</v>
      </c>
      <c r="E37" s="834" t="s">
        <v>2596</v>
      </c>
      <c r="F37" s="832" t="s">
        <v>2553</v>
      </c>
      <c r="G37" s="832" t="s">
        <v>2659</v>
      </c>
      <c r="H37" s="832" t="s">
        <v>592</v>
      </c>
      <c r="I37" s="832" t="s">
        <v>2660</v>
      </c>
      <c r="J37" s="832" t="s">
        <v>2661</v>
      </c>
      <c r="K37" s="832" t="s">
        <v>2275</v>
      </c>
      <c r="L37" s="835">
        <v>62.18</v>
      </c>
      <c r="M37" s="835">
        <v>62.18</v>
      </c>
      <c r="N37" s="832">
        <v>1</v>
      </c>
      <c r="O37" s="836">
        <v>0.5</v>
      </c>
      <c r="P37" s="835">
        <v>62.18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32</v>
      </c>
      <c r="B38" s="832" t="s">
        <v>2552</v>
      </c>
      <c r="C38" s="832" t="s">
        <v>2556</v>
      </c>
      <c r="D38" s="833" t="s">
        <v>4321</v>
      </c>
      <c r="E38" s="834" t="s">
        <v>2596</v>
      </c>
      <c r="F38" s="832" t="s">
        <v>2553</v>
      </c>
      <c r="G38" s="832" t="s">
        <v>2659</v>
      </c>
      <c r="H38" s="832" t="s">
        <v>592</v>
      </c>
      <c r="I38" s="832" t="s">
        <v>2662</v>
      </c>
      <c r="J38" s="832" t="s">
        <v>2661</v>
      </c>
      <c r="K38" s="832" t="s">
        <v>2066</v>
      </c>
      <c r="L38" s="835">
        <v>31.09</v>
      </c>
      <c r="M38" s="835">
        <v>31.09</v>
      </c>
      <c r="N38" s="832">
        <v>1</v>
      </c>
      <c r="O38" s="836">
        <v>0.5</v>
      </c>
      <c r="P38" s="835">
        <v>31.09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2552</v>
      </c>
      <c r="C39" s="832" t="s">
        <v>2556</v>
      </c>
      <c r="D39" s="833" t="s">
        <v>4321</v>
      </c>
      <c r="E39" s="834" t="s">
        <v>2596</v>
      </c>
      <c r="F39" s="832" t="s">
        <v>2553</v>
      </c>
      <c r="G39" s="832" t="s">
        <v>2663</v>
      </c>
      <c r="H39" s="832" t="s">
        <v>662</v>
      </c>
      <c r="I39" s="832" t="s">
        <v>2052</v>
      </c>
      <c r="J39" s="832" t="s">
        <v>1509</v>
      </c>
      <c r="K39" s="832" t="s">
        <v>2053</v>
      </c>
      <c r="L39" s="835">
        <v>35.11</v>
      </c>
      <c r="M39" s="835">
        <v>70.22</v>
      </c>
      <c r="N39" s="832">
        <v>2</v>
      </c>
      <c r="O39" s="836">
        <v>0.5</v>
      </c>
      <c r="P39" s="835">
        <v>70.22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2552</v>
      </c>
      <c r="C40" s="832" t="s">
        <v>2556</v>
      </c>
      <c r="D40" s="833" t="s">
        <v>4321</v>
      </c>
      <c r="E40" s="834" t="s">
        <v>2596</v>
      </c>
      <c r="F40" s="832" t="s">
        <v>2553</v>
      </c>
      <c r="G40" s="832" t="s">
        <v>2649</v>
      </c>
      <c r="H40" s="832" t="s">
        <v>592</v>
      </c>
      <c r="I40" s="832" t="s">
        <v>2664</v>
      </c>
      <c r="J40" s="832" t="s">
        <v>2665</v>
      </c>
      <c r="K40" s="832" t="s">
        <v>2666</v>
      </c>
      <c r="L40" s="835">
        <v>238.72</v>
      </c>
      <c r="M40" s="835">
        <v>477.44</v>
      </c>
      <c r="N40" s="832">
        <v>2</v>
      </c>
      <c r="O40" s="836">
        <v>0.5</v>
      </c>
      <c r="P40" s="835">
        <v>477.44</v>
      </c>
      <c r="Q40" s="837">
        <v>1</v>
      </c>
      <c r="R40" s="832">
        <v>2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2552</v>
      </c>
      <c r="C41" s="832" t="s">
        <v>2556</v>
      </c>
      <c r="D41" s="833" t="s">
        <v>4321</v>
      </c>
      <c r="E41" s="834" t="s">
        <v>2596</v>
      </c>
      <c r="F41" s="832" t="s">
        <v>2553</v>
      </c>
      <c r="G41" s="832" t="s">
        <v>2667</v>
      </c>
      <c r="H41" s="832" t="s">
        <v>592</v>
      </c>
      <c r="I41" s="832" t="s">
        <v>2668</v>
      </c>
      <c r="J41" s="832" t="s">
        <v>899</v>
      </c>
      <c r="K41" s="832" t="s">
        <v>826</v>
      </c>
      <c r="L41" s="835">
        <v>236.03</v>
      </c>
      <c r="M41" s="835">
        <v>236.03</v>
      </c>
      <c r="N41" s="832">
        <v>1</v>
      </c>
      <c r="O41" s="836">
        <v>0.5</v>
      </c>
      <c r="P41" s="835">
        <v>236.03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32</v>
      </c>
      <c r="B42" s="832" t="s">
        <v>2552</v>
      </c>
      <c r="C42" s="832" t="s">
        <v>2556</v>
      </c>
      <c r="D42" s="833" t="s">
        <v>4321</v>
      </c>
      <c r="E42" s="834" t="s">
        <v>2596</v>
      </c>
      <c r="F42" s="832" t="s">
        <v>2553</v>
      </c>
      <c r="G42" s="832" t="s">
        <v>2667</v>
      </c>
      <c r="H42" s="832" t="s">
        <v>592</v>
      </c>
      <c r="I42" s="832" t="s">
        <v>2669</v>
      </c>
      <c r="J42" s="832" t="s">
        <v>825</v>
      </c>
      <c r="K42" s="832" t="s">
        <v>826</v>
      </c>
      <c r="L42" s="835">
        <v>236.03</v>
      </c>
      <c r="M42" s="835">
        <v>236.03</v>
      </c>
      <c r="N42" s="832">
        <v>1</v>
      </c>
      <c r="O42" s="836">
        <v>0.5</v>
      </c>
      <c r="P42" s="835">
        <v>236.03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32</v>
      </c>
      <c r="B43" s="832" t="s">
        <v>2552</v>
      </c>
      <c r="C43" s="832" t="s">
        <v>2556</v>
      </c>
      <c r="D43" s="833" t="s">
        <v>4321</v>
      </c>
      <c r="E43" s="834" t="s">
        <v>2596</v>
      </c>
      <c r="F43" s="832" t="s">
        <v>2553</v>
      </c>
      <c r="G43" s="832" t="s">
        <v>2670</v>
      </c>
      <c r="H43" s="832" t="s">
        <v>592</v>
      </c>
      <c r="I43" s="832" t="s">
        <v>2671</v>
      </c>
      <c r="J43" s="832" t="s">
        <v>2672</v>
      </c>
      <c r="K43" s="832" t="s">
        <v>2454</v>
      </c>
      <c r="L43" s="835">
        <v>47.46</v>
      </c>
      <c r="M43" s="835">
        <v>47.46</v>
      </c>
      <c r="N43" s="832">
        <v>1</v>
      </c>
      <c r="O43" s="836">
        <v>0.5</v>
      </c>
      <c r="P43" s="835">
        <v>47.46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32</v>
      </c>
      <c r="B44" s="832" t="s">
        <v>2552</v>
      </c>
      <c r="C44" s="832" t="s">
        <v>2556</v>
      </c>
      <c r="D44" s="833" t="s">
        <v>4321</v>
      </c>
      <c r="E44" s="834" t="s">
        <v>2596</v>
      </c>
      <c r="F44" s="832" t="s">
        <v>2553</v>
      </c>
      <c r="G44" s="832" t="s">
        <v>2673</v>
      </c>
      <c r="H44" s="832" t="s">
        <v>592</v>
      </c>
      <c r="I44" s="832" t="s">
        <v>2029</v>
      </c>
      <c r="J44" s="832" t="s">
        <v>906</v>
      </c>
      <c r="K44" s="832" t="s">
        <v>2030</v>
      </c>
      <c r="L44" s="835">
        <v>42.51</v>
      </c>
      <c r="M44" s="835">
        <v>85.02</v>
      </c>
      <c r="N44" s="832">
        <v>2</v>
      </c>
      <c r="O44" s="836">
        <v>1.5</v>
      </c>
      <c r="P44" s="835">
        <v>85.02</v>
      </c>
      <c r="Q44" s="837">
        <v>1</v>
      </c>
      <c r="R44" s="832">
        <v>2</v>
      </c>
      <c r="S44" s="837">
        <v>1</v>
      </c>
      <c r="T44" s="836">
        <v>1.5</v>
      </c>
      <c r="U44" s="838">
        <v>1</v>
      </c>
    </row>
    <row r="45" spans="1:21" ht="14.4" customHeight="1" x14ac:dyDescent="0.3">
      <c r="A45" s="831">
        <v>32</v>
      </c>
      <c r="B45" s="832" t="s">
        <v>2552</v>
      </c>
      <c r="C45" s="832" t="s">
        <v>2556</v>
      </c>
      <c r="D45" s="833" t="s">
        <v>4321</v>
      </c>
      <c r="E45" s="834" t="s">
        <v>2596</v>
      </c>
      <c r="F45" s="832" t="s">
        <v>2553</v>
      </c>
      <c r="G45" s="832" t="s">
        <v>2608</v>
      </c>
      <c r="H45" s="832" t="s">
        <v>592</v>
      </c>
      <c r="I45" s="832" t="s">
        <v>2674</v>
      </c>
      <c r="J45" s="832" t="s">
        <v>2675</v>
      </c>
      <c r="K45" s="832" t="s">
        <v>2676</v>
      </c>
      <c r="L45" s="835">
        <v>45.03</v>
      </c>
      <c r="M45" s="835">
        <v>45.03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32</v>
      </c>
      <c r="B46" s="832" t="s">
        <v>2552</v>
      </c>
      <c r="C46" s="832" t="s">
        <v>2556</v>
      </c>
      <c r="D46" s="833" t="s">
        <v>4321</v>
      </c>
      <c r="E46" s="834" t="s">
        <v>2596</v>
      </c>
      <c r="F46" s="832" t="s">
        <v>2553</v>
      </c>
      <c r="G46" s="832" t="s">
        <v>2677</v>
      </c>
      <c r="H46" s="832" t="s">
        <v>592</v>
      </c>
      <c r="I46" s="832" t="s">
        <v>2678</v>
      </c>
      <c r="J46" s="832" t="s">
        <v>2679</v>
      </c>
      <c r="K46" s="832" t="s">
        <v>2680</v>
      </c>
      <c r="L46" s="835">
        <v>296.62</v>
      </c>
      <c r="M46" s="835">
        <v>296.62</v>
      </c>
      <c r="N46" s="832">
        <v>1</v>
      </c>
      <c r="O46" s="836">
        <v>0.5</v>
      </c>
      <c r="P46" s="835">
        <v>296.62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2552</v>
      </c>
      <c r="C47" s="832" t="s">
        <v>2556</v>
      </c>
      <c r="D47" s="833" t="s">
        <v>4321</v>
      </c>
      <c r="E47" s="834" t="s">
        <v>2596</v>
      </c>
      <c r="F47" s="832" t="s">
        <v>2553</v>
      </c>
      <c r="G47" s="832" t="s">
        <v>2681</v>
      </c>
      <c r="H47" s="832" t="s">
        <v>592</v>
      </c>
      <c r="I47" s="832" t="s">
        <v>2682</v>
      </c>
      <c r="J47" s="832" t="s">
        <v>816</v>
      </c>
      <c r="K47" s="832" t="s">
        <v>2683</v>
      </c>
      <c r="L47" s="835">
        <v>76.709999999999994</v>
      </c>
      <c r="M47" s="835">
        <v>76.709999999999994</v>
      </c>
      <c r="N47" s="832">
        <v>1</v>
      </c>
      <c r="O47" s="836">
        <v>0.5</v>
      </c>
      <c r="P47" s="835">
        <v>76.709999999999994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32</v>
      </c>
      <c r="B48" s="832" t="s">
        <v>2552</v>
      </c>
      <c r="C48" s="832" t="s">
        <v>2556</v>
      </c>
      <c r="D48" s="833" t="s">
        <v>4321</v>
      </c>
      <c r="E48" s="834" t="s">
        <v>2596</v>
      </c>
      <c r="F48" s="832" t="s">
        <v>2553</v>
      </c>
      <c r="G48" s="832" t="s">
        <v>2684</v>
      </c>
      <c r="H48" s="832" t="s">
        <v>592</v>
      </c>
      <c r="I48" s="832" t="s">
        <v>2685</v>
      </c>
      <c r="J48" s="832" t="s">
        <v>2686</v>
      </c>
      <c r="K48" s="832" t="s">
        <v>679</v>
      </c>
      <c r="L48" s="835">
        <v>58.62</v>
      </c>
      <c r="M48" s="835">
        <v>58.62</v>
      </c>
      <c r="N48" s="832">
        <v>1</v>
      </c>
      <c r="O48" s="836">
        <v>0.5</v>
      </c>
      <c r="P48" s="835">
        <v>58.62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2552</v>
      </c>
      <c r="C49" s="832" t="s">
        <v>2556</v>
      </c>
      <c r="D49" s="833" t="s">
        <v>4321</v>
      </c>
      <c r="E49" s="834" t="s">
        <v>2596</v>
      </c>
      <c r="F49" s="832" t="s">
        <v>2553</v>
      </c>
      <c r="G49" s="832" t="s">
        <v>2642</v>
      </c>
      <c r="H49" s="832" t="s">
        <v>592</v>
      </c>
      <c r="I49" s="832" t="s">
        <v>2643</v>
      </c>
      <c r="J49" s="832" t="s">
        <v>2644</v>
      </c>
      <c r="K49" s="832" t="s">
        <v>2645</v>
      </c>
      <c r="L49" s="835">
        <v>88.76</v>
      </c>
      <c r="M49" s="835">
        <v>88.76</v>
      </c>
      <c r="N49" s="832">
        <v>1</v>
      </c>
      <c r="O49" s="836">
        <v>0.5</v>
      </c>
      <c r="P49" s="835">
        <v>88.76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32</v>
      </c>
      <c r="B50" s="832" t="s">
        <v>2552</v>
      </c>
      <c r="C50" s="832" t="s">
        <v>2556</v>
      </c>
      <c r="D50" s="833" t="s">
        <v>4321</v>
      </c>
      <c r="E50" s="834" t="s">
        <v>2596</v>
      </c>
      <c r="F50" s="832" t="s">
        <v>2553</v>
      </c>
      <c r="G50" s="832" t="s">
        <v>2687</v>
      </c>
      <c r="H50" s="832" t="s">
        <v>592</v>
      </c>
      <c r="I50" s="832" t="s">
        <v>2688</v>
      </c>
      <c r="J50" s="832" t="s">
        <v>1213</v>
      </c>
      <c r="K50" s="832" t="s">
        <v>2689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2552</v>
      </c>
      <c r="C51" s="832" t="s">
        <v>2556</v>
      </c>
      <c r="D51" s="833" t="s">
        <v>4321</v>
      </c>
      <c r="E51" s="834" t="s">
        <v>2596</v>
      </c>
      <c r="F51" s="832" t="s">
        <v>2553</v>
      </c>
      <c r="G51" s="832" t="s">
        <v>2690</v>
      </c>
      <c r="H51" s="832" t="s">
        <v>662</v>
      </c>
      <c r="I51" s="832" t="s">
        <v>2037</v>
      </c>
      <c r="J51" s="832" t="s">
        <v>2038</v>
      </c>
      <c r="K51" s="832" t="s">
        <v>2039</v>
      </c>
      <c r="L51" s="835">
        <v>38.04</v>
      </c>
      <c r="M51" s="835">
        <v>76.08</v>
      </c>
      <c r="N51" s="832">
        <v>2</v>
      </c>
      <c r="O51" s="836">
        <v>1</v>
      </c>
      <c r="P51" s="835">
        <v>76.08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32</v>
      </c>
      <c r="B52" s="832" t="s">
        <v>2552</v>
      </c>
      <c r="C52" s="832" t="s">
        <v>2556</v>
      </c>
      <c r="D52" s="833" t="s">
        <v>4321</v>
      </c>
      <c r="E52" s="834" t="s">
        <v>2596</v>
      </c>
      <c r="F52" s="832" t="s">
        <v>2553</v>
      </c>
      <c r="G52" s="832" t="s">
        <v>2690</v>
      </c>
      <c r="H52" s="832" t="s">
        <v>662</v>
      </c>
      <c r="I52" s="832" t="s">
        <v>2393</v>
      </c>
      <c r="J52" s="832" t="s">
        <v>2041</v>
      </c>
      <c r="K52" s="832" t="s">
        <v>2394</v>
      </c>
      <c r="L52" s="835">
        <v>70.23</v>
      </c>
      <c r="M52" s="835">
        <v>70.23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32</v>
      </c>
      <c r="B53" s="832" t="s">
        <v>2552</v>
      </c>
      <c r="C53" s="832" t="s">
        <v>2556</v>
      </c>
      <c r="D53" s="833" t="s">
        <v>4321</v>
      </c>
      <c r="E53" s="834" t="s">
        <v>2596</v>
      </c>
      <c r="F53" s="832" t="s">
        <v>2553</v>
      </c>
      <c r="G53" s="832" t="s">
        <v>2691</v>
      </c>
      <c r="H53" s="832" t="s">
        <v>592</v>
      </c>
      <c r="I53" s="832" t="s">
        <v>2692</v>
      </c>
      <c r="J53" s="832" t="s">
        <v>852</v>
      </c>
      <c r="K53" s="832" t="s">
        <v>2693</v>
      </c>
      <c r="L53" s="835">
        <v>92.04</v>
      </c>
      <c r="M53" s="835">
        <v>92.04</v>
      </c>
      <c r="N53" s="832">
        <v>1</v>
      </c>
      <c r="O53" s="836">
        <v>0.5</v>
      </c>
      <c r="P53" s="835">
        <v>92.04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32</v>
      </c>
      <c r="B54" s="832" t="s">
        <v>2552</v>
      </c>
      <c r="C54" s="832" t="s">
        <v>2556</v>
      </c>
      <c r="D54" s="833" t="s">
        <v>4321</v>
      </c>
      <c r="E54" s="834" t="s">
        <v>2596</v>
      </c>
      <c r="F54" s="832" t="s">
        <v>2553</v>
      </c>
      <c r="G54" s="832" t="s">
        <v>2634</v>
      </c>
      <c r="H54" s="832" t="s">
        <v>662</v>
      </c>
      <c r="I54" s="832" t="s">
        <v>2694</v>
      </c>
      <c r="J54" s="832" t="s">
        <v>901</v>
      </c>
      <c r="K54" s="832" t="s">
        <v>2018</v>
      </c>
      <c r="L54" s="835">
        <v>490.89</v>
      </c>
      <c r="M54" s="835">
        <v>490.89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32</v>
      </c>
      <c r="B55" s="832" t="s">
        <v>2552</v>
      </c>
      <c r="C55" s="832" t="s">
        <v>2556</v>
      </c>
      <c r="D55" s="833" t="s">
        <v>4321</v>
      </c>
      <c r="E55" s="834" t="s">
        <v>2596</v>
      </c>
      <c r="F55" s="832" t="s">
        <v>2553</v>
      </c>
      <c r="G55" s="832" t="s">
        <v>2634</v>
      </c>
      <c r="H55" s="832" t="s">
        <v>662</v>
      </c>
      <c r="I55" s="832" t="s">
        <v>2695</v>
      </c>
      <c r="J55" s="832" t="s">
        <v>1783</v>
      </c>
      <c r="K55" s="832" t="s">
        <v>2696</v>
      </c>
      <c r="L55" s="835">
        <v>1847.49</v>
      </c>
      <c r="M55" s="835">
        <v>1847.49</v>
      </c>
      <c r="N55" s="832">
        <v>1</v>
      </c>
      <c r="O55" s="836">
        <v>1</v>
      </c>
      <c r="P55" s="835">
        <v>1847.49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32</v>
      </c>
      <c r="B56" s="832" t="s">
        <v>2552</v>
      </c>
      <c r="C56" s="832" t="s">
        <v>2556</v>
      </c>
      <c r="D56" s="833" t="s">
        <v>4321</v>
      </c>
      <c r="E56" s="834" t="s">
        <v>2596</v>
      </c>
      <c r="F56" s="832" t="s">
        <v>2553</v>
      </c>
      <c r="G56" s="832" t="s">
        <v>2636</v>
      </c>
      <c r="H56" s="832" t="s">
        <v>662</v>
      </c>
      <c r="I56" s="832" t="s">
        <v>2637</v>
      </c>
      <c r="J56" s="832" t="s">
        <v>1990</v>
      </c>
      <c r="K56" s="832" t="s">
        <v>2638</v>
      </c>
      <c r="L56" s="835">
        <v>16.12</v>
      </c>
      <c r="M56" s="835">
        <v>32.24</v>
      </c>
      <c r="N56" s="832">
        <v>2</v>
      </c>
      <c r="O56" s="836">
        <v>1</v>
      </c>
      <c r="P56" s="835">
        <v>32.24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32</v>
      </c>
      <c r="B57" s="832" t="s">
        <v>2552</v>
      </c>
      <c r="C57" s="832" t="s">
        <v>2556</v>
      </c>
      <c r="D57" s="833" t="s">
        <v>4321</v>
      </c>
      <c r="E57" s="834" t="s">
        <v>2596</v>
      </c>
      <c r="F57" s="832" t="s">
        <v>2553</v>
      </c>
      <c r="G57" s="832" t="s">
        <v>2636</v>
      </c>
      <c r="H57" s="832" t="s">
        <v>662</v>
      </c>
      <c r="I57" s="832" t="s">
        <v>2697</v>
      </c>
      <c r="J57" s="832" t="s">
        <v>1990</v>
      </c>
      <c r="K57" s="832" t="s">
        <v>2698</v>
      </c>
      <c r="L57" s="835">
        <v>57.6</v>
      </c>
      <c r="M57" s="835">
        <v>57.6</v>
      </c>
      <c r="N57" s="832">
        <v>1</v>
      </c>
      <c r="O57" s="836">
        <v>0.5</v>
      </c>
      <c r="P57" s="835">
        <v>57.6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32</v>
      </c>
      <c r="B58" s="832" t="s">
        <v>2552</v>
      </c>
      <c r="C58" s="832" t="s">
        <v>2556</v>
      </c>
      <c r="D58" s="833" t="s">
        <v>4321</v>
      </c>
      <c r="E58" s="834" t="s">
        <v>2596</v>
      </c>
      <c r="F58" s="832" t="s">
        <v>2553</v>
      </c>
      <c r="G58" s="832" t="s">
        <v>2699</v>
      </c>
      <c r="H58" s="832" t="s">
        <v>662</v>
      </c>
      <c r="I58" s="832" t="s">
        <v>2314</v>
      </c>
      <c r="J58" s="832" t="s">
        <v>1276</v>
      </c>
      <c r="K58" s="832" t="s">
        <v>1269</v>
      </c>
      <c r="L58" s="835">
        <v>127.34</v>
      </c>
      <c r="M58" s="835">
        <v>254.68</v>
      </c>
      <c r="N58" s="832">
        <v>2</v>
      </c>
      <c r="O58" s="836">
        <v>0.5</v>
      </c>
      <c r="P58" s="835">
        <v>254.68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32</v>
      </c>
      <c r="B59" s="832" t="s">
        <v>2552</v>
      </c>
      <c r="C59" s="832" t="s">
        <v>2556</v>
      </c>
      <c r="D59" s="833" t="s">
        <v>4321</v>
      </c>
      <c r="E59" s="834" t="s">
        <v>2596</v>
      </c>
      <c r="F59" s="832" t="s">
        <v>2553</v>
      </c>
      <c r="G59" s="832" t="s">
        <v>2699</v>
      </c>
      <c r="H59" s="832" t="s">
        <v>662</v>
      </c>
      <c r="I59" s="832" t="s">
        <v>2317</v>
      </c>
      <c r="J59" s="832" t="s">
        <v>1274</v>
      </c>
      <c r="K59" s="832" t="s">
        <v>1269</v>
      </c>
      <c r="L59" s="835">
        <v>127.34</v>
      </c>
      <c r="M59" s="835">
        <v>254.68</v>
      </c>
      <c r="N59" s="832">
        <v>2</v>
      </c>
      <c r="O59" s="836">
        <v>0.5</v>
      </c>
      <c r="P59" s="835">
        <v>254.68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32</v>
      </c>
      <c r="B60" s="832" t="s">
        <v>2552</v>
      </c>
      <c r="C60" s="832" t="s">
        <v>2556</v>
      </c>
      <c r="D60" s="833" t="s">
        <v>4321</v>
      </c>
      <c r="E60" s="834" t="s">
        <v>2596</v>
      </c>
      <c r="F60" s="832" t="s">
        <v>2553</v>
      </c>
      <c r="G60" s="832" t="s">
        <v>2612</v>
      </c>
      <c r="H60" s="832" t="s">
        <v>592</v>
      </c>
      <c r="I60" s="832" t="s">
        <v>2613</v>
      </c>
      <c r="J60" s="832" t="s">
        <v>2614</v>
      </c>
      <c r="K60" s="832" t="s">
        <v>2615</v>
      </c>
      <c r="L60" s="835">
        <v>21.92</v>
      </c>
      <c r="M60" s="835">
        <v>43.84</v>
      </c>
      <c r="N60" s="832">
        <v>2</v>
      </c>
      <c r="O60" s="836">
        <v>1</v>
      </c>
      <c r="P60" s="835">
        <v>43.84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32</v>
      </c>
      <c r="B61" s="832" t="s">
        <v>2552</v>
      </c>
      <c r="C61" s="832" t="s">
        <v>2556</v>
      </c>
      <c r="D61" s="833" t="s">
        <v>4321</v>
      </c>
      <c r="E61" s="834" t="s">
        <v>2596</v>
      </c>
      <c r="F61" s="832" t="s">
        <v>2553</v>
      </c>
      <c r="G61" s="832" t="s">
        <v>2700</v>
      </c>
      <c r="H61" s="832" t="s">
        <v>662</v>
      </c>
      <c r="I61" s="832" t="s">
        <v>2701</v>
      </c>
      <c r="J61" s="832" t="s">
        <v>2079</v>
      </c>
      <c r="K61" s="832" t="s">
        <v>2066</v>
      </c>
      <c r="L61" s="835">
        <v>47.7</v>
      </c>
      <c r="M61" s="835">
        <v>47.7</v>
      </c>
      <c r="N61" s="832">
        <v>1</v>
      </c>
      <c r="O61" s="836">
        <v>0.5</v>
      </c>
      <c r="P61" s="835">
        <v>47.7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32</v>
      </c>
      <c r="B62" s="832" t="s">
        <v>2552</v>
      </c>
      <c r="C62" s="832" t="s">
        <v>2556</v>
      </c>
      <c r="D62" s="833" t="s">
        <v>4321</v>
      </c>
      <c r="E62" s="834" t="s">
        <v>2596</v>
      </c>
      <c r="F62" s="832" t="s">
        <v>2553</v>
      </c>
      <c r="G62" s="832" t="s">
        <v>2702</v>
      </c>
      <c r="H62" s="832" t="s">
        <v>592</v>
      </c>
      <c r="I62" s="832" t="s">
        <v>2703</v>
      </c>
      <c r="J62" s="832" t="s">
        <v>1352</v>
      </c>
      <c r="K62" s="832" t="s">
        <v>2704</v>
      </c>
      <c r="L62" s="835">
        <v>453.79</v>
      </c>
      <c r="M62" s="835">
        <v>453.79</v>
      </c>
      <c r="N62" s="832">
        <v>1</v>
      </c>
      <c r="O62" s="836">
        <v>1</v>
      </c>
      <c r="P62" s="835">
        <v>453.79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32</v>
      </c>
      <c r="B63" s="832" t="s">
        <v>2552</v>
      </c>
      <c r="C63" s="832" t="s">
        <v>2556</v>
      </c>
      <c r="D63" s="833" t="s">
        <v>4321</v>
      </c>
      <c r="E63" s="834" t="s">
        <v>2596</v>
      </c>
      <c r="F63" s="832" t="s">
        <v>2553</v>
      </c>
      <c r="G63" s="832" t="s">
        <v>2602</v>
      </c>
      <c r="H63" s="832" t="s">
        <v>592</v>
      </c>
      <c r="I63" s="832" t="s">
        <v>2603</v>
      </c>
      <c r="J63" s="832" t="s">
        <v>1331</v>
      </c>
      <c r="K63" s="832" t="s">
        <v>2604</v>
      </c>
      <c r="L63" s="835">
        <v>66.88</v>
      </c>
      <c r="M63" s="835">
        <v>66.88</v>
      </c>
      <c r="N63" s="832">
        <v>1</v>
      </c>
      <c r="O63" s="836">
        <v>0.5</v>
      </c>
      <c r="P63" s="835">
        <v>66.88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32</v>
      </c>
      <c r="B64" s="832" t="s">
        <v>2552</v>
      </c>
      <c r="C64" s="832" t="s">
        <v>2556</v>
      </c>
      <c r="D64" s="833" t="s">
        <v>4321</v>
      </c>
      <c r="E64" s="834" t="s">
        <v>2596</v>
      </c>
      <c r="F64" s="832" t="s">
        <v>2553</v>
      </c>
      <c r="G64" s="832" t="s">
        <v>2619</v>
      </c>
      <c r="H64" s="832" t="s">
        <v>592</v>
      </c>
      <c r="I64" s="832" t="s">
        <v>2705</v>
      </c>
      <c r="J64" s="832" t="s">
        <v>2706</v>
      </c>
      <c r="K64" s="832" t="s">
        <v>2707</v>
      </c>
      <c r="L64" s="835">
        <v>31.32</v>
      </c>
      <c r="M64" s="835">
        <v>31.32</v>
      </c>
      <c r="N64" s="832">
        <v>1</v>
      </c>
      <c r="O64" s="836">
        <v>0.5</v>
      </c>
      <c r="P64" s="835">
        <v>31.32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32</v>
      </c>
      <c r="B65" s="832" t="s">
        <v>2552</v>
      </c>
      <c r="C65" s="832" t="s">
        <v>2556</v>
      </c>
      <c r="D65" s="833" t="s">
        <v>4321</v>
      </c>
      <c r="E65" s="834" t="s">
        <v>2596</v>
      </c>
      <c r="F65" s="832" t="s">
        <v>2553</v>
      </c>
      <c r="G65" s="832" t="s">
        <v>2708</v>
      </c>
      <c r="H65" s="832" t="s">
        <v>662</v>
      </c>
      <c r="I65" s="832" t="s">
        <v>2192</v>
      </c>
      <c r="J65" s="832" t="s">
        <v>2193</v>
      </c>
      <c r="K65" s="832" t="s">
        <v>2194</v>
      </c>
      <c r="L65" s="835">
        <v>10325.280000000001</v>
      </c>
      <c r="M65" s="835">
        <v>10325.280000000001</v>
      </c>
      <c r="N65" s="832">
        <v>1</v>
      </c>
      <c r="O65" s="836">
        <v>0.5</v>
      </c>
      <c r="P65" s="835">
        <v>10325.280000000001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2552</v>
      </c>
      <c r="C66" s="832" t="s">
        <v>2556</v>
      </c>
      <c r="D66" s="833" t="s">
        <v>4321</v>
      </c>
      <c r="E66" s="834" t="s">
        <v>2596</v>
      </c>
      <c r="F66" s="832" t="s">
        <v>2553</v>
      </c>
      <c r="G66" s="832" t="s">
        <v>1717</v>
      </c>
      <c r="H66" s="832" t="s">
        <v>662</v>
      </c>
      <c r="I66" s="832" t="s">
        <v>2709</v>
      </c>
      <c r="J66" s="832" t="s">
        <v>2380</v>
      </c>
      <c r="K66" s="832" t="s">
        <v>2710</v>
      </c>
      <c r="L66" s="835">
        <v>120.61</v>
      </c>
      <c r="M66" s="835">
        <v>120.61</v>
      </c>
      <c r="N66" s="832">
        <v>1</v>
      </c>
      <c r="O66" s="836">
        <v>1</v>
      </c>
      <c r="P66" s="835">
        <v>120.61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32</v>
      </c>
      <c r="B67" s="832" t="s">
        <v>2552</v>
      </c>
      <c r="C67" s="832" t="s">
        <v>2556</v>
      </c>
      <c r="D67" s="833" t="s">
        <v>4321</v>
      </c>
      <c r="E67" s="834" t="s">
        <v>2596</v>
      </c>
      <c r="F67" s="832" t="s">
        <v>2553</v>
      </c>
      <c r="G67" s="832" t="s">
        <v>2711</v>
      </c>
      <c r="H67" s="832" t="s">
        <v>662</v>
      </c>
      <c r="I67" s="832" t="s">
        <v>2712</v>
      </c>
      <c r="J67" s="832" t="s">
        <v>2713</v>
      </c>
      <c r="K67" s="832" t="s">
        <v>2714</v>
      </c>
      <c r="L67" s="835">
        <v>50.32</v>
      </c>
      <c r="M67" s="835">
        <v>50.32</v>
      </c>
      <c r="N67" s="832">
        <v>1</v>
      </c>
      <c r="O67" s="836">
        <v>1</v>
      </c>
      <c r="P67" s="835">
        <v>50.32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32</v>
      </c>
      <c r="B68" s="832" t="s">
        <v>2552</v>
      </c>
      <c r="C68" s="832" t="s">
        <v>2556</v>
      </c>
      <c r="D68" s="833" t="s">
        <v>4321</v>
      </c>
      <c r="E68" s="834" t="s">
        <v>2590</v>
      </c>
      <c r="F68" s="832" t="s">
        <v>2553</v>
      </c>
      <c r="G68" s="832" t="s">
        <v>2598</v>
      </c>
      <c r="H68" s="832" t="s">
        <v>592</v>
      </c>
      <c r="I68" s="832" t="s">
        <v>2599</v>
      </c>
      <c r="J68" s="832" t="s">
        <v>2600</v>
      </c>
      <c r="K68" s="832" t="s">
        <v>2601</v>
      </c>
      <c r="L68" s="835">
        <v>1295.6400000000001</v>
      </c>
      <c r="M68" s="835">
        <v>1295.6400000000001</v>
      </c>
      <c r="N68" s="832">
        <v>1</v>
      </c>
      <c r="O68" s="836">
        <v>0.5</v>
      </c>
      <c r="P68" s="835">
        <v>1295.6400000000001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32</v>
      </c>
      <c r="B69" s="832" t="s">
        <v>2552</v>
      </c>
      <c r="C69" s="832" t="s">
        <v>2556</v>
      </c>
      <c r="D69" s="833" t="s">
        <v>4321</v>
      </c>
      <c r="E69" s="834" t="s">
        <v>2590</v>
      </c>
      <c r="F69" s="832" t="s">
        <v>2553</v>
      </c>
      <c r="G69" s="832" t="s">
        <v>2648</v>
      </c>
      <c r="H69" s="832" t="s">
        <v>662</v>
      </c>
      <c r="I69" s="832" t="s">
        <v>2237</v>
      </c>
      <c r="J69" s="832" t="s">
        <v>678</v>
      </c>
      <c r="K69" s="832" t="s">
        <v>680</v>
      </c>
      <c r="L69" s="835">
        <v>65.28</v>
      </c>
      <c r="M69" s="835">
        <v>195.84</v>
      </c>
      <c r="N69" s="832">
        <v>3</v>
      </c>
      <c r="O69" s="836">
        <v>2</v>
      </c>
      <c r="P69" s="835">
        <v>65.28</v>
      </c>
      <c r="Q69" s="837">
        <v>0.33333333333333331</v>
      </c>
      <c r="R69" s="832">
        <v>1</v>
      </c>
      <c r="S69" s="837">
        <v>0.33333333333333331</v>
      </c>
      <c r="T69" s="836">
        <v>1</v>
      </c>
      <c r="U69" s="838">
        <v>0.5</v>
      </c>
    </row>
    <row r="70" spans="1:21" ht="14.4" customHeight="1" x14ac:dyDescent="0.3">
      <c r="A70" s="831">
        <v>32</v>
      </c>
      <c r="B70" s="832" t="s">
        <v>2552</v>
      </c>
      <c r="C70" s="832" t="s">
        <v>2556</v>
      </c>
      <c r="D70" s="833" t="s">
        <v>4321</v>
      </c>
      <c r="E70" s="834" t="s">
        <v>2590</v>
      </c>
      <c r="F70" s="832" t="s">
        <v>2553</v>
      </c>
      <c r="G70" s="832" t="s">
        <v>2715</v>
      </c>
      <c r="H70" s="832" t="s">
        <v>592</v>
      </c>
      <c r="I70" s="832" t="s">
        <v>2716</v>
      </c>
      <c r="J70" s="832" t="s">
        <v>1091</v>
      </c>
      <c r="K70" s="832" t="s">
        <v>2717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32</v>
      </c>
      <c r="B71" s="832" t="s">
        <v>2552</v>
      </c>
      <c r="C71" s="832" t="s">
        <v>2556</v>
      </c>
      <c r="D71" s="833" t="s">
        <v>4321</v>
      </c>
      <c r="E71" s="834" t="s">
        <v>2590</v>
      </c>
      <c r="F71" s="832" t="s">
        <v>2553</v>
      </c>
      <c r="G71" s="832" t="s">
        <v>2649</v>
      </c>
      <c r="H71" s="832" t="s">
        <v>592</v>
      </c>
      <c r="I71" s="832" t="s">
        <v>2718</v>
      </c>
      <c r="J71" s="832" t="s">
        <v>2665</v>
      </c>
      <c r="K71" s="832" t="s">
        <v>2719</v>
      </c>
      <c r="L71" s="835">
        <v>55.41</v>
      </c>
      <c r="M71" s="835">
        <v>55.41</v>
      </c>
      <c r="N71" s="832">
        <v>1</v>
      </c>
      <c r="O71" s="836">
        <v>0.5</v>
      </c>
      <c r="P71" s="835">
        <v>55.41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32</v>
      </c>
      <c r="B72" s="832" t="s">
        <v>2552</v>
      </c>
      <c r="C72" s="832" t="s">
        <v>2556</v>
      </c>
      <c r="D72" s="833" t="s">
        <v>4321</v>
      </c>
      <c r="E72" s="834" t="s">
        <v>2590</v>
      </c>
      <c r="F72" s="832" t="s">
        <v>2553</v>
      </c>
      <c r="G72" s="832" t="s">
        <v>2628</v>
      </c>
      <c r="H72" s="832" t="s">
        <v>662</v>
      </c>
      <c r="I72" s="832" t="s">
        <v>2720</v>
      </c>
      <c r="J72" s="832" t="s">
        <v>777</v>
      </c>
      <c r="K72" s="832" t="s">
        <v>2272</v>
      </c>
      <c r="L72" s="835">
        <v>132</v>
      </c>
      <c r="M72" s="835">
        <v>132</v>
      </c>
      <c r="N72" s="832">
        <v>1</v>
      </c>
      <c r="O72" s="836">
        <v>0.5</v>
      </c>
      <c r="P72" s="835">
        <v>132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32</v>
      </c>
      <c r="B73" s="832" t="s">
        <v>2552</v>
      </c>
      <c r="C73" s="832" t="s">
        <v>2556</v>
      </c>
      <c r="D73" s="833" t="s">
        <v>4321</v>
      </c>
      <c r="E73" s="834" t="s">
        <v>2590</v>
      </c>
      <c r="F73" s="832" t="s">
        <v>2553</v>
      </c>
      <c r="G73" s="832" t="s">
        <v>2650</v>
      </c>
      <c r="H73" s="832" t="s">
        <v>592</v>
      </c>
      <c r="I73" s="832" t="s">
        <v>2721</v>
      </c>
      <c r="J73" s="832" t="s">
        <v>2722</v>
      </c>
      <c r="K73" s="832" t="s">
        <v>2723</v>
      </c>
      <c r="L73" s="835">
        <v>211.61</v>
      </c>
      <c r="M73" s="835">
        <v>211.61</v>
      </c>
      <c r="N73" s="832">
        <v>1</v>
      </c>
      <c r="O73" s="836">
        <v>0.5</v>
      </c>
      <c r="P73" s="835">
        <v>211.61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32</v>
      </c>
      <c r="B74" s="832" t="s">
        <v>2552</v>
      </c>
      <c r="C74" s="832" t="s">
        <v>2556</v>
      </c>
      <c r="D74" s="833" t="s">
        <v>4321</v>
      </c>
      <c r="E74" s="834" t="s">
        <v>2590</v>
      </c>
      <c r="F74" s="832" t="s">
        <v>2553</v>
      </c>
      <c r="G74" s="832" t="s">
        <v>2724</v>
      </c>
      <c r="H74" s="832" t="s">
        <v>592</v>
      </c>
      <c r="I74" s="832" t="s">
        <v>2725</v>
      </c>
      <c r="J74" s="832" t="s">
        <v>1001</v>
      </c>
      <c r="K74" s="832" t="s">
        <v>2726</v>
      </c>
      <c r="L74" s="835">
        <v>105.63</v>
      </c>
      <c r="M74" s="835">
        <v>105.63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32</v>
      </c>
      <c r="B75" s="832" t="s">
        <v>2552</v>
      </c>
      <c r="C75" s="832" t="s">
        <v>2556</v>
      </c>
      <c r="D75" s="833" t="s">
        <v>4321</v>
      </c>
      <c r="E75" s="834" t="s">
        <v>2590</v>
      </c>
      <c r="F75" s="832" t="s">
        <v>2553</v>
      </c>
      <c r="G75" s="832" t="s">
        <v>2727</v>
      </c>
      <c r="H75" s="832" t="s">
        <v>592</v>
      </c>
      <c r="I75" s="832" t="s">
        <v>2728</v>
      </c>
      <c r="J75" s="832" t="s">
        <v>1063</v>
      </c>
      <c r="K75" s="832" t="s">
        <v>2729</v>
      </c>
      <c r="L75" s="835">
        <v>107.27</v>
      </c>
      <c r="M75" s="835">
        <v>107.27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32</v>
      </c>
      <c r="B76" s="832" t="s">
        <v>2552</v>
      </c>
      <c r="C76" s="832" t="s">
        <v>2556</v>
      </c>
      <c r="D76" s="833" t="s">
        <v>4321</v>
      </c>
      <c r="E76" s="834" t="s">
        <v>2590</v>
      </c>
      <c r="F76" s="832" t="s">
        <v>2553</v>
      </c>
      <c r="G76" s="832" t="s">
        <v>2651</v>
      </c>
      <c r="H76" s="832" t="s">
        <v>592</v>
      </c>
      <c r="I76" s="832" t="s">
        <v>2730</v>
      </c>
      <c r="J76" s="832" t="s">
        <v>1342</v>
      </c>
      <c r="K76" s="832" t="s">
        <v>2666</v>
      </c>
      <c r="L76" s="835">
        <v>98.75</v>
      </c>
      <c r="M76" s="835">
        <v>197.5</v>
      </c>
      <c r="N76" s="832">
        <v>2</v>
      </c>
      <c r="O76" s="836">
        <v>1</v>
      </c>
      <c r="P76" s="835">
        <v>197.5</v>
      </c>
      <c r="Q76" s="837">
        <v>1</v>
      </c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32</v>
      </c>
      <c r="B77" s="832" t="s">
        <v>2552</v>
      </c>
      <c r="C77" s="832" t="s">
        <v>2556</v>
      </c>
      <c r="D77" s="833" t="s">
        <v>4321</v>
      </c>
      <c r="E77" s="834" t="s">
        <v>2590</v>
      </c>
      <c r="F77" s="832" t="s">
        <v>2553</v>
      </c>
      <c r="G77" s="832" t="s">
        <v>2731</v>
      </c>
      <c r="H77" s="832" t="s">
        <v>592</v>
      </c>
      <c r="I77" s="832" t="s">
        <v>2732</v>
      </c>
      <c r="J77" s="832" t="s">
        <v>2733</v>
      </c>
      <c r="K77" s="832" t="s">
        <v>2734</v>
      </c>
      <c r="L77" s="835">
        <v>38.5</v>
      </c>
      <c r="M77" s="835">
        <v>38.5</v>
      </c>
      <c r="N77" s="832">
        <v>1</v>
      </c>
      <c r="O77" s="836">
        <v>1</v>
      </c>
      <c r="P77" s="835">
        <v>38.5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32</v>
      </c>
      <c r="B78" s="832" t="s">
        <v>2552</v>
      </c>
      <c r="C78" s="832" t="s">
        <v>2556</v>
      </c>
      <c r="D78" s="833" t="s">
        <v>4321</v>
      </c>
      <c r="E78" s="834" t="s">
        <v>2590</v>
      </c>
      <c r="F78" s="832" t="s">
        <v>2553</v>
      </c>
      <c r="G78" s="832" t="s">
        <v>2684</v>
      </c>
      <c r="H78" s="832" t="s">
        <v>592</v>
      </c>
      <c r="I78" s="832" t="s">
        <v>2685</v>
      </c>
      <c r="J78" s="832" t="s">
        <v>2686</v>
      </c>
      <c r="K78" s="832" t="s">
        <v>679</v>
      </c>
      <c r="L78" s="835">
        <v>58.62</v>
      </c>
      <c r="M78" s="835">
        <v>58.62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2552</v>
      </c>
      <c r="C79" s="832" t="s">
        <v>2556</v>
      </c>
      <c r="D79" s="833" t="s">
        <v>4321</v>
      </c>
      <c r="E79" s="834" t="s">
        <v>2590</v>
      </c>
      <c r="F79" s="832" t="s">
        <v>2553</v>
      </c>
      <c r="G79" s="832" t="s">
        <v>2642</v>
      </c>
      <c r="H79" s="832" t="s">
        <v>592</v>
      </c>
      <c r="I79" s="832" t="s">
        <v>2643</v>
      </c>
      <c r="J79" s="832" t="s">
        <v>2644</v>
      </c>
      <c r="K79" s="832" t="s">
        <v>2645</v>
      </c>
      <c r="L79" s="835">
        <v>88.76</v>
      </c>
      <c r="M79" s="835">
        <v>88.76</v>
      </c>
      <c r="N79" s="832">
        <v>1</v>
      </c>
      <c r="O79" s="836">
        <v>0.5</v>
      </c>
      <c r="P79" s="835">
        <v>88.76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32</v>
      </c>
      <c r="B80" s="832" t="s">
        <v>2552</v>
      </c>
      <c r="C80" s="832" t="s">
        <v>2556</v>
      </c>
      <c r="D80" s="833" t="s">
        <v>4321</v>
      </c>
      <c r="E80" s="834" t="s">
        <v>2590</v>
      </c>
      <c r="F80" s="832" t="s">
        <v>2553</v>
      </c>
      <c r="G80" s="832" t="s">
        <v>2735</v>
      </c>
      <c r="H80" s="832" t="s">
        <v>592</v>
      </c>
      <c r="I80" s="832" t="s">
        <v>2736</v>
      </c>
      <c r="J80" s="832" t="s">
        <v>2737</v>
      </c>
      <c r="K80" s="832" t="s">
        <v>2738</v>
      </c>
      <c r="L80" s="835">
        <v>248.55</v>
      </c>
      <c r="M80" s="835">
        <v>248.55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32</v>
      </c>
      <c r="B81" s="832" t="s">
        <v>2552</v>
      </c>
      <c r="C81" s="832" t="s">
        <v>2556</v>
      </c>
      <c r="D81" s="833" t="s">
        <v>4321</v>
      </c>
      <c r="E81" s="834" t="s">
        <v>2590</v>
      </c>
      <c r="F81" s="832" t="s">
        <v>2553</v>
      </c>
      <c r="G81" s="832" t="s">
        <v>2634</v>
      </c>
      <c r="H81" s="832" t="s">
        <v>662</v>
      </c>
      <c r="I81" s="832" t="s">
        <v>2739</v>
      </c>
      <c r="J81" s="832" t="s">
        <v>901</v>
      </c>
      <c r="K81" s="832" t="s">
        <v>2014</v>
      </c>
      <c r="L81" s="835">
        <v>368.16</v>
      </c>
      <c r="M81" s="835">
        <v>1104.48</v>
      </c>
      <c r="N81" s="832">
        <v>3</v>
      </c>
      <c r="O81" s="836">
        <v>1</v>
      </c>
      <c r="P81" s="835">
        <v>368.16</v>
      </c>
      <c r="Q81" s="837">
        <v>0.33333333333333337</v>
      </c>
      <c r="R81" s="832">
        <v>1</v>
      </c>
      <c r="S81" s="837">
        <v>0.33333333333333331</v>
      </c>
      <c r="T81" s="836">
        <v>0.5</v>
      </c>
      <c r="U81" s="838">
        <v>0.5</v>
      </c>
    </row>
    <row r="82" spans="1:21" ht="14.4" customHeight="1" x14ac:dyDescent="0.3">
      <c r="A82" s="831">
        <v>32</v>
      </c>
      <c r="B82" s="832" t="s">
        <v>2552</v>
      </c>
      <c r="C82" s="832" t="s">
        <v>2556</v>
      </c>
      <c r="D82" s="833" t="s">
        <v>4321</v>
      </c>
      <c r="E82" s="834" t="s">
        <v>2590</v>
      </c>
      <c r="F82" s="832" t="s">
        <v>2553</v>
      </c>
      <c r="G82" s="832" t="s">
        <v>2634</v>
      </c>
      <c r="H82" s="832" t="s">
        <v>662</v>
      </c>
      <c r="I82" s="832" t="s">
        <v>2740</v>
      </c>
      <c r="J82" s="832" t="s">
        <v>901</v>
      </c>
      <c r="K82" s="832" t="s">
        <v>2016</v>
      </c>
      <c r="L82" s="835">
        <v>736.33</v>
      </c>
      <c r="M82" s="835">
        <v>736.33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32</v>
      </c>
      <c r="B83" s="832" t="s">
        <v>2552</v>
      </c>
      <c r="C83" s="832" t="s">
        <v>2556</v>
      </c>
      <c r="D83" s="833" t="s">
        <v>4321</v>
      </c>
      <c r="E83" s="834" t="s">
        <v>2590</v>
      </c>
      <c r="F83" s="832" t="s">
        <v>2553</v>
      </c>
      <c r="G83" s="832" t="s">
        <v>2634</v>
      </c>
      <c r="H83" s="832" t="s">
        <v>662</v>
      </c>
      <c r="I83" s="832" t="s">
        <v>2654</v>
      </c>
      <c r="J83" s="832" t="s">
        <v>1783</v>
      </c>
      <c r="K83" s="832" t="s">
        <v>2655</v>
      </c>
      <c r="L83" s="835">
        <v>1385.62</v>
      </c>
      <c r="M83" s="835">
        <v>1385.62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32</v>
      </c>
      <c r="B84" s="832" t="s">
        <v>2552</v>
      </c>
      <c r="C84" s="832" t="s">
        <v>2556</v>
      </c>
      <c r="D84" s="833" t="s">
        <v>4321</v>
      </c>
      <c r="E84" s="834" t="s">
        <v>2590</v>
      </c>
      <c r="F84" s="832" t="s">
        <v>2553</v>
      </c>
      <c r="G84" s="832" t="s">
        <v>2741</v>
      </c>
      <c r="H84" s="832" t="s">
        <v>592</v>
      </c>
      <c r="I84" s="832" t="s">
        <v>2742</v>
      </c>
      <c r="J84" s="832" t="s">
        <v>1354</v>
      </c>
      <c r="K84" s="832" t="s">
        <v>2743</v>
      </c>
      <c r="L84" s="835">
        <v>78.33</v>
      </c>
      <c r="M84" s="835">
        <v>78.33</v>
      </c>
      <c r="N84" s="832">
        <v>1</v>
      </c>
      <c r="O84" s="836">
        <v>0.5</v>
      </c>
      <c r="P84" s="835">
        <v>78.33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32</v>
      </c>
      <c r="B85" s="832" t="s">
        <v>2552</v>
      </c>
      <c r="C85" s="832" t="s">
        <v>2556</v>
      </c>
      <c r="D85" s="833" t="s">
        <v>4321</v>
      </c>
      <c r="E85" s="834" t="s">
        <v>2590</v>
      </c>
      <c r="F85" s="832" t="s">
        <v>2553</v>
      </c>
      <c r="G85" s="832" t="s">
        <v>2636</v>
      </c>
      <c r="H85" s="832" t="s">
        <v>662</v>
      </c>
      <c r="I85" s="832" t="s">
        <v>2646</v>
      </c>
      <c r="J85" s="832" t="s">
        <v>1990</v>
      </c>
      <c r="K85" s="832" t="s">
        <v>2647</v>
      </c>
      <c r="L85" s="835">
        <v>32.25</v>
      </c>
      <c r="M85" s="835">
        <v>32.25</v>
      </c>
      <c r="N85" s="832">
        <v>1</v>
      </c>
      <c r="O85" s="836">
        <v>0.5</v>
      </c>
      <c r="P85" s="835">
        <v>32.25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32</v>
      </c>
      <c r="B86" s="832" t="s">
        <v>2552</v>
      </c>
      <c r="C86" s="832" t="s">
        <v>2556</v>
      </c>
      <c r="D86" s="833" t="s">
        <v>4321</v>
      </c>
      <c r="E86" s="834" t="s">
        <v>2590</v>
      </c>
      <c r="F86" s="832" t="s">
        <v>2553</v>
      </c>
      <c r="G86" s="832" t="s">
        <v>2636</v>
      </c>
      <c r="H86" s="832" t="s">
        <v>592</v>
      </c>
      <c r="I86" s="832" t="s">
        <v>2744</v>
      </c>
      <c r="J86" s="832" t="s">
        <v>1990</v>
      </c>
      <c r="K86" s="832" t="s">
        <v>2745</v>
      </c>
      <c r="L86" s="835">
        <v>103.67</v>
      </c>
      <c r="M86" s="835">
        <v>311.01</v>
      </c>
      <c r="N86" s="832">
        <v>3</v>
      </c>
      <c r="O86" s="836">
        <v>1.5</v>
      </c>
      <c r="P86" s="835">
        <v>207.34</v>
      </c>
      <c r="Q86" s="837">
        <v>0.66666666666666674</v>
      </c>
      <c r="R86" s="832">
        <v>2</v>
      </c>
      <c r="S86" s="837">
        <v>0.66666666666666663</v>
      </c>
      <c r="T86" s="836">
        <v>1</v>
      </c>
      <c r="U86" s="838">
        <v>0.66666666666666663</v>
      </c>
    </row>
    <row r="87" spans="1:21" ht="14.4" customHeight="1" x14ac:dyDescent="0.3">
      <c r="A87" s="831">
        <v>32</v>
      </c>
      <c r="B87" s="832" t="s">
        <v>2552</v>
      </c>
      <c r="C87" s="832" t="s">
        <v>2556</v>
      </c>
      <c r="D87" s="833" t="s">
        <v>4321</v>
      </c>
      <c r="E87" s="834" t="s">
        <v>2590</v>
      </c>
      <c r="F87" s="832" t="s">
        <v>2553</v>
      </c>
      <c r="G87" s="832" t="s">
        <v>2612</v>
      </c>
      <c r="H87" s="832" t="s">
        <v>592</v>
      </c>
      <c r="I87" s="832" t="s">
        <v>2616</v>
      </c>
      <c r="J87" s="832" t="s">
        <v>2617</v>
      </c>
      <c r="K87" s="832" t="s">
        <v>2618</v>
      </c>
      <c r="L87" s="835">
        <v>87.67</v>
      </c>
      <c r="M87" s="835">
        <v>87.67</v>
      </c>
      <c r="N87" s="832">
        <v>1</v>
      </c>
      <c r="O87" s="836">
        <v>0.5</v>
      </c>
      <c r="P87" s="835">
        <v>87.67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32</v>
      </c>
      <c r="B88" s="832" t="s">
        <v>2552</v>
      </c>
      <c r="C88" s="832" t="s">
        <v>2556</v>
      </c>
      <c r="D88" s="833" t="s">
        <v>4321</v>
      </c>
      <c r="E88" s="834" t="s">
        <v>2590</v>
      </c>
      <c r="F88" s="832" t="s">
        <v>2553</v>
      </c>
      <c r="G88" s="832" t="s">
        <v>2602</v>
      </c>
      <c r="H88" s="832" t="s">
        <v>592</v>
      </c>
      <c r="I88" s="832" t="s">
        <v>2603</v>
      </c>
      <c r="J88" s="832" t="s">
        <v>1331</v>
      </c>
      <c r="K88" s="832" t="s">
        <v>2604</v>
      </c>
      <c r="L88" s="835">
        <v>66.88</v>
      </c>
      <c r="M88" s="835">
        <v>133.76</v>
      </c>
      <c r="N88" s="832">
        <v>2</v>
      </c>
      <c r="O88" s="836">
        <v>0.5</v>
      </c>
      <c r="P88" s="835">
        <v>133.76</v>
      </c>
      <c r="Q88" s="837">
        <v>1</v>
      </c>
      <c r="R88" s="832">
        <v>2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32</v>
      </c>
      <c r="B89" s="832" t="s">
        <v>2552</v>
      </c>
      <c r="C89" s="832" t="s">
        <v>2556</v>
      </c>
      <c r="D89" s="833" t="s">
        <v>4321</v>
      </c>
      <c r="E89" s="834" t="s">
        <v>2590</v>
      </c>
      <c r="F89" s="832" t="s">
        <v>2553</v>
      </c>
      <c r="G89" s="832" t="s">
        <v>2708</v>
      </c>
      <c r="H89" s="832" t="s">
        <v>662</v>
      </c>
      <c r="I89" s="832" t="s">
        <v>2192</v>
      </c>
      <c r="J89" s="832" t="s">
        <v>2193</v>
      </c>
      <c r="K89" s="832" t="s">
        <v>2194</v>
      </c>
      <c r="L89" s="835">
        <v>10325.280000000001</v>
      </c>
      <c r="M89" s="835">
        <v>92927.52</v>
      </c>
      <c r="N89" s="832">
        <v>9</v>
      </c>
      <c r="O89" s="836">
        <v>2</v>
      </c>
      <c r="P89" s="835">
        <v>92927.52</v>
      </c>
      <c r="Q89" s="837">
        <v>1</v>
      </c>
      <c r="R89" s="832">
        <v>9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32</v>
      </c>
      <c r="B90" s="832" t="s">
        <v>2552</v>
      </c>
      <c r="C90" s="832" t="s">
        <v>2556</v>
      </c>
      <c r="D90" s="833" t="s">
        <v>4321</v>
      </c>
      <c r="E90" s="834" t="s">
        <v>2590</v>
      </c>
      <c r="F90" s="832" t="s">
        <v>2553</v>
      </c>
      <c r="G90" s="832" t="s">
        <v>2627</v>
      </c>
      <c r="H90" s="832" t="s">
        <v>662</v>
      </c>
      <c r="I90" s="832" t="s">
        <v>2136</v>
      </c>
      <c r="J90" s="832" t="s">
        <v>1309</v>
      </c>
      <c r="K90" s="832" t="s">
        <v>2137</v>
      </c>
      <c r="L90" s="835">
        <v>154.36000000000001</v>
      </c>
      <c r="M90" s="835">
        <v>154.36000000000001</v>
      </c>
      <c r="N90" s="832">
        <v>1</v>
      </c>
      <c r="O90" s="836">
        <v>0.5</v>
      </c>
      <c r="P90" s="835">
        <v>154.36000000000001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32</v>
      </c>
      <c r="B91" s="832" t="s">
        <v>2552</v>
      </c>
      <c r="C91" s="832" t="s">
        <v>2556</v>
      </c>
      <c r="D91" s="833" t="s">
        <v>4321</v>
      </c>
      <c r="E91" s="834" t="s">
        <v>2590</v>
      </c>
      <c r="F91" s="832" t="s">
        <v>2555</v>
      </c>
      <c r="G91" s="832" t="s">
        <v>2746</v>
      </c>
      <c r="H91" s="832" t="s">
        <v>592</v>
      </c>
      <c r="I91" s="832" t="s">
        <v>2747</v>
      </c>
      <c r="J91" s="832" t="s">
        <v>2748</v>
      </c>
      <c r="K91" s="832" t="s">
        <v>2749</v>
      </c>
      <c r="L91" s="835">
        <v>1000</v>
      </c>
      <c r="M91" s="835">
        <v>3000</v>
      </c>
      <c r="N91" s="832">
        <v>3</v>
      </c>
      <c r="O91" s="836">
        <v>3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32</v>
      </c>
      <c r="B92" s="832" t="s">
        <v>2552</v>
      </c>
      <c r="C92" s="832" t="s">
        <v>2556</v>
      </c>
      <c r="D92" s="833" t="s">
        <v>4321</v>
      </c>
      <c r="E92" s="834" t="s">
        <v>2597</v>
      </c>
      <c r="F92" s="832" t="s">
        <v>2553</v>
      </c>
      <c r="G92" s="832" t="s">
        <v>2598</v>
      </c>
      <c r="H92" s="832" t="s">
        <v>592</v>
      </c>
      <c r="I92" s="832" t="s">
        <v>2750</v>
      </c>
      <c r="J92" s="832" t="s">
        <v>2600</v>
      </c>
      <c r="K92" s="832" t="s">
        <v>2751</v>
      </c>
      <c r="L92" s="835">
        <v>263.26</v>
      </c>
      <c r="M92" s="835">
        <v>263.26</v>
      </c>
      <c r="N92" s="832">
        <v>1</v>
      </c>
      <c r="O92" s="836">
        <v>0.5</v>
      </c>
      <c r="P92" s="835">
        <v>263.26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32</v>
      </c>
      <c r="B93" s="832" t="s">
        <v>2552</v>
      </c>
      <c r="C93" s="832" t="s">
        <v>2556</v>
      </c>
      <c r="D93" s="833" t="s">
        <v>4321</v>
      </c>
      <c r="E93" s="834" t="s">
        <v>2597</v>
      </c>
      <c r="F93" s="832" t="s">
        <v>2553</v>
      </c>
      <c r="G93" s="832" t="s">
        <v>2598</v>
      </c>
      <c r="H93" s="832" t="s">
        <v>592</v>
      </c>
      <c r="I93" s="832" t="s">
        <v>2599</v>
      </c>
      <c r="J93" s="832" t="s">
        <v>2600</v>
      </c>
      <c r="K93" s="832" t="s">
        <v>2601</v>
      </c>
      <c r="L93" s="835">
        <v>1295.6400000000001</v>
      </c>
      <c r="M93" s="835">
        <v>1295.6400000000001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32</v>
      </c>
      <c r="B94" s="832" t="s">
        <v>2552</v>
      </c>
      <c r="C94" s="832" t="s">
        <v>2556</v>
      </c>
      <c r="D94" s="833" t="s">
        <v>4321</v>
      </c>
      <c r="E94" s="834" t="s">
        <v>2597</v>
      </c>
      <c r="F94" s="832" t="s">
        <v>2553</v>
      </c>
      <c r="G94" s="832" t="s">
        <v>2598</v>
      </c>
      <c r="H94" s="832" t="s">
        <v>592</v>
      </c>
      <c r="I94" s="832" t="s">
        <v>2752</v>
      </c>
      <c r="J94" s="832" t="s">
        <v>938</v>
      </c>
      <c r="K94" s="832" t="s">
        <v>2751</v>
      </c>
      <c r="L94" s="835">
        <v>263.26</v>
      </c>
      <c r="M94" s="835">
        <v>526.52</v>
      </c>
      <c r="N94" s="832">
        <v>2</v>
      </c>
      <c r="O94" s="836">
        <v>1.5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32</v>
      </c>
      <c r="B95" s="832" t="s">
        <v>2552</v>
      </c>
      <c r="C95" s="832" t="s">
        <v>2556</v>
      </c>
      <c r="D95" s="833" t="s">
        <v>4321</v>
      </c>
      <c r="E95" s="834" t="s">
        <v>2597</v>
      </c>
      <c r="F95" s="832" t="s">
        <v>2553</v>
      </c>
      <c r="G95" s="832" t="s">
        <v>2648</v>
      </c>
      <c r="H95" s="832" t="s">
        <v>662</v>
      </c>
      <c r="I95" s="832" t="s">
        <v>2753</v>
      </c>
      <c r="J95" s="832" t="s">
        <v>678</v>
      </c>
      <c r="K95" s="832" t="s">
        <v>2234</v>
      </c>
      <c r="L95" s="835">
        <v>21.76</v>
      </c>
      <c r="M95" s="835">
        <v>43.52</v>
      </c>
      <c r="N95" s="832">
        <v>2</v>
      </c>
      <c r="O95" s="836">
        <v>1</v>
      </c>
      <c r="P95" s="835">
        <v>21.76</v>
      </c>
      <c r="Q95" s="837">
        <v>0.5</v>
      </c>
      <c r="R95" s="832">
        <v>1</v>
      </c>
      <c r="S95" s="837">
        <v>0.5</v>
      </c>
      <c r="T95" s="836">
        <v>0.5</v>
      </c>
      <c r="U95" s="838">
        <v>0.5</v>
      </c>
    </row>
    <row r="96" spans="1:21" ht="14.4" customHeight="1" x14ac:dyDescent="0.3">
      <c r="A96" s="831">
        <v>32</v>
      </c>
      <c r="B96" s="832" t="s">
        <v>2552</v>
      </c>
      <c r="C96" s="832" t="s">
        <v>2556</v>
      </c>
      <c r="D96" s="833" t="s">
        <v>4321</v>
      </c>
      <c r="E96" s="834" t="s">
        <v>2597</v>
      </c>
      <c r="F96" s="832" t="s">
        <v>2553</v>
      </c>
      <c r="G96" s="832" t="s">
        <v>2648</v>
      </c>
      <c r="H96" s="832" t="s">
        <v>662</v>
      </c>
      <c r="I96" s="832" t="s">
        <v>2237</v>
      </c>
      <c r="J96" s="832" t="s">
        <v>678</v>
      </c>
      <c r="K96" s="832" t="s">
        <v>680</v>
      </c>
      <c r="L96" s="835">
        <v>65.28</v>
      </c>
      <c r="M96" s="835">
        <v>65.28</v>
      </c>
      <c r="N96" s="832">
        <v>1</v>
      </c>
      <c r="O96" s="836">
        <v>1</v>
      </c>
      <c r="P96" s="835">
        <v>65.28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32</v>
      </c>
      <c r="B97" s="832" t="s">
        <v>2552</v>
      </c>
      <c r="C97" s="832" t="s">
        <v>2556</v>
      </c>
      <c r="D97" s="833" t="s">
        <v>4321</v>
      </c>
      <c r="E97" s="834" t="s">
        <v>2597</v>
      </c>
      <c r="F97" s="832" t="s">
        <v>2553</v>
      </c>
      <c r="G97" s="832" t="s">
        <v>2649</v>
      </c>
      <c r="H97" s="832" t="s">
        <v>662</v>
      </c>
      <c r="I97" s="832" t="s">
        <v>2143</v>
      </c>
      <c r="J97" s="832" t="s">
        <v>2144</v>
      </c>
      <c r="K97" s="832" t="s">
        <v>2145</v>
      </c>
      <c r="L97" s="835">
        <v>272.83</v>
      </c>
      <c r="M97" s="835">
        <v>272.83</v>
      </c>
      <c r="N97" s="832">
        <v>1</v>
      </c>
      <c r="O97" s="836">
        <v>0.5</v>
      </c>
      <c r="P97" s="835">
        <v>272.83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2552</v>
      </c>
      <c r="C98" s="832" t="s">
        <v>2556</v>
      </c>
      <c r="D98" s="833" t="s">
        <v>4321</v>
      </c>
      <c r="E98" s="834" t="s">
        <v>2597</v>
      </c>
      <c r="F98" s="832" t="s">
        <v>2553</v>
      </c>
      <c r="G98" s="832" t="s">
        <v>2650</v>
      </c>
      <c r="H98" s="832" t="s">
        <v>662</v>
      </c>
      <c r="I98" s="832" t="s">
        <v>2188</v>
      </c>
      <c r="J98" s="832" t="s">
        <v>2189</v>
      </c>
      <c r="K98" s="832" t="s">
        <v>2190</v>
      </c>
      <c r="L98" s="835">
        <v>3231.81</v>
      </c>
      <c r="M98" s="835">
        <v>3231.81</v>
      </c>
      <c r="N98" s="832">
        <v>1</v>
      </c>
      <c r="O98" s="836">
        <v>0.5</v>
      </c>
      <c r="P98" s="835">
        <v>3231.81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32</v>
      </c>
      <c r="B99" s="832" t="s">
        <v>2552</v>
      </c>
      <c r="C99" s="832" t="s">
        <v>2556</v>
      </c>
      <c r="D99" s="833" t="s">
        <v>4321</v>
      </c>
      <c r="E99" s="834" t="s">
        <v>2597</v>
      </c>
      <c r="F99" s="832" t="s">
        <v>2553</v>
      </c>
      <c r="G99" s="832" t="s">
        <v>2754</v>
      </c>
      <c r="H99" s="832" t="s">
        <v>592</v>
      </c>
      <c r="I99" s="832" t="s">
        <v>2755</v>
      </c>
      <c r="J99" s="832" t="s">
        <v>2756</v>
      </c>
      <c r="K99" s="832" t="s">
        <v>2757</v>
      </c>
      <c r="L99" s="835">
        <v>57.48</v>
      </c>
      <c r="M99" s="835">
        <v>57.48</v>
      </c>
      <c r="N99" s="832">
        <v>1</v>
      </c>
      <c r="O99" s="836">
        <v>0.5</v>
      </c>
      <c r="P99" s="835">
        <v>57.48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32</v>
      </c>
      <c r="B100" s="832" t="s">
        <v>2552</v>
      </c>
      <c r="C100" s="832" t="s">
        <v>2556</v>
      </c>
      <c r="D100" s="833" t="s">
        <v>4321</v>
      </c>
      <c r="E100" s="834" t="s">
        <v>2597</v>
      </c>
      <c r="F100" s="832" t="s">
        <v>2553</v>
      </c>
      <c r="G100" s="832" t="s">
        <v>2642</v>
      </c>
      <c r="H100" s="832" t="s">
        <v>592</v>
      </c>
      <c r="I100" s="832" t="s">
        <v>2643</v>
      </c>
      <c r="J100" s="832" t="s">
        <v>2644</v>
      </c>
      <c r="K100" s="832" t="s">
        <v>2645</v>
      </c>
      <c r="L100" s="835">
        <v>88.76</v>
      </c>
      <c r="M100" s="835">
        <v>88.76</v>
      </c>
      <c r="N100" s="832">
        <v>1</v>
      </c>
      <c r="O100" s="836">
        <v>0.5</v>
      </c>
      <c r="P100" s="835">
        <v>88.76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32</v>
      </c>
      <c r="B101" s="832" t="s">
        <v>2552</v>
      </c>
      <c r="C101" s="832" t="s">
        <v>2556</v>
      </c>
      <c r="D101" s="833" t="s">
        <v>4321</v>
      </c>
      <c r="E101" s="834" t="s">
        <v>2597</v>
      </c>
      <c r="F101" s="832" t="s">
        <v>2553</v>
      </c>
      <c r="G101" s="832" t="s">
        <v>2634</v>
      </c>
      <c r="H101" s="832" t="s">
        <v>662</v>
      </c>
      <c r="I101" s="832" t="s">
        <v>2694</v>
      </c>
      <c r="J101" s="832" t="s">
        <v>901</v>
      </c>
      <c r="K101" s="832" t="s">
        <v>2018</v>
      </c>
      <c r="L101" s="835">
        <v>490.89</v>
      </c>
      <c r="M101" s="835">
        <v>490.89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32</v>
      </c>
      <c r="B102" s="832" t="s">
        <v>2552</v>
      </c>
      <c r="C102" s="832" t="s">
        <v>2556</v>
      </c>
      <c r="D102" s="833" t="s">
        <v>4321</v>
      </c>
      <c r="E102" s="834" t="s">
        <v>2597</v>
      </c>
      <c r="F102" s="832" t="s">
        <v>2553</v>
      </c>
      <c r="G102" s="832" t="s">
        <v>2634</v>
      </c>
      <c r="H102" s="832" t="s">
        <v>662</v>
      </c>
      <c r="I102" s="832" t="s">
        <v>2740</v>
      </c>
      <c r="J102" s="832" t="s">
        <v>901</v>
      </c>
      <c r="K102" s="832" t="s">
        <v>2016</v>
      </c>
      <c r="L102" s="835">
        <v>736.33</v>
      </c>
      <c r="M102" s="835">
        <v>1472.66</v>
      </c>
      <c r="N102" s="832">
        <v>2</v>
      </c>
      <c r="O102" s="836">
        <v>0.5</v>
      </c>
      <c r="P102" s="835">
        <v>1472.66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32</v>
      </c>
      <c r="B103" s="832" t="s">
        <v>2552</v>
      </c>
      <c r="C103" s="832" t="s">
        <v>2556</v>
      </c>
      <c r="D103" s="833" t="s">
        <v>4321</v>
      </c>
      <c r="E103" s="834" t="s">
        <v>2597</v>
      </c>
      <c r="F103" s="832" t="s">
        <v>2553</v>
      </c>
      <c r="G103" s="832" t="s">
        <v>2636</v>
      </c>
      <c r="H103" s="832" t="s">
        <v>662</v>
      </c>
      <c r="I103" s="832" t="s">
        <v>2637</v>
      </c>
      <c r="J103" s="832" t="s">
        <v>1990</v>
      </c>
      <c r="K103" s="832" t="s">
        <v>2638</v>
      </c>
      <c r="L103" s="835">
        <v>16.12</v>
      </c>
      <c r="M103" s="835">
        <v>32.24</v>
      </c>
      <c r="N103" s="832">
        <v>2</v>
      </c>
      <c r="O103" s="836">
        <v>1.5</v>
      </c>
      <c r="P103" s="835">
        <v>32.24</v>
      </c>
      <c r="Q103" s="837">
        <v>1</v>
      </c>
      <c r="R103" s="832">
        <v>2</v>
      </c>
      <c r="S103" s="837">
        <v>1</v>
      </c>
      <c r="T103" s="836">
        <v>1.5</v>
      </c>
      <c r="U103" s="838">
        <v>1</v>
      </c>
    </row>
    <row r="104" spans="1:21" ht="14.4" customHeight="1" x14ac:dyDescent="0.3">
      <c r="A104" s="831">
        <v>32</v>
      </c>
      <c r="B104" s="832" t="s">
        <v>2552</v>
      </c>
      <c r="C104" s="832" t="s">
        <v>2556</v>
      </c>
      <c r="D104" s="833" t="s">
        <v>4321</v>
      </c>
      <c r="E104" s="834" t="s">
        <v>2597</v>
      </c>
      <c r="F104" s="832" t="s">
        <v>2553</v>
      </c>
      <c r="G104" s="832" t="s">
        <v>2636</v>
      </c>
      <c r="H104" s="832" t="s">
        <v>662</v>
      </c>
      <c r="I104" s="832" t="s">
        <v>2646</v>
      </c>
      <c r="J104" s="832" t="s">
        <v>1990</v>
      </c>
      <c r="K104" s="832" t="s">
        <v>2647</v>
      </c>
      <c r="L104" s="835">
        <v>32.25</v>
      </c>
      <c r="M104" s="835">
        <v>64.5</v>
      </c>
      <c r="N104" s="832">
        <v>2</v>
      </c>
      <c r="O104" s="836">
        <v>1</v>
      </c>
      <c r="P104" s="835">
        <v>32.25</v>
      </c>
      <c r="Q104" s="837">
        <v>0.5</v>
      </c>
      <c r="R104" s="832">
        <v>1</v>
      </c>
      <c r="S104" s="837">
        <v>0.5</v>
      </c>
      <c r="T104" s="836">
        <v>0.5</v>
      </c>
      <c r="U104" s="838">
        <v>0.5</v>
      </c>
    </row>
    <row r="105" spans="1:21" ht="14.4" customHeight="1" x14ac:dyDescent="0.3">
      <c r="A105" s="831">
        <v>32</v>
      </c>
      <c r="B105" s="832" t="s">
        <v>2552</v>
      </c>
      <c r="C105" s="832" t="s">
        <v>2556</v>
      </c>
      <c r="D105" s="833" t="s">
        <v>4321</v>
      </c>
      <c r="E105" s="834" t="s">
        <v>2597</v>
      </c>
      <c r="F105" s="832" t="s">
        <v>2553</v>
      </c>
      <c r="G105" s="832" t="s">
        <v>2612</v>
      </c>
      <c r="H105" s="832" t="s">
        <v>592</v>
      </c>
      <c r="I105" s="832" t="s">
        <v>2616</v>
      </c>
      <c r="J105" s="832" t="s">
        <v>2617</v>
      </c>
      <c r="K105" s="832" t="s">
        <v>2618</v>
      </c>
      <c r="L105" s="835">
        <v>87.67</v>
      </c>
      <c r="M105" s="835">
        <v>350.68</v>
      </c>
      <c r="N105" s="832">
        <v>4</v>
      </c>
      <c r="O105" s="836">
        <v>2</v>
      </c>
      <c r="P105" s="835">
        <v>87.67</v>
      </c>
      <c r="Q105" s="837">
        <v>0.25</v>
      </c>
      <c r="R105" s="832">
        <v>1</v>
      </c>
      <c r="S105" s="837">
        <v>0.25</v>
      </c>
      <c r="T105" s="836">
        <v>0.5</v>
      </c>
      <c r="U105" s="838">
        <v>0.25</v>
      </c>
    </row>
    <row r="106" spans="1:21" ht="14.4" customHeight="1" x14ac:dyDescent="0.3">
      <c r="A106" s="831">
        <v>32</v>
      </c>
      <c r="B106" s="832" t="s">
        <v>2552</v>
      </c>
      <c r="C106" s="832" t="s">
        <v>2556</v>
      </c>
      <c r="D106" s="833" t="s">
        <v>4321</v>
      </c>
      <c r="E106" s="834" t="s">
        <v>2597</v>
      </c>
      <c r="F106" s="832" t="s">
        <v>2553</v>
      </c>
      <c r="G106" s="832" t="s">
        <v>2602</v>
      </c>
      <c r="H106" s="832" t="s">
        <v>592</v>
      </c>
      <c r="I106" s="832" t="s">
        <v>2603</v>
      </c>
      <c r="J106" s="832" t="s">
        <v>1331</v>
      </c>
      <c r="K106" s="832" t="s">
        <v>2604</v>
      </c>
      <c r="L106" s="835">
        <v>66.88</v>
      </c>
      <c r="M106" s="835">
        <v>66.88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32</v>
      </c>
      <c r="B107" s="832" t="s">
        <v>2552</v>
      </c>
      <c r="C107" s="832" t="s">
        <v>2556</v>
      </c>
      <c r="D107" s="833" t="s">
        <v>4321</v>
      </c>
      <c r="E107" s="834" t="s">
        <v>2597</v>
      </c>
      <c r="F107" s="832" t="s">
        <v>2553</v>
      </c>
      <c r="G107" s="832" t="s">
        <v>2619</v>
      </c>
      <c r="H107" s="832" t="s">
        <v>592</v>
      </c>
      <c r="I107" s="832" t="s">
        <v>2758</v>
      </c>
      <c r="J107" s="832" t="s">
        <v>1699</v>
      </c>
      <c r="K107" s="832" t="s">
        <v>2759</v>
      </c>
      <c r="L107" s="835">
        <v>31.32</v>
      </c>
      <c r="M107" s="835">
        <v>31.32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32</v>
      </c>
      <c r="B108" s="832" t="s">
        <v>2552</v>
      </c>
      <c r="C108" s="832" t="s">
        <v>2556</v>
      </c>
      <c r="D108" s="833" t="s">
        <v>4321</v>
      </c>
      <c r="E108" s="834" t="s">
        <v>2597</v>
      </c>
      <c r="F108" s="832" t="s">
        <v>2553</v>
      </c>
      <c r="G108" s="832" t="s">
        <v>2760</v>
      </c>
      <c r="H108" s="832" t="s">
        <v>662</v>
      </c>
      <c r="I108" s="832" t="s">
        <v>2265</v>
      </c>
      <c r="J108" s="832" t="s">
        <v>1248</v>
      </c>
      <c r="K108" s="832" t="s">
        <v>2266</v>
      </c>
      <c r="L108" s="835">
        <v>0</v>
      </c>
      <c r="M108" s="835">
        <v>0</v>
      </c>
      <c r="N108" s="832">
        <v>1</v>
      </c>
      <c r="O108" s="836">
        <v>1</v>
      </c>
      <c r="P108" s="835"/>
      <c r="Q108" s="837"/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32</v>
      </c>
      <c r="B109" s="832" t="s">
        <v>2552</v>
      </c>
      <c r="C109" s="832" t="s">
        <v>2556</v>
      </c>
      <c r="D109" s="833" t="s">
        <v>4321</v>
      </c>
      <c r="E109" s="834" t="s">
        <v>2576</v>
      </c>
      <c r="F109" s="832" t="s">
        <v>2553</v>
      </c>
      <c r="G109" s="832" t="s">
        <v>2648</v>
      </c>
      <c r="H109" s="832" t="s">
        <v>662</v>
      </c>
      <c r="I109" s="832" t="s">
        <v>2237</v>
      </c>
      <c r="J109" s="832" t="s">
        <v>678</v>
      </c>
      <c r="K109" s="832" t="s">
        <v>680</v>
      </c>
      <c r="L109" s="835">
        <v>65.28</v>
      </c>
      <c r="M109" s="835">
        <v>195.84</v>
      </c>
      <c r="N109" s="832">
        <v>3</v>
      </c>
      <c r="O109" s="836">
        <v>1.5</v>
      </c>
      <c r="P109" s="835">
        <v>130.56</v>
      </c>
      <c r="Q109" s="837">
        <v>0.66666666666666663</v>
      </c>
      <c r="R109" s="832">
        <v>2</v>
      </c>
      <c r="S109" s="837">
        <v>0.66666666666666663</v>
      </c>
      <c r="T109" s="836">
        <v>1</v>
      </c>
      <c r="U109" s="838">
        <v>0.66666666666666663</v>
      </c>
    </row>
    <row r="110" spans="1:21" ht="14.4" customHeight="1" x14ac:dyDescent="0.3">
      <c r="A110" s="831">
        <v>32</v>
      </c>
      <c r="B110" s="832" t="s">
        <v>2552</v>
      </c>
      <c r="C110" s="832" t="s">
        <v>2556</v>
      </c>
      <c r="D110" s="833" t="s">
        <v>4321</v>
      </c>
      <c r="E110" s="834" t="s">
        <v>2576</v>
      </c>
      <c r="F110" s="832" t="s">
        <v>2553</v>
      </c>
      <c r="G110" s="832" t="s">
        <v>2667</v>
      </c>
      <c r="H110" s="832" t="s">
        <v>592</v>
      </c>
      <c r="I110" s="832" t="s">
        <v>2761</v>
      </c>
      <c r="J110" s="832" t="s">
        <v>899</v>
      </c>
      <c r="K110" s="832" t="s">
        <v>2762</v>
      </c>
      <c r="L110" s="835">
        <v>516</v>
      </c>
      <c r="M110" s="835">
        <v>516</v>
      </c>
      <c r="N110" s="832">
        <v>1</v>
      </c>
      <c r="O110" s="836">
        <v>0.5</v>
      </c>
      <c r="P110" s="835">
        <v>516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32</v>
      </c>
      <c r="B111" s="832" t="s">
        <v>2552</v>
      </c>
      <c r="C111" s="832" t="s">
        <v>2556</v>
      </c>
      <c r="D111" s="833" t="s">
        <v>4321</v>
      </c>
      <c r="E111" s="834" t="s">
        <v>2576</v>
      </c>
      <c r="F111" s="832" t="s">
        <v>2553</v>
      </c>
      <c r="G111" s="832" t="s">
        <v>2650</v>
      </c>
      <c r="H111" s="832" t="s">
        <v>662</v>
      </c>
      <c r="I111" s="832" t="s">
        <v>2763</v>
      </c>
      <c r="J111" s="832" t="s">
        <v>2189</v>
      </c>
      <c r="K111" s="832" t="s">
        <v>2764</v>
      </c>
      <c r="L111" s="835">
        <v>525.16999999999996</v>
      </c>
      <c r="M111" s="835">
        <v>525.16999999999996</v>
      </c>
      <c r="N111" s="832">
        <v>1</v>
      </c>
      <c r="O111" s="836">
        <v>0.5</v>
      </c>
      <c r="P111" s="835">
        <v>525.16999999999996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32</v>
      </c>
      <c r="B112" s="832" t="s">
        <v>2552</v>
      </c>
      <c r="C112" s="832" t="s">
        <v>2556</v>
      </c>
      <c r="D112" s="833" t="s">
        <v>4321</v>
      </c>
      <c r="E112" s="834" t="s">
        <v>2576</v>
      </c>
      <c r="F112" s="832" t="s">
        <v>2553</v>
      </c>
      <c r="G112" s="832" t="s">
        <v>2650</v>
      </c>
      <c r="H112" s="832" t="s">
        <v>662</v>
      </c>
      <c r="I112" s="832" t="s">
        <v>2188</v>
      </c>
      <c r="J112" s="832" t="s">
        <v>2189</v>
      </c>
      <c r="K112" s="832" t="s">
        <v>2190</v>
      </c>
      <c r="L112" s="835">
        <v>3231.81</v>
      </c>
      <c r="M112" s="835">
        <v>9695.43</v>
      </c>
      <c r="N112" s="832">
        <v>3</v>
      </c>
      <c r="O112" s="836">
        <v>1.5</v>
      </c>
      <c r="P112" s="835">
        <v>6463.62</v>
      </c>
      <c r="Q112" s="837">
        <v>0.66666666666666663</v>
      </c>
      <c r="R112" s="832">
        <v>2</v>
      </c>
      <c r="S112" s="837">
        <v>0.66666666666666663</v>
      </c>
      <c r="T112" s="836">
        <v>1</v>
      </c>
      <c r="U112" s="838">
        <v>0.66666666666666663</v>
      </c>
    </row>
    <row r="113" spans="1:21" ht="14.4" customHeight="1" x14ac:dyDescent="0.3">
      <c r="A113" s="831">
        <v>32</v>
      </c>
      <c r="B113" s="832" t="s">
        <v>2552</v>
      </c>
      <c r="C113" s="832" t="s">
        <v>2556</v>
      </c>
      <c r="D113" s="833" t="s">
        <v>4321</v>
      </c>
      <c r="E113" s="834" t="s">
        <v>2576</v>
      </c>
      <c r="F113" s="832" t="s">
        <v>2553</v>
      </c>
      <c r="G113" s="832" t="s">
        <v>2673</v>
      </c>
      <c r="H113" s="832" t="s">
        <v>662</v>
      </c>
      <c r="I113" s="832" t="s">
        <v>2765</v>
      </c>
      <c r="J113" s="832" t="s">
        <v>908</v>
      </c>
      <c r="K113" s="832" t="s">
        <v>2030</v>
      </c>
      <c r="L113" s="835">
        <v>42.51</v>
      </c>
      <c r="M113" s="835">
        <v>42.51</v>
      </c>
      <c r="N113" s="832">
        <v>1</v>
      </c>
      <c r="O113" s="836">
        <v>0.5</v>
      </c>
      <c r="P113" s="835">
        <v>42.51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32</v>
      </c>
      <c r="B114" s="832" t="s">
        <v>2552</v>
      </c>
      <c r="C114" s="832" t="s">
        <v>2556</v>
      </c>
      <c r="D114" s="833" t="s">
        <v>4321</v>
      </c>
      <c r="E114" s="834" t="s">
        <v>2576</v>
      </c>
      <c r="F114" s="832" t="s">
        <v>2553</v>
      </c>
      <c r="G114" s="832" t="s">
        <v>2766</v>
      </c>
      <c r="H114" s="832" t="s">
        <v>592</v>
      </c>
      <c r="I114" s="832" t="s">
        <v>2767</v>
      </c>
      <c r="J114" s="832" t="s">
        <v>1739</v>
      </c>
      <c r="K114" s="832" t="s">
        <v>2768</v>
      </c>
      <c r="L114" s="835">
        <v>34.19</v>
      </c>
      <c r="M114" s="835">
        <v>34.19</v>
      </c>
      <c r="N114" s="832">
        <v>1</v>
      </c>
      <c r="O114" s="836">
        <v>1</v>
      </c>
      <c r="P114" s="835">
        <v>34.19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32</v>
      </c>
      <c r="B115" s="832" t="s">
        <v>2552</v>
      </c>
      <c r="C115" s="832" t="s">
        <v>2556</v>
      </c>
      <c r="D115" s="833" t="s">
        <v>4321</v>
      </c>
      <c r="E115" s="834" t="s">
        <v>2576</v>
      </c>
      <c r="F115" s="832" t="s">
        <v>2553</v>
      </c>
      <c r="G115" s="832" t="s">
        <v>2634</v>
      </c>
      <c r="H115" s="832" t="s">
        <v>662</v>
      </c>
      <c r="I115" s="832" t="s">
        <v>2739</v>
      </c>
      <c r="J115" s="832" t="s">
        <v>901</v>
      </c>
      <c r="K115" s="832" t="s">
        <v>2014</v>
      </c>
      <c r="L115" s="835">
        <v>368.16</v>
      </c>
      <c r="M115" s="835">
        <v>368.16</v>
      </c>
      <c r="N115" s="832">
        <v>1</v>
      </c>
      <c r="O115" s="836">
        <v>1</v>
      </c>
      <c r="P115" s="835">
        <v>368.16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32</v>
      </c>
      <c r="B116" s="832" t="s">
        <v>2552</v>
      </c>
      <c r="C116" s="832" t="s">
        <v>2556</v>
      </c>
      <c r="D116" s="833" t="s">
        <v>4321</v>
      </c>
      <c r="E116" s="834" t="s">
        <v>2576</v>
      </c>
      <c r="F116" s="832" t="s">
        <v>2553</v>
      </c>
      <c r="G116" s="832" t="s">
        <v>2634</v>
      </c>
      <c r="H116" s="832" t="s">
        <v>662</v>
      </c>
      <c r="I116" s="832" t="s">
        <v>2694</v>
      </c>
      <c r="J116" s="832" t="s">
        <v>901</v>
      </c>
      <c r="K116" s="832" t="s">
        <v>2018</v>
      </c>
      <c r="L116" s="835">
        <v>490.89</v>
      </c>
      <c r="M116" s="835">
        <v>981.78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32</v>
      </c>
      <c r="B117" s="832" t="s">
        <v>2552</v>
      </c>
      <c r="C117" s="832" t="s">
        <v>2556</v>
      </c>
      <c r="D117" s="833" t="s">
        <v>4321</v>
      </c>
      <c r="E117" s="834" t="s">
        <v>2576</v>
      </c>
      <c r="F117" s="832" t="s">
        <v>2553</v>
      </c>
      <c r="G117" s="832" t="s">
        <v>2634</v>
      </c>
      <c r="H117" s="832" t="s">
        <v>662</v>
      </c>
      <c r="I117" s="832" t="s">
        <v>2695</v>
      </c>
      <c r="J117" s="832" t="s">
        <v>1783</v>
      </c>
      <c r="K117" s="832" t="s">
        <v>2696</v>
      </c>
      <c r="L117" s="835">
        <v>1847.49</v>
      </c>
      <c r="M117" s="835">
        <v>5542.47</v>
      </c>
      <c r="N117" s="832">
        <v>3</v>
      </c>
      <c r="O117" s="836">
        <v>0.5</v>
      </c>
      <c r="P117" s="835">
        <v>5542.47</v>
      </c>
      <c r="Q117" s="837">
        <v>1</v>
      </c>
      <c r="R117" s="832">
        <v>3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32</v>
      </c>
      <c r="B118" s="832" t="s">
        <v>2552</v>
      </c>
      <c r="C118" s="832" t="s">
        <v>2556</v>
      </c>
      <c r="D118" s="833" t="s">
        <v>4321</v>
      </c>
      <c r="E118" s="834" t="s">
        <v>2576</v>
      </c>
      <c r="F118" s="832" t="s">
        <v>2553</v>
      </c>
      <c r="G118" s="832" t="s">
        <v>2636</v>
      </c>
      <c r="H118" s="832" t="s">
        <v>662</v>
      </c>
      <c r="I118" s="832" t="s">
        <v>2769</v>
      </c>
      <c r="J118" s="832" t="s">
        <v>1990</v>
      </c>
      <c r="K118" s="832" t="s">
        <v>1991</v>
      </c>
      <c r="L118" s="835">
        <v>115.18</v>
      </c>
      <c r="M118" s="835">
        <v>115.18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32</v>
      </c>
      <c r="B119" s="832" t="s">
        <v>2552</v>
      </c>
      <c r="C119" s="832" t="s">
        <v>2556</v>
      </c>
      <c r="D119" s="833" t="s">
        <v>4321</v>
      </c>
      <c r="E119" s="834" t="s">
        <v>2576</v>
      </c>
      <c r="F119" s="832" t="s">
        <v>2553</v>
      </c>
      <c r="G119" s="832" t="s">
        <v>2636</v>
      </c>
      <c r="H119" s="832" t="s">
        <v>592</v>
      </c>
      <c r="I119" s="832" t="s">
        <v>2744</v>
      </c>
      <c r="J119" s="832" t="s">
        <v>1990</v>
      </c>
      <c r="K119" s="832" t="s">
        <v>2745</v>
      </c>
      <c r="L119" s="835">
        <v>103.67</v>
      </c>
      <c r="M119" s="835">
        <v>103.67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32</v>
      </c>
      <c r="B120" s="832" t="s">
        <v>2552</v>
      </c>
      <c r="C120" s="832" t="s">
        <v>2556</v>
      </c>
      <c r="D120" s="833" t="s">
        <v>4321</v>
      </c>
      <c r="E120" s="834" t="s">
        <v>2576</v>
      </c>
      <c r="F120" s="832" t="s">
        <v>2553</v>
      </c>
      <c r="G120" s="832" t="s">
        <v>2612</v>
      </c>
      <c r="H120" s="832" t="s">
        <v>592</v>
      </c>
      <c r="I120" s="832" t="s">
        <v>2616</v>
      </c>
      <c r="J120" s="832" t="s">
        <v>2617</v>
      </c>
      <c r="K120" s="832" t="s">
        <v>2618</v>
      </c>
      <c r="L120" s="835">
        <v>87.67</v>
      </c>
      <c r="M120" s="835">
        <v>175.34</v>
      </c>
      <c r="N120" s="832">
        <v>2</v>
      </c>
      <c r="O120" s="836">
        <v>0.5</v>
      </c>
      <c r="P120" s="835">
        <v>175.34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32</v>
      </c>
      <c r="B121" s="832" t="s">
        <v>2552</v>
      </c>
      <c r="C121" s="832" t="s">
        <v>2556</v>
      </c>
      <c r="D121" s="833" t="s">
        <v>4321</v>
      </c>
      <c r="E121" s="834" t="s">
        <v>2576</v>
      </c>
      <c r="F121" s="832" t="s">
        <v>2553</v>
      </c>
      <c r="G121" s="832" t="s">
        <v>2623</v>
      </c>
      <c r="H121" s="832" t="s">
        <v>592</v>
      </c>
      <c r="I121" s="832" t="s">
        <v>2624</v>
      </c>
      <c r="J121" s="832" t="s">
        <v>2625</v>
      </c>
      <c r="K121" s="832" t="s">
        <v>2626</v>
      </c>
      <c r="L121" s="835">
        <v>271.94</v>
      </c>
      <c r="M121" s="835">
        <v>271.94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32</v>
      </c>
      <c r="B122" s="832" t="s">
        <v>2552</v>
      </c>
      <c r="C122" s="832" t="s">
        <v>2556</v>
      </c>
      <c r="D122" s="833" t="s">
        <v>4321</v>
      </c>
      <c r="E122" s="834" t="s">
        <v>2576</v>
      </c>
      <c r="F122" s="832" t="s">
        <v>2553</v>
      </c>
      <c r="G122" s="832" t="s">
        <v>2708</v>
      </c>
      <c r="H122" s="832" t="s">
        <v>662</v>
      </c>
      <c r="I122" s="832" t="s">
        <v>2192</v>
      </c>
      <c r="J122" s="832" t="s">
        <v>2193</v>
      </c>
      <c r="K122" s="832" t="s">
        <v>2194</v>
      </c>
      <c r="L122" s="835">
        <v>10325.280000000001</v>
      </c>
      <c r="M122" s="835">
        <v>20650.560000000001</v>
      </c>
      <c r="N122" s="832">
        <v>2</v>
      </c>
      <c r="O122" s="836">
        <v>1</v>
      </c>
      <c r="P122" s="835">
        <v>20650.560000000001</v>
      </c>
      <c r="Q122" s="837">
        <v>1</v>
      </c>
      <c r="R122" s="832">
        <v>2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32</v>
      </c>
      <c r="B123" s="832" t="s">
        <v>2552</v>
      </c>
      <c r="C123" s="832" t="s">
        <v>2556</v>
      </c>
      <c r="D123" s="833" t="s">
        <v>4321</v>
      </c>
      <c r="E123" s="834" t="s">
        <v>2576</v>
      </c>
      <c r="F123" s="832" t="s">
        <v>2553</v>
      </c>
      <c r="G123" s="832" t="s">
        <v>2627</v>
      </c>
      <c r="H123" s="832" t="s">
        <v>662</v>
      </c>
      <c r="I123" s="832" t="s">
        <v>2136</v>
      </c>
      <c r="J123" s="832" t="s">
        <v>1309</v>
      </c>
      <c r="K123" s="832" t="s">
        <v>2137</v>
      </c>
      <c r="L123" s="835">
        <v>154.36000000000001</v>
      </c>
      <c r="M123" s="835">
        <v>308.72000000000003</v>
      </c>
      <c r="N123" s="832">
        <v>2</v>
      </c>
      <c r="O123" s="836">
        <v>1</v>
      </c>
      <c r="P123" s="835">
        <v>308.72000000000003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32</v>
      </c>
      <c r="B124" s="832" t="s">
        <v>2552</v>
      </c>
      <c r="C124" s="832" t="s">
        <v>2556</v>
      </c>
      <c r="D124" s="833" t="s">
        <v>4321</v>
      </c>
      <c r="E124" s="834" t="s">
        <v>2576</v>
      </c>
      <c r="F124" s="832" t="s">
        <v>2553</v>
      </c>
      <c r="G124" s="832" t="s">
        <v>2627</v>
      </c>
      <c r="H124" s="832" t="s">
        <v>592</v>
      </c>
      <c r="I124" s="832" t="s">
        <v>2770</v>
      </c>
      <c r="J124" s="832" t="s">
        <v>1309</v>
      </c>
      <c r="K124" s="832" t="s">
        <v>2137</v>
      </c>
      <c r="L124" s="835">
        <v>154.36000000000001</v>
      </c>
      <c r="M124" s="835">
        <v>154.36000000000001</v>
      </c>
      <c r="N124" s="832">
        <v>1</v>
      </c>
      <c r="O124" s="836">
        <v>0.5</v>
      </c>
      <c r="P124" s="835">
        <v>154.36000000000001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32</v>
      </c>
      <c r="B125" s="832" t="s">
        <v>2552</v>
      </c>
      <c r="C125" s="832" t="s">
        <v>2558</v>
      </c>
      <c r="D125" s="833" t="s">
        <v>4322</v>
      </c>
      <c r="E125" s="834" t="s">
        <v>2569</v>
      </c>
      <c r="F125" s="832" t="s">
        <v>2553</v>
      </c>
      <c r="G125" s="832" t="s">
        <v>2598</v>
      </c>
      <c r="H125" s="832" t="s">
        <v>592</v>
      </c>
      <c r="I125" s="832" t="s">
        <v>2750</v>
      </c>
      <c r="J125" s="832" t="s">
        <v>2600</v>
      </c>
      <c r="K125" s="832" t="s">
        <v>2751</v>
      </c>
      <c r="L125" s="835">
        <v>263.26</v>
      </c>
      <c r="M125" s="835">
        <v>11056.919999999998</v>
      </c>
      <c r="N125" s="832">
        <v>42</v>
      </c>
      <c r="O125" s="836">
        <v>8</v>
      </c>
      <c r="P125" s="835">
        <v>8424.3199999999979</v>
      </c>
      <c r="Q125" s="837">
        <v>0.76190476190476186</v>
      </c>
      <c r="R125" s="832">
        <v>32</v>
      </c>
      <c r="S125" s="837">
        <v>0.76190476190476186</v>
      </c>
      <c r="T125" s="836">
        <v>6.5</v>
      </c>
      <c r="U125" s="838">
        <v>0.8125</v>
      </c>
    </row>
    <row r="126" spans="1:21" ht="14.4" customHeight="1" x14ac:dyDescent="0.3">
      <c r="A126" s="831">
        <v>32</v>
      </c>
      <c r="B126" s="832" t="s">
        <v>2552</v>
      </c>
      <c r="C126" s="832" t="s">
        <v>2558</v>
      </c>
      <c r="D126" s="833" t="s">
        <v>4322</v>
      </c>
      <c r="E126" s="834" t="s">
        <v>2569</v>
      </c>
      <c r="F126" s="832" t="s">
        <v>2553</v>
      </c>
      <c r="G126" s="832" t="s">
        <v>2598</v>
      </c>
      <c r="H126" s="832" t="s">
        <v>592</v>
      </c>
      <c r="I126" s="832" t="s">
        <v>2599</v>
      </c>
      <c r="J126" s="832" t="s">
        <v>2600</v>
      </c>
      <c r="K126" s="832" t="s">
        <v>2601</v>
      </c>
      <c r="L126" s="835">
        <v>1295.6400000000001</v>
      </c>
      <c r="M126" s="835">
        <v>1295.6400000000001</v>
      </c>
      <c r="N126" s="832">
        <v>1</v>
      </c>
      <c r="O126" s="836">
        <v>1</v>
      </c>
      <c r="P126" s="835">
        <v>1295.6400000000001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32</v>
      </c>
      <c r="B127" s="832" t="s">
        <v>2552</v>
      </c>
      <c r="C127" s="832" t="s">
        <v>2558</v>
      </c>
      <c r="D127" s="833" t="s">
        <v>4322</v>
      </c>
      <c r="E127" s="834" t="s">
        <v>2569</v>
      </c>
      <c r="F127" s="832" t="s">
        <v>2553</v>
      </c>
      <c r="G127" s="832" t="s">
        <v>2598</v>
      </c>
      <c r="H127" s="832" t="s">
        <v>592</v>
      </c>
      <c r="I127" s="832" t="s">
        <v>2605</v>
      </c>
      <c r="J127" s="832" t="s">
        <v>1586</v>
      </c>
      <c r="K127" s="832" t="s">
        <v>2606</v>
      </c>
      <c r="L127" s="835">
        <v>462.73</v>
      </c>
      <c r="M127" s="835">
        <v>2313.65</v>
      </c>
      <c r="N127" s="832">
        <v>5</v>
      </c>
      <c r="O127" s="836">
        <v>1.5</v>
      </c>
      <c r="P127" s="835">
        <v>1388.19</v>
      </c>
      <c r="Q127" s="837">
        <v>0.6</v>
      </c>
      <c r="R127" s="832">
        <v>3</v>
      </c>
      <c r="S127" s="837">
        <v>0.6</v>
      </c>
      <c r="T127" s="836">
        <v>1</v>
      </c>
      <c r="U127" s="838">
        <v>0.66666666666666663</v>
      </c>
    </row>
    <row r="128" spans="1:21" ht="14.4" customHeight="1" x14ac:dyDescent="0.3">
      <c r="A128" s="831">
        <v>32</v>
      </c>
      <c r="B128" s="832" t="s">
        <v>2552</v>
      </c>
      <c r="C128" s="832" t="s">
        <v>2558</v>
      </c>
      <c r="D128" s="833" t="s">
        <v>4322</v>
      </c>
      <c r="E128" s="834" t="s">
        <v>2569</v>
      </c>
      <c r="F128" s="832" t="s">
        <v>2553</v>
      </c>
      <c r="G128" s="832" t="s">
        <v>2598</v>
      </c>
      <c r="H128" s="832" t="s">
        <v>592</v>
      </c>
      <c r="I128" s="832" t="s">
        <v>2771</v>
      </c>
      <c r="J128" s="832" t="s">
        <v>2772</v>
      </c>
      <c r="K128" s="832" t="s">
        <v>2773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32</v>
      </c>
      <c r="B129" s="832" t="s">
        <v>2552</v>
      </c>
      <c r="C129" s="832" t="s">
        <v>2558</v>
      </c>
      <c r="D129" s="833" t="s">
        <v>4322</v>
      </c>
      <c r="E129" s="834" t="s">
        <v>2569</v>
      </c>
      <c r="F129" s="832" t="s">
        <v>2553</v>
      </c>
      <c r="G129" s="832" t="s">
        <v>2648</v>
      </c>
      <c r="H129" s="832" t="s">
        <v>592</v>
      </c>
      <c r="I129" s="832" t="s">
        <v>2656</v>
      </c>
      <c r="J129" s="832" t="s">
        <v>2657</v>
      </c>
      <c r="K129" s="832" t="s">
        <v>2658</v>
      </c>
      <c r="L129" s="835">
        <v>121.75</v>
      </c>
      <c r="M129" s="835">
        <v>121.75</v>
      </c>
      <c r="N129" s="832">
        <v>1</v>
      </c>
      <c r="O129" s="836">
        <v>0.5</v>
      </c>
      <c r="P129" s="835">
        <v>121.75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2552</v>
      </c>
      <c r="C130" s="832" t="s">
        <v>2558</v>
      </c>
      <c r="D130" s="833" t="s">
        <v>4322</v>
      </c>
      <c r="E130" s="834" t="s">
        <v>2569</v>
      </c>
      <c r="F130" s="832" t="s">
        <v>2553</v>
      </c>
      <c r="G130" s="832" t="s">
        <v>2648</v>
      </c>
      <c r="H130" s="832" t="s">
        <v>662</v>
      </c>
      <c r="I130" s="832" t="s">
        <v>2236</v>
      </c>
      <c r="J130" s="832" t="s">
        <v>678</v>
      </c>
      <c r="K130" s="832" t="s">
        <v>679</v>
      </c>
      <c r="L130" s="835">
        <v>72.55</v>
      </c>
      <c r="M130" s="835">
        <v>217.64999999999998</v>
      </c>
      <c r="N130" s="832">
        <v>3</v>
      </c>
      <c r="O130" s="836">
        <v>2.5</v>
      </c>
      <c r="P130" s="835">
        <v>72.55</v>
      </c>
      <c r="Q130" s="837">
        <v>0.33333333333333337</v>
      </c>
      <c r="R130" s="832">
        <v>1</v>
      </c>
      <c r="S130" s="837">
        <v>0.33333333333333331</v>
      </c>
      <c r="T130" s="836">
        <v>1</v>
      </c>
      <c r="U130" s="838">
        <v>0.4</v>
      </c>
    </row>
    <row r="131" spans="1:21" ht="14.4" customHeight="1" x14ac:dyDescent="0.3">
      <c r="A131" s="831">
        <v>32</v>
      </c>
      <c r="B131" s="832" t="s">
        <v>2552</v>
      </c>
      <c r="C131" s="832" t="s">
        <v>2558</v>
      </c>
      <c r="D131" s="833" t="s">
        <v>4322</v>
      </c>
      <c r="E131" s="834" t="s">
        <v>2569</v>
      </c>
      <c r="F131" s="832" t="s">
        <v>2553</v>
      </c>
      <c r="G131" s="832" t="s">
        <v>2648</v>
      </c>
      <c r="H131" s="832" t="s">
        <v>662</v>
      </c>
      <c r="I131" s="832" t="s">
        <v>2753</v>
      </c>
      <c r="J131" s="832" t="s">
        <v>678</v>
      </c>
      <c r="K131" s="832" t="s">
        <v>2234</v>
      </c>
      <c r="L131" s="835">
        <v>21.76</v>
      </c>
      <c r="M131" s="835">
        <v>21.76</v>
      </c>
      <c r="N131" s="832">
        <v>1</v>
      </c>
      <c r="O131" s="836">
        <v>1</v>
      </c>
      <c r="P131" s="835">
        <v>21.76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32</v>
      </c>
      <c r="B132" s="832" t="s">
        <v>2552</v>
      </c>
      <c r="C132" s="832" t="s">
        <v>2558</v>
      </c>
      <c r="D132" s="833" t="s">
        <v>4322</v>
      </c>
      <c r="E132" s="834" t="s">
        <v>2569</v>
      </c>
      <c r="F132" s="832" t="s">
        <v>2553</v>
      </c>
      <c r="G132" s="832" t="s">
        <v>2648</v>
      </c>
      <c r="H132" s="832" t="s">
        <v>662</v>
      </c>
      <c r="I132" s="832" t="s">
        <v>2237</v>
      </c>
      <c r="J132" s="832" t="s">
        <v>678</v>
      </c>
      <c r="K132" s="832" t="s">
        <v>680</v>
      </c>
      <c r="L132" s="835">
        <v>65.28</v>
      </c>
      <c r="M132" s="835">
        <v>391.67999999999995</v>
      </c>
      <c r="N132" s="832">
        <v>6</v>
      </c>
      <c r="O132" s="836">
        <v>1.5</v>
      </c>
      <c r="P132" s="835">
        <v>326.39999999999998</v>
      </c>
      <c r="Q132" s="837">
        <v>0.83333333333333337</v>
      </c>
      <c r="R132" s="832">
        <v>5</v>
      </c>
      <c r="S132" s="837">
        <v>0.83333333333333337</v>
      </c>
      <c r="T132" s="836">
        <v>1</v>
      </c>
      <c r="U132" s="838">
        <v>0.66666666666666663</v>
      </c>
    </row>
    <row r="133" spans="1:21" ht="14.4" customHeight="1" x14ac:dyDescent="0.3">
      <c r="A133" s="831">
        <v>32</v>
      </c>
      <c r="B133" s="832" t="s">
        <v>2552</v>
      </c>
      <c r="C133" s="832" t="s">
        <v>2558</v>
      </c>
      <c r="D133" s="833" t="s">
        <v>4322</v>
      </c>
      <c r="E133" s="834" t="s">
        <v>2569</v>
      </c>
      <c r="F133" s="832" t="s">
        <v>2553</v>
      </c>
      <c r="G133" s="832" t="s">
        <v>2774</v>
      </c>
      <c r="H133" s="832" t="s">
        <v>662</v>
      </c>
      <c r="I133" s="832" t="s">
        <v>2261</v>
      </c>
      <c r="J133" s="832" t="s">
        <v>2262</v>
      </c>
      <c r="K133" s="832" t="s">
        <v>2263</v>
      </c>
      <c r="L133" s="835">
        <v>9.4</v>
      </c>
      <c r="M133" s="835">
        <v>18.8</v>
      </c>
      <c r="N133" s="832">
        <v>2</v>
      </c>
      <c r="O133" s="836">
        <v>1</v>
      </c>
      <c r="P133" s="835">
        <v>18.8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32</v>
      </c>
      <c r="B134" s="832" t="s">
        <v>2552</v>
      </c>
      <c r="C134" s="832" t="s">
        <v>2558</v>
      </c>
      <c r="D134" s="833" t="s">
        <v>4322</v>
      </c>
      <c r="E134" s="834" t="s">
        <v>2569</v>
      </c>
      <c r="F134" s="832" t="s">
        <v>2553</v>
      </c>
      <c r="G134" s="832" t="s">
        <v>2715</v>
      </c>
      <c r="H134" s="832" t="s">
        <v>592</v>
      </c>
      <c r="I134" s="832" t="s">
        <v>2775</v>
      </c>
      <c r="J134" s="832" t="s">
        <v>683</v>
      </c>
      <c r="K134" s="832" t="s">
        <v>2776</v>
      </c>
      <c r="L134" s="835">
        <v>0</v>
      </c>
      <c r="M134" s="835">
        <v>0</v>
      </c>
      <c r="N134" s="832">
        <v>3</v>
      </c>
      <c r="O134" s="836">
        <v>3</v>
      </c>
      <c r="P134" s="835">
        <v>0</v>
      </c>
      <c r="Q134" s="837"/>
      <c r="R134" s="832">
        <v>3</v>
      </c>
      <c r="S134" s="837">
        <v>1</v>
      </c>
      <c r="T134" s="836">
        <v>3</v>
      </c>
      <c r="U134" s="838">
        <v>1</v>
      </c>
    </row>
    <row r="135" spans="1:21" ht="14.4" customHeight="1" x14ac:dyDescent="0.3">
      <c r="A135" s="831">
        <v>32</v>
      </c>
      <c r="B135" s="832" t="s">
        <v>2552</v>
      </c>
      <c r="C135" s="832" t="s">
        <v>2558</v>
      </c>
      <c r="D135" s="833" t="s">
        <v>4322</v>
      </c>
      <c r="E135" s="834" t="s">
        <v>2569</v>
      </c>
      <c r="F135" s="832" t="s">
        <v>2553</v>
      </c>
      <c r="G135" s="832" t="s">
        <v>2715</v>
      </c>
      <c r="H135" s="832" t="s">
        <v>592</v>
      </c>
      <c r="I135" s="832" t="s">
        <v>2777</v>
      </c>
      <c r="J135" s="832" t="s">
        <v>1631</v>
      </c>
      <c r="K135" s="832" t="s">
        <v>1632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2552</v>
      </c>
      <c r="C136" s="832" t="s">
        <v>2558</v>
      </c>
      <c r="D136" s="833" t="s">
        <v>4322</v>
      </c>
      <c r="E136" s="834" t="s">
        <v>2569</v>
      </c>
      <c r="F136" s="832" t="s">
        <v>2553</v>
      </c>
      <c r="G136" s="832" t="s">
        <v>2778</v>
      </c>
      <c r="H136" s="832" t="s">
        <v>592</v>
      </c>
      <c r="I136" s="832" t="s">
        <v>2779</v>
      </c>
      <c r="J136" s="832" t="s">
        <v>2780</v>
      </c>
      <c r="K136" s="832" t="s">
        <v>2781</v>
      </c>
      <c r="L136" s="835">
        <v>9989.3700000000008</v>
      </c>
      <c r="M136" s="835">
        <v>59936.22</v>
      </c>
      <c r="N136" s="832">
        <v>6</v>
      </c>
      <c r="O136" s="836">
        <v>1.5</v>
      </c>
      <c r="P136" s="835">
        <v>19978.740000000002</v>
      </c>
      <c r="Q136" s="837">
        <v>0.33333333333333337</v>
      </c>
      <c r="R136" s="832">
        <v>2</v>
      </c>
      <c r="S136" s="837">
        <v>0.33333333333333331</v>
      </c>
      <c r="T136" s="836">
        <v>0.5</v>
      </c>
      <c r="U136" s="838">
        <v>0.33333333333333331</v>
      </c>
    </row>
    <row r="137" spans="1:21" ht="14.4" customHeight="1" x14ac:dyDescent="0.3">
      <c r="A137" s="831">
        <v>32</v>
      </c>
      <c r="B137" s="832" t="s">
        <v>2552</v>
      </c>
      <c r="C137" s="832" t="s">
        <v>2558</v>
      </c>
      <c r="D137" s="833" t="s">
        <v>4322</v>
      </c>
      <c r="E137" s="834" t="s">
        <v>2569</v>
      </c>
      <c r="F137" s="832" t="s">
        <v>2553</v>
      </c>
      <c r="G137" s="832" t="s">
        <v>2782</v>
      </c>
      <c r="H137" s="832" t="s">
        <v>592</v>
      </c>
      <c r="I137" s="832" t="s">
        <v>2783</v>
      </c>
      <c r="J137" s="832" t="s">
        <v>2784</v>
      </c>
      <c r="K137" s="832" t="s">
        <v>2785</v>
      </c>
      <c r="L137" s="835">
        <v>30.79</v>
      </c>
      <c r="M137" s="835">
        <v>61.58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32</v>
      </c>
      <c r="B138" s="832" t="s">
        <v>2552</v>
      </c>
      <c r="C138" s="832" t="s">
        <v>2558</v>
      </c>
      <c r="D138" s="833" t="s">
        <v>4322</v>
      </c>
      <c r="E138" s="834" t="s">
        <v>2569</v>
      </c>
      <c r="F138" s="832" t="s">
        <v>2553</v>
      </c>
      <c r="G138" s="832" t="s">
        <v>2786</v>
      </c>
      <c r="H138" s="832" t="s">
        <v>592</v>
      </c>
      <c r="I138" s="832" t="s">
        <v>2787</v>
      </c>
      <c r="J138" s="832" t="s">
        <v>1030</v>
      </c>
      <c r="K138" s="832" t="s">
        <v>2788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32</v>
      </c>
      <c r="B139" s="832" t="s">
        <v>2552</v>
      </c>
      <c r="C139" s="832" t="s">
        <v>2558</v>
      </c>
      <c r="D139" s="833" t="s">
        <v>4322</v>
      </c>
      <c r="E139" s="834" t="s">
        <v>2569</v>
      </c>
      <c r="F139" s="832" t="s">
        <v>2553</v>
      </c>
      <c r="G139" s="832" t="s">
        <v>2786</v>
      </c>
      <c r="H139" s="832" t="s">
        <v>592</v>
      </c>
      <c r="I139" s="832" t="s">
        <v>2789</v>
      </c>
      <c r="J139" s="832" t="s">
        <v>1032</v>
      </c>
      <c r="K139" s="832" t="s">
        <v>1033</v>
      </c>
      <c r="L139" s="835">
        <v>0</v>
      </c>
      <c r="M139" s="835">
        <v>0</v>
      </c>
      <c r="N139" s="832">
        <v>1</v>
      </c>
      <c r="O139" s="836">
        <v>0.5</v>
      </c>
      <c r="P139" s="835">
        <v>0</v>
      </c>
      <c r="Q139" s="837"/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32</v>
      </c>
      <c r="B140" s="832" t="s">
        <v>2552</v>
      </c>
      <c r="C140" s="832" t="s">
        <v>2558</v>
      </c>
      <c r="D140" s="833" t="s">
        <v>4322</v>
      </c>
      <c r="E140" s="834" t="s">
        <v>2569</v>
      </c>
      <c r="F140" s="832" t="s">
        <v>2553</v>
      </c>
      <c r="G140" s="832" t="s">
        <v>2649</v>
      </c>
      <c r="H140" s="832" t="s">
        <v>592</v>
      </c>
      <c r="I140" s="832" t="s">
        <v>2664</v>
      </c>
      <c r="J140" s="832" t="s">
        <v>2665</v>
      </c>
      <c r="K140" s="832" t="s">
        <v>2666</v>
      </c>
      <c r="L140" s="835">
        <v>238.72</v>
      </c>
      <c r="M140" s="835">
        <v>477.44</v>
      </c>
      <c r="N140" s="832">
        <v>2</v>
      </c>
      <c r="O140" s="836">
        <v>2</v>
      </c>
      <c r="P140" s="835">
        <v>477.44</v>
      </c>
      <c r="Q140" s="837">
        <v>1</v>
      </c>
      <c r="R140" s="832">
        <v>2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32</v>
      </c>
      <c r="B141" s="832" t="s">
        <v>2552</v>
      </c>
      <c r="C141" s="832" t="s">
        <v>2558</v>
      </c>
      <c r="D141" s="833" t="s">
        <v>4322</v>
      </c>
      <c r="E141" s="834" t="s">
        <v>2569</v>
      </c>
      <c r="F141" s="832" t="s">
        <v>2553</v>
      </c>
      <c r="G141" s="832" t="s">
        <v>2607</v>
      </c>
      <c r="H141" s="832" t="s">
        <v>662</v>
      </c>
      <c r="I141" s="832" t="s">
        <v>2294</v>
      </c>
      <c r="J141" s="832" t="s">
        <v>1245</v>
      </c>
      <c r="K141" s="832" t="s">
        <v>1510</v>
      </c>
      <c r="L141" s="835">
        <v>58.77</v>
      </c>
      <c r="M141" s="835">
        <v>58.77</v>
      </c>
      <c r="N141" s="832">
        <v>1</v>
      </c>
      <c r="O141" s="836">
        <v>1</v>
      </c>
      <c r="P141" s="835">
        <v>58.77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32</v>
      </c>
      <c r="B142" s="832" t="s">
        <v>2552</v>
      </c>
      <c r="C142" s="832" t="s">
        <v>2558</v>
      </c>
      <c r="D142" s="833" t="s">
        <v>4322</v>
      </c>
      <c r="E142" s="834" t="s">
        <v>2569</v>
      </c>
      <c r="F142" s="832" t="s">
        <v>2553</v>
      </c>
      <c r="G142" s="832" t="s">
        <v>2790</v>
      </c>
      <c r="H142" s="832" t="s">
        <v>592</v>
      </c>
      <c r="I142" s="832" t="s">
        <v>2791</v>
      </c>
      <c r="J142" s="832" t="s">
        <v>2792</v>
      </c>
      <c r="K142" s="832" t="s">
        <v>2147</v>
      </c>
      <c r="L142" s="835">
        <v>78.33</v>
      </c>
      <c r="M142" s="835">
        <v>234.99</v>
      </c>
      <c r="N142" s="832">
        <v>3</v>
      </c>
      <c r="O142" s="836">
        <v>1</v>
      </c>
      <c r="P142" s="835">
        <v>234.99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32</v>
      </c>
      <c r="B143" s="832" t="s">
        <v>2552</v>
      </c>
      <c r="C143" s="832" t="s">
        <v>2558</v>
      </c>
      <c r="D143" s="833" t="s">
        <v>4322</v>
      </c>
      <c r="E143" s="834" t="s">
        <v>2569</v>
      </c>
      <c r="F143" s="832" t="s">
        <v>2553</v>
      </c>
      <c r="G143" s="832" t="s">
        <v>2628</v>
      </c>
      <c r="H143" s="832" t="s">
        <v>662</v>
      </c>
      <c r="I143" s="832" t="s">
        <v>2270</v>
      </c>
      <c r="J143" s="832" t="s">
        <v>775</v>
      </c>
      <c r="K143" s="832" t="s">
        <v>1510</v>
      </c>
      <c r="L143" s="835">
        <v>65.989999999999995</v>
      </c>
      <c r="M143" s="835">
        <v>659.89999999999986</v>
      </c>
      <c r="N143" s="832">
        <v>10</v>
      </c>
      <c r="O143" s="836">
        <v>3</v>
      </c>
      <c r="P143" s="835">
        <v>659.89999999999986</v>
      </c>
      <c r="Q143" s="837">
        <v>1</v>
      </c>
      <c r="R143" s="832">
        <v>10</v>
      </c>
      <c r="S143" s="837">
        <v>1</v>
      </c>
      <c r="T143" s="836">
        <v>3</v>
      </c>
      <c r="U143" s="838">
        <v>1</v>
      </c>
    </row>
    <row r="144" spans="1:21" ht="14.4" customHeight="1" x14ac:dyDescent="0.3">
      <c r="A144" s="831">
        <v>32</v>
      </c>
      <c r="B144" s="832" t="s">
        <v>2552</v>
      </c>
      <c r="C144" s="832" t="s">
        <v>2558</v>
      </c>
      <c r="D144" s="833" t="s">
        <v>4322</v>
      </c>
      <c r="E144" s="834" t="s">
        <v>2569</v>
      </c>
      <c r="F144" s="832" t="s">
        <v>2553</v>
      </c>
      <c r="G144" s="832" t="s">
        <v>2628</v>
      </c>
      <c r="H144" s="832" t="s">
        <v>662</v>
      </c>
      <c r="I144" s="832" t="s">
        <v>2271</v>
      </c>
      <c r="J144" s="832" t="s">
        <v>777</v>
      </c>
      <c r="K144" s="832" t="s">
        <v>2272</v>
      </c>
      <c r="L144" s="835">
        <v>132</v>
      </c>
      <c r="M144" s="835">
        <v>132</v>
      </c>
      <c r="N144" s="832">
        <v>1</v>
      </c>
      <c r="O144" s="836">
        <v>0.5</v>
      </c>
      <c r="P144" s="835">
        <v>132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32</v>
      </c>
      <c r="B145" s="832" t="s">
        <v>2552</v>
      </c>
      <c r="C145" s="832" t="s">
        <v>2558</v>
      </c>
      <c r="D145" s="833" t="s">
        <v>4322</v>
      </c>
      <c r="E145" s="834" t="s">
        <v>2569</v>
      </c>
      <c r="F145" s="832" t="s">
        <v>2553</v>
      </c>
      <c r="G145" s="832" t="s">
        <v>2628</v>
      </c>
      <c r="H145" s="832" t="s">
        <v>662</v>
      </c>
      <c r="I145" s="832" t="s">
        <v>2793</v>
      </c>
      <c r="J145" s="832" t="s">
        <v>777</v>
      </c>
      <c r="K145" s="832" t="s">
        <v>2516</v>
      </c>
      <c r="L145" s="835">
        <v>264</v>
      </c>
      <c r="M145" s="835">
        <v>264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32</v>
      </c>
      <c r="B146" s="832" t="s">
        <v>2552</v>
      </c>
      <c r="C146" s="832" t="s">
        <v>2558</v>
      </c>
      <c r="D146" s="833" t="s">
        <v>4322</v>
      </c>
      <c r="E146" s="834" t="s">
        <v>2569</v>
      </c>
      <c r="F146" s="832" t="s">
        <v>2553</v>
      </c>
      <c r="G146" s="832" t="s">
        <v>2794</v>
      </c>
      <c r="H146" s="832" t="s">
        <v>592</v>
      </c>
      <c r="I146" s="832" t="s">
        <v>2795</v>
      </c>
      <c r="J146" s="832" t="s">
        <v>1798</v>
      </c>
      <c r="K146" s="832" t="s">
        <v>826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32</v>
      </c>
      <c r="B147" s="832" t="s">
        <v>2552</v>
      </c>
      <c r="C147" s="832" t="s">
        <v>2558</v>
      </c>
      <c r="D147" s="833" t="s">
        <v>4322</v>
      </c>
      <c r="E147" s="834" t="s">
        <v>2569</v>
      </c>
      <c r="F147" s="832" t="s">
        <v>2553</v>
      </c>
      <c r="G147" s="832" t="s">
        <v>2796</v>
      </c>
      <c r="H147" s="832" t="s">
        <v>662</v>
      </c>
      <c r="I147" s="832" t="s">
        <v>2797</v>
      </c>
      <c r="J147" s="832" t="s">
        <v>2305</v>
      </c>
      <c r="K147" s="832" t="s">
        <v>2798</v>
      </c>
      <c r="L147" s="835">
        <v>176.32</v>
      </c>
      <c r="M147" s="835">
        <v>176.32</v>
      </c>
      <c r="N147" s="832">
        <v>1</v>
      </c>
      <c r="O147" s="836">
        <v>1</v>
      </c>
      <c r="P147" s="835">
        <v>176.32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32</v>
      </c>
      <c r="B148" s="832" t="s">
        <v>2552</v>
      </c>
      <c r="C148" s="832" t="s">
        <v>2558</v>
      </c>
      <c r="D148" s="833" t="s">
        <v>4322</v>
      </c>
      <c r="E148" s="834" t="s">
        <v>2569</v>
      </c>
      <c r="F148" s="832" t="s">
        <v>2553</v>
      </c>
      <c r="G148" s="832" t="s">
        <v>2629</v>
      </c>
      <c r="H148" s="832" t="s">
        <v>592</v>
      </c>
      <c r="I148" s="832" t="s">
        <v>2630</v>
      </c>
      <c r="J148" s="832" t="s">
        <v>820</v>
      </c>
      <c r="K148" s="832" t="s">
        <v>2631</v>
      </c>
      <c r="L148" s="835">
        <v>182.22</v>
      </c>
      <c r="M148" s="835">
        <v>182.22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32</v>
      </c>
      <c r="B149" s="832" t="s">
        <v>2552</v>
      </c>
      <c r="C149" s="832" t="s">
        <v>2558</v>
      </c>
      <c r="D149" s="833" t="s">
        <v>4322</v>
      </c>
      <c r="E149" s="834" t="s">
        <v>2569</v>
      </c>
      <c r="F149" s="832" t="s">
        <v>2553</v>
      </c>
      <c r="G149" s="832" t="s">
        <v>2799</v>
      </c>
      <c r="H149" s="832" t="s">
        <v>592</v>
      </c>
      <c r="I149" s="832" t="s">
        <v>2800</v>
      </c>
      <c r="J149" s="832" t="s">
        <v>2801</v>
      </c>
      <c r="K149" s="832" t="s">
        <v>2802</v>
      </c>
      <c r="L149" s="835">
        <v>46.75</v>
      </c>
      <c r="M149" s="835">
        <v>93.5</v>
      </c>
      <c r="N149" s="832">
        <v>2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32</v>
      </c>
      <c r="B150" s="832" t="s">
        <v>2552</v>
      </c>
      <c r="C150" s="832" t="s">
        <v>2558</v>
      </c>
      <c r="D150" s="833" t="s">
        <v>4322</v>
      </c>
      <c r="E150" s="834" t="s">
        <v>2569</v>
      </c>
      <c r="F150" s="832" t="s">
        <v>2553</v>
      </c>
      <c r="G150" s="832" t="s">
        <v>2803</v>
      </c>
      <c r="H150" s="832" t="s">
        <v>592</v>
      </c>
      <c r="I150" s="832" t="s">
        <v>2804</v>
      </c>
      <c r="J150" s="832" t="s">
        <v>866</v>
      </c>
      <c r="K150" s="832" t="s">
        <v>2805</v>
      </c>
      <c r="L150" s="835">
        <v>159.16999999999999</v>
      </c>
      <c r="M150" s="835">
        <v>159.16999999999999</v>
      </c>
      <c r="N150" s="832">
        <v>1</v>
      </c>
      <c r="O150" s="836">
        <v>0.5</v>
      </c>
      <c r="P150" s="835">
        <v>159.16999999999999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32</v>
      </c>
      <c r="B151" s="832" t="s">
        <v>2552</v>
      </c>
      <c r="C151" s="832" t="s">
        <v>2558</v>
      </c>
      <c r="D151" s="833" t="s">
        <v>4322</v>
      </c>
      <c r="E151" s="834" t="s">
        <v>2569</v>
      </c>
      <c r="F151" s="832" t="s">
        <v>2553</v>
      </c>
      <c r="G151" s="832" t="s">
        <v>2650</v>
      </c>
      <c r="H151" s="832" t="s">
        <v>662</v>
      </c>
      <c r="I151" s="832" t="s">
        <v>2188</v>
      </c>
      <c r="J151" s="832" t="s">
        <v>2189</v>
      </c>
      <c r="K151" s="832" t="s">
        <v>2190</v>
      </c>
      <c r="L151" s="835">
        <v>3231.81</v>
      </c>
      <c r="M151" s="835">
        <v>9695.43</v>
      </c>
      <c r="N151" s="832">
        <v>3</v>
      </c>
      <c r="O151" s="836">
        <v>2.5</v>
      </c>
      <c r="P151" s="835">
        <v>9695.43</v>
      </c>
      <c r="Q151" s="837">
        <v>1</v>
      </c>
      <c r="R151" s="832">
        <v>3</v>
      </c>
      <c r="S151" s="837">
        <v>1</v>
      </c>
      <c r="T151" s="836">
        <v>2.5</v>
      </c>
      <c r="U151" s="838">
        <v>1</v>
      </c>
    </row>
    <row r="152" spans="1:21" ht="14.4" customHeight="1" x14ac:dyDescent="0.3">
      <c r="A152" s="831">
        <v>32</v>
      </c>
      <c r="B152" s="832" t="s">
        <v>2552</v>
      </c>
      <c r="C152" s="832" t="s">
        <v>2558</v>
      </c>
      <c r="D152" s="833" t="s">
        <v>4322</v>
      </c>
      <c r="E152" s="834" t="s">
        <v>2569</v>
      </c>
      <c r="F152" s="832" t="s">
        <v>2553</v>
      </c>
      <c r="G152" s="832" t="s">
        <v>2673</v>
      </c>
      <c r="H152" s="832" t="s">
        <v>592</v>
      </c>
      <c r="I152" s="832" t="s">
        <v>2029</v>
      </c>
      <c r="J152" s="832" t="s">
        <v>906</v>
      </c>
      <c r="K152" s="832" t="s">
        <v>2030</v>
      </c>
      <c r="L152" s="835">
        <v>42.51</v>
      </c>
      <c r="M152" s="835">
        <v>127.53</v>
      </c>
      <c r="N152" s="832">
        <v>3</v>
      </c>
      <c r="O152" s="836">
        <v>2.5</v>
      </c>
      <c r="P152" s="835">
        <v>127.53</v>
      </c>
      <c r="Q152" s="837">
        <v>1</v>
      </c>
      <c r="R152" s="832">
        <v>3</v>
      </c>
      <c r="S152" s="837">
        <v>1</v>
      </c>
      <c r="T152" s="836">
        <v>2.5</v>
      </c>
      <c r="U152" s="838">
        <v>1</v>
      </c>
    </row>
    <row r="153" spans="1:21" ht="14.4" customHeight="1" x14ac:dyDescent="0.3">
      <c r="A153" s="831">
        <v>32</v>
      </c>
      <c r="B153" s="832" t="s">
        <v>2552</v>
      </c>
      <c r="C153" s="832" t="s">
        <v>2558</v>
      </c>
      <c r="D153" s="833" t="s">
        <v>4322</v>
      </c>
      <c r="E153" s="834" t="s">
        <v>2569</v>
      </c>
      <c r="F153" s="832" t="s">
        <v>2553</v>
      </c>
      <c r="G153" s="832" t="s">
        <v>2806</v>
      </c>
      <c r="H153" s="832" t="s">
        <v>592</v>
      </c>
      <c r="I153" s="832" t="s">
        <v>2807</v>
      </c>
      <c r="J153" s="832" t="s">
        <v>2808</v>
      </c>
      <c r="K153" s="832" t="s">
        <v>2809</v>
      </c>
      <c r="L153" s="835">
        <v>848.49</v>
      </c>
      <c r="M153" s="835">
        <v>4242.4500000000007</v>
      </c>
      <c r="N153" s="832">
        <v>5</v>
      </c>
      <c r="O153" s="836">
        <v>2.5</v>
      </c>
      <c r="P153" s="835">
        <v>4242.4500000000007</v>
      </c>
      <c r="Q153" s="837">
        <v>1</v>
      </c>
      <c r="R153" s="832">
        <v>5</v>
      </c>
      <c r="S153" s="837">
        <v>1</v>
      </c>
      <c r="T153" s="836">
        <v>2.5</v>
      </c>
      <c r="U153" s="838">
        <v>1</v>
      </c>
    </row>
    <row r="154" spans="1:21" ht="14.4" customHeight="1" x14ac:dyDescent="0.3">
      <c r="A154" s="831">
        <v>32</v>
      </c>
      <c r="B154" s="832" t="s">
        <v>2552</v>
      </c>
      <c r="C154" s="832" t="s">
        <v>2558</v>
      </c>
      <c r="D154" s="833" t="s">
        <v>4322</v>
      </c>
      <c r="E154" s="834" t="s">
        <v>2569</v>
      </c>
      <c r="F154" s="832" t="s">
        <v>2553</v>
      </c>
      <c r="G154" s="832" t="s">
        <v>2806</v>
      </c>
      <c r="H154" s="832" t="s">
        <v>592</v>
      </c>
      <c r="I154" s="832" t="s">
        <v>2810</v>
      </c>
      <c r="J154" s="832" t="s">
        <v>2808</v>
      </c>
      <c r="K154" s="832" t="s">
        <v>2811</v>
      </c>
      <c r="L154" s="835">
        <v>478.07</v>
      </c>
      <c r="M154" s="835">
        <v>478.07</v>
      </c>
      <c r="N154" s="832">
        <v>1</v>
      </c>
      <c r="O154" s="836">
        <v>1</v>
      </c>
      <c r="P154" s="835">
        <v>478.07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32</v>
      </c>
      <c r="B155" s="832" t="s">
        <v>2552</v>
      </c>
      <c r="C155" s="832" t="s">
        <v>2558</v>
      </c>
      <c r="D155" s="833" t="s">
        <v>4322</v>
      </c>
      <c r="E155" s="834" t="s">
        <v>2569</v>
      </c>
      <c r="F155" s="832" t="s">
        <v>2553</v>
      </c>
      <c r="G155" s="832" t="s">
        <v>2812</v>
      </c>
      <c r="H155" s="832" t="s">
        <v>592</v>
      </c>
      <c r="I155" s="832" t="s">
        <v>2813</v>
      </c>
      <c r="J155" s="832" t="s">
        <v>2814</v>
      </c>
      <c r="K155" s="832" t="s">
        <v>2815</v>
      </c>
      <c r="L155" s="835">
        <v>140.72</v>
      </c>
      <c r="M155" s="835">
        <v>281.44</v>
      </c>
      <c r="N155" s="832">
        <v>2</v>
      </c>
      <c r="O155" s="836">
        <v>0.5</v>
      </c>
      <c r="P155" s="835">
        <v>281.44</v>
      </c>
      <c r="Q155" s="837">
        <v>1</v>
      </c>
      <c r="R155" s="832">
        <v>2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32</v>
      </c>
      <c r="B156" s="832" t="s">
        <v>2552</v>
      </c>
      <c r="C156" s="832" t="s">
        <v>2558</v>
      </c>
      <c r="D156" s="833" t="s">
        <v>4322</v>
      </c>
      <c r="E156" s="834" t="s">
        <v>2569</v>
      </c>
      <c r="F156" s="832" t="s">
        <v>2553</v>
      </c>
      <c r="G156" s="832" t="s">
        <v>2608</v>
      </c>
      <c r="H156" s="832" t="s">
        <v>592</v>
      </c>
      <c r="I156" s="832" t="s">
        <v>2609</v>
      </c>
      <c r="J156" s="832" t="s">
        <v>994</v>
      </c>
      <c r="K156" s="832" t="s">
        <v>2610</v>
      </c>
      <c r="L156" s="835">
        <v>75.05</v>
      </c>
      <c r="M156" s="835">
        <v>525.35</v>
      </c>
      <c r="N156" s="832">
        <v>7</v>
      </c>
      <c r="O156" s="836">
        <v>4</v>
      </c>
      <c r="P156" s="835">
        <v>150.1</v>
      </c>
      <c r="Q156" s="837">
        <v>0.2857142857142857</v>
      </c>
      <c r="R156" s="832">
        <v>2</v>
      </c>
      <c r="S156" s="837">
        <v>0.2857142857142857</v>
      </c>
      <c r="T156" s="836">
        <v>1</v>
      </c>
      <c r="U156" s="838">
        <v>0.25</v>
      </c>
    </row>
    <row r="157" spans="1:21" ht="14.4" customHeight="1" x14ac:dyDescent="0.3">
      <c r="A157" s="831">
        <v>32</v>
      </c>
      <c r="B157" s="832" t="s">
        <v>2552</v>
      </c>
      <c r="C157" s="832" t="s">
        <v>2558</v>
      </c>
      <c r="D157" s="833" t="s">
        <v>4322</v>
      </c>
      <c r="E157" s="834" t="s">
        <v>2569</v>
      </c>
      <c r="F157" s="832" t="s">
        <v>2553</v>
      </c>
      <c r="G157" s="832" t="s">
        <v>2608</v>
      </c>
      <c r="H157" s="832" t="s">
        <v>592</v>
      </c>
      <c r="I157" s="832" t="s">
        <v>2674</v>
      </c>
      <c r="J157" s="832" t="s">
        <v>2675</v>
      </c>
      <c r="K157" s="832" t="s">
        <v>2676</v>
      </c>
      <c r="L157" s="835">
        <v>45.03</v>
      </c>
      <c r="M157" s="835">
        <v>45.03</v>
      </c>
      <c r="N157" s="832">
        <v>1</v>
      </c>
      <c r="O157" s="836">
        <v>1</v>
      </c>
      <c r="P157" s="835">
        <v>45.03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32</v>
      </c>
      <c r="B158" s="832" t="s">
        <v>2552</v>
      </c>
      <c r="C158" s="832" t="s">
        <v>2558</v>
      </c>
      <c r="D158" s="833" t="s">
        <v>4322</v>
      </c>
      <c r="E158" s="834" t="s">
        <v>2569</v>
      </c>
      <c r="F158" s="832" t="s">
        <v>2553</v>
      </c>
      <c r="G158" s="832" t="s">
        <v>2816</v>
      </c>
      <c r="H158" s="832" t="s">
        <v>592</v>
      </c>
      <c r="I158" s="832" t="s">
        <v>2817</v>
      </c>
      <c r="J158" s="832" t="s">
        <v>837</v>
      </c>
      <c r="K158" s="832" t="s">
        <v>2818</v>
      </c>
      <c r="L158" s="835">
        <v>27.28</v>
      </c>
      <c r="M158" s="835">
        <v>27.28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32</v>
      </c>
      <c r="B159" s="832" t="s">
        <v>2552</v>
      </c>
      <c r="C159" s="832" t="s">
        <v>2558</v>
      </c>
      <c r="D159" s="833" t="s">
        <v>4322</v>
      </c>
      <c r="E159" s="834" t="s">
        <v>2569</v>
      </c>
      <c r="F159" s="832" t="s">
        <v>2553</v>
      </c>
      <c r="G159" s="832" t="s">
        <v>2651</v>
      </c>
      <c r="H159" s="832" t="s">
        <v>592</v>
      </c>
      <c r="I159" s="832" t="s">
        <v>2730</v>
      </c>
      <c r="J159" s="832" t="s">
        <v>1342</v>
      </c>
      <c r="K159" s="832" t="s">
        <v>2666</v>
      </c>
      <c r="L159" s="835">
        <v>98.75</v>
      </c>
      <c r="M159" s="835">
        <v>98.75</v>
      </c>
      <c r="N159" s="832">
        <v>1</v>
      </c>
      <c r="O159" s="836">
        <v>0.5</v>
      </c>
      <c r="P159" s="835">
        <v>98.75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32</v>
      </c>
      <c r="B160" s="832" t="s">
        <v>2552</v>
      </c>
      <c r="C160" s="832" t="s">
        <v>2558</v>
      </c>
      <c r="D160" s="833" t="s">
        <v>4322</v>
      </c>
      <c r="E160" s="834" t="s">
        <v>2569</v>
      </c>
      <c r="F160" s="832" t="s">
        <v>2553</v>
      </c>
      <c r="G160" s="832" t="s">
        <v>2651</v>
      </c>
      <c r="H160" s="832" t="s">
        <v>592</v>
      </c>
      <c r="I160" s="832" t="s">
        <v>2819</v>
      </c>
      <c r="J160" s="832" t="s">
        <v>1342</v>
      </c>
      <c r="K160" s="832" t="s">
        <v>2666</v>
      </c>
      <c r="L160" s="835">
        <v>98.75</v>
      </c>
      <c r="M160" s="835">
        <v>98.75</v>
      </c>
      <c r="N160" s="832">
        <v>1</v>
      </c>
      <c r="O160" s="836">
        <v>0.5</v>
      </c>
      <c r="P160" s="835">
        <v>98.75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32</v>
      </c>
      <c r="B161" s="832" t="s">
        <v>2552</v>
      </c>
      <c r="C161" s="832" t="s">
        <v>2558</v>
      </c>
      <c r="D161" s="833" t="s">
        <v>4322</v>
      </c>
      <c r="E161" s="834" t="s">
        <v>2569</v>
      </c>
      <c r="F161" s="832" t="s">
        <v>2553</v>
      </c>
      <c r="G161" s="832" t="s">
        <v>2731</v>
      </c>
      <c r="H161" s="832" t="s">
        <v>592</v>
      </c>
      <c r="I161" s="832" t="s">
        <v>2820</v>
      </c>
      <c r="J161" s="832" t="s">
        <v>2733</v>
      </c>
      <c r="K161" s="832" t="s">
        <v>2821</v>
      </c>
      <c r="L161" s="835">
        <v>73.989999999999995</v>
      </c>
      <c r="M161" s="835">
        <v>147.97999999999999</v>
      </c>
      <c r="N161" s="832">
        <v>2</v>
      </c>
      <c r="O161" s="836">
        <v>1</v>
      </c>
      <c r="P161" s="835">
        <v>147.97999999999999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32</v>
      </c>
      <c r="B162" s="832" t="s">
        <v>2552</v>
      </c>
      <c r="C162" s="832" t="s">
        <v>2558</v>
      </c>
      <c r="D162" s="833" t="s">
        <v>4322</v>
      </c>
      <c r="E162" s="834" t="s">
        <v>2569</v>
      </c>
      <c r="F162" s="832" t="s">
        <v>2553</v>
      </c>
      <c r="G162" s="832" t="s">
        <v>2822</v>
      </c>
      <c r="H162" s="832" t="s">
        <v>592</v>
      </c>
      <c r="I162" s="832" t="s">
        <v>2823</v>
      </c>
      <c r="J162" s="832" t="s">
        <v>2824</v>
      </c>
      <c r="K162" s="832" t="s">
        <v>2825</v>
      </c>
      <c r="L162" s="835">
        <v>73.09</v>
      </c>
      <c r="M162" s="835">
        <v>146.18</v>
      </c>
      <c r="N162" s="832">
        <v>2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32</v>
      </c>
      <c r="B163" s="832" t="s">
        <v>2552</v>
      </c>
      <c r="C163" s="832" t="s">
        <v>2558</v>
      </c>
      <c r="D163" s="833" t="s">
        <v>4322</v>
      </c>
      <c r="E163" s="834" t="s">
        <v>2569</v>
      </c>
      <c r="F163" s="832" t="s">
        <v>2553</v>
      </c>
      <c r="G163" s="832" t="s">
        <v>2826</v>
      </c>
      <c r="H163" s="832" t="s">
        <v>592</v>
      </c>
      <c r="I163" s="832" t="s">
        <v>2827</v>
      </c>
      <c r="J163" s="832" t="s">
        <v>2828</v>
      </c>
      <c r="K163" s="832" t="s">
        <v>2829</v>
      </c>
      <c r="L163" s="835">
        <v>0</v>
      </c>
      <c r="M163" s="835">
        <v>0</v>
      </c>
      <c r="N163" s="832">
        <v>2</v>
      </c>
      <c r="O163" s="836">
        <v>1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32</v>
      </c>
      <c r="B164" s="832" t="s">
        <v>2552</v>
      </c>
      <c r="C164" s="832" t="s">
        <v>2558</v>
      </c>
      <c r="D164" s="833" t="s">
        <v>4322</v>
      </c>
      <c r="E164" s="834" t="s">
        <v>2569</v>
      </c>
      <c r="F164" s="832" t="s">
        <v>2553</v>
      </c>
      <c r="G164" s="832" t="s">
        <v>2684</v>
      </c>
      <c r="H164" s="832" t="s">
        <v>592</v>
      </c>
      <c r="I164" s="832" t="s">
        <v>2685</v>
      </c>
      <c r="J164" s="832" t="s">
        <v>2686</v>
      </c>
      <c r="K164" s="832" t="s">
        <v>679</v>
      </c>
      <c r="L164" s="835">
        <v>58.62</v>
      </c>
      <c r="M164" s="835">
        <v>234.48</v>
      </c>
      <c r="N164" s="832">
        <v>4</v>
      </c>
      <c r="O164" s="836">
        <v>3</v>
      </c>
      <c r="P164" s="835">
        <v>175.85999999999999</v>
      </c>
      <c r="Q164" s="837">
        <v>0.75</v>
      </c>
      <c r="R164" s="832">
        <v>3</v>
      </c>
      <c r="S164" s="837">
        <v>0.75</v>
      </c>
      <c r="T164" s="836">
        <v>2</v>
      </c>
      <c r="U164" s="838">
        <v>0.66666666666666663</v>
      </c>
    </row>
    <row r="165" spans="1:21" ht="14.4" customHeight="1" x14ac:dyDescent="0.3">
      <c r="A165" s="831">
        <v>32</v>
      </c>
      <c r="B165" s="832" t="s">
        <v>2552</v>
      </c>
      <c r="C165" s="832" t="s">
        <v>2558</v>
      </c>
      <c r="D165" s="833" t="s">
        <v>4322</v>
      </c>
      <c r="E165" s="834" t="s">
        <v>2569</v>
      </c>
      <c r="F165" s="832" t="s">
        <v>2553</v>
      </c>
      <c r="G165" s="832" t="s">
        <v>2830</v>
      </c>
      <c r="H165" s="832" t="s">
        <v>592</v>
      </c>
      <c r="I165" s="832" t="s">
        <v>2831</v>
      </c>
      <c r="J165" s="832" t="s">
        <v>2832</v>
      </c>
      <c r="K165" s="832" t="s">
        <v>2785</v>
      </c>
      <c r="L165" s="835">
        <v>2950.43</v>
      </c>
      <c r="M165" s="835">
        <v>2950.43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32</v>
      </c>
      <c r="B166" s="832" t="s">
        <v>2552</v>
      </c>
      <c r="C166" s="832" t="s">
        <v>2558</v>
      </c>
      <c r="D166" s="833" t="s">
        <v>4322</v>
      </c>
      <c r="E166" s="834" t="s">
        <v>2569</v>
      </c>
      <c r="F166" s="832" t="s">
        <v>2553</v>
      </c>
      <c r="G166" s="832" t="s">
        <v>2833</v>
      </c>
      <c r="H166" s="832" t="s">
        <v>592</v>
      </c>
      <c r="I166" s="832" t="s">
        <v>2834</v>
      </c>
      <c r="J166" s="832" t="s">
        <v>2835</v>
      </c>
      <c r="K166" s="832" t="s">
        <v>2836</v>
      </c>
      <c r="L166" s="835">
        <v>3161.19</v>
      </c>
      <c r="M166" s="835">
        <v>110641.65000000001</v>
      </c>
      <c r="N166" s="832">
        <v>35</v>
      </c>
      <c r="O166" s="836">
        <v>23.5</v>
      </c>
      <c r="P166" s="835">
        <v>91674.510000000009</v>
      </c>
      <c r="Q166" s="837">
        <v>0.82857142857142863</v>
      </c>
      <c r="R166" s="832">
        <v>29</v>
      </c>
      <c r="S166" s="837">
        <v>0.82857142857142863</v>
      </c>
      <c r="T166" s="836">
        <v>18.5</v>
      </c>
      <c r="U166" s="838">
        <v>0.78723404255319152</v>
      </c>
    </row>
    <row r="167" spans="1:21" ht="14.4" customHeight="1" x14ac:dyDescent="0.3">
      <c r="A167" s="831">
        <v>32</v>
      </c>
      <c r="B167" s="832" t="s">
        <v>2552</v>
      </c>
      <c r="C167" s="832" t="s">
        <v>2558</v>
      </c>
      <c r="D167" s="833" t="s">
        <v>4322</v>
      </c>
      <c r="E167" s="834" t="s">
        <v>2569</v>
      </c>
      <c r="F167" s="832" t="s">
        <v>2553</v>
      </c>
      <c r="G167" s="832" t="s">
        <v>2642</v>
      </c>
      <c r="H167" s="832" t="s">
        <v>592</v>
      </c>
      <c r="I167" s="832" t="s">
        <v>2643</v>
      </c>
      <c r="J167" s="832" t="s">
        <v>2644</v>
      </c>
      <c r="K167" s="832" t="s">
        <v>2645</v>
      </c>
      <c r="L167" s="835">
        <v>88.76</v>
      </c>
      <c r="M167" s="835">
        <v>887.60000000000014</v>
      </c>
      <c r="N167" s="832">
        <v>10</v>
      </c>
      <c r="O167" s="836">
        <v>6</v>
      </c>
      <c r="P167" s="835">
        <v>532.56000000000006</v>
      </c>
      <c r="Q167" s="837">
        <v>0.6</v>
      </c>
      <c r="R167" s="832">
        <v>6</v>
      </c>
      <c r="S167" s="837">
        <v>0.6</v>
      </c>
      <c r="T167" s="836">
        <v>3.5</v>
      </c>
      <c r="U167" s="838">
        <v>0.58333333333333337</v>
      </c>
    </row>
    <row r="168" spans="1:21" ht="14.4" customHeight="1" x14ac:dyDescent="0.3">
      <c r="A168" s="831">
        <v>32</v>
      </c>
      <c r="B168" s="832" t="s">
        <v>2552</v>
      </c>
      <c r="C168" s="832" t="s">
        <v>2558</v>
      </c>
      <c r="D168" s="833" t="s">
        <v>4322</v>
      </c>
      <c r="E168" s="834" t="s">
        <v>2569</v>
      </c>
      <c r="F168" s="832" t="s">
        <v>2553</v>
      </c>
      <c r="G168" s="832" t="s">
        <v>2687</v>
      </c>
      <c r="H168" s="832" t="s">
        <v>592</v>
      </c>
      <c r="I168" s="832" t="s">
        <v>2837</v>
      </c>
      <c r="J168" s="832" t="s">
        <v>1213</v>
      </c>
      <c r="K168" s="832" t="s">
        <v>2435</v>
      </c>
      <c r="L168" s="835">
        <v>760.22</v>
      </c>
      <c r="M168" s="835">
        <v>1520.44</v>
      </c>
      <c r="N168" s="832">
        <v>2</v>
      </c>
      <c r="O168" s="836">
        <v>1.5</v>
      </c>
      <c r="P168" s="835">
        <v>760.22</v>
      </c>
      <c r="Q168" s="837">
        <v>0.5</v>
      </c>
      <c r="R168" s="832">
        <v>1</v>
      </c>
      <c r="S168" s="837">
        <v>0.5</v>
      </c>
      <c r="T168" s="836">
        <v>1</v>
      </c>
      <c r="U168" s="838">
        <v>0.66666666666666663</v>
      </c>
    </row>
    <row r="169" spans="1:21" ht="14.4" customHeight="1" x14ac:dyDescent="0.3">
      <c r="A169" s="831">
        <v>32</v>
      </c>
      <c r="B169" s="832" t="s">
        <v>2552</v>
      </c>
      <c r="C169" s="832" t="s">
        <v>2558</v>
      </c>
      <c r="D169" s="833" t="s">
        <v>4322</v>
      </c>
      <c r="E169" s="834" t="s">
        <v>2569</v>
      </c>
      <c r="F169" s="832" t="s">
        <v>2553</v>
      </c>
      <c r="G169" s="832" t="s">
        <v>2687</v>
      </c>
      <c r="H169" s="832" t="s">
        <v>592</v>
      </c>
      <c r="I169" s="832" t="s">
        <v>2688</v>
      </c>
      <c r="J169" s="832" t="s">
        <v>1213</v>
      </c>
      <c r="K169" s="832" t="s">
        <v>2689</v>
      </c>
      <c r="L169" s="835">
        <v>0</v>
      </c>
      <c r="M169" s="835">
        <v>0</v>
      </c>
      <c r="N169" s="832">
        <v>1</v>
      </c>
      <c r="O169" s="836">
        <v>0.5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32</v>
      </c>
      <c r="B170" s="832" t="s">
        <v>2552</v>
      </c>
      <c r="C170" s="832" t="s">
        <v>2558</v>
      </c>
      <c r="D170" s="833" t="s">
        <v>4322</v>
      </c>
      <c r="E170" s="834" t="s">
        <v>2569</v>
      </c>
      <c r="F170" s="832" t="s">
        <v>2553</v>
      </c>
      <c r="G170" s="832" t="s">
        <v>2838</v>
      </c>
      <c r="H170" s="832" t="s">
        <v>592</v>
      </c>
      <c r="I170" s="832" t="s">
        <v>2839</v>
      </c>
      <c r="J170" s="832" t="s">
        <v>2840</v>
      </c>
      <c r="K170" s="832" t="s">
        <v>2841</v>
      </c>
      <c r="L170" s="835">
        <v>0</v>
      </c>
      <c r="M170" s="835">
        <v>0</v>
      </c>
      <c r="N170" s="832">
        <v>3</v>
      </c>
      <c r="O170" s="836">
        <v>2.5</v>
      </c>
      <c r="P170" s="835">
        <v>0</v>
      </c>
      <c r="Q170" s="837"/>
      <c r="R170" s="832">
        <v>2</v>
      </c>
      <c r="S170" s="837">
        <v>0.66666666666666663</v>
      </c>
      <c r="T170" s="836">
        <v>2</v>
      </c>
      <c r="U170" s="838">
        <v>0.8</v>
      </c>
    </row>
    <row r="171" spans="1:21" ht="14.4" customHeight="1" x14ac:dyDescent="0.3">
      <c r="A171" s="831">
        <v>32</v>
      </c>
      <c r="B171" s="832" t="s">
        <v>2552</v>
      </c>
      <c r="C171" s="832" t="s">
        <v>2558</v>
      </c>
      <c r="D171" s="833" t="s">
        <v>4322</v>
      </c>
      <c r="E171" s="834" t="s">
        <v>2569</v>
      </c>
      <c r="F171" s="832" t="s">
        <v>2553</v>
      </c>
      <c r="G171" s="832" t="s">
        <v>2842</v>
      </c>
      <c r="H171" s="832" t="s">
        <v>662</v>
      </c>
      <c r="I171" s="832" t="s">
        <v>2095</v>
      </c>
      <c r="J171" s="832" t="s">
        <v>1045</v>
      </c>
      <c r="K171" s="832" t="s">
        <v>2096</v>
      </c>
      <c r="L171" s="835">
        <v>118.65</v>
      </c>
      <c r="M171" s="835">
        <v>118.65</v>
      </c>
      <c r="N171" s="832">
        <v>1</v>
      </c>
      <c r="O171" s="836">
        <v>1</v>
      </c>
      <c r="P171" s="835">
        <v>118.65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32</v>
      </c>
      <c r="B172" s="832" t="s">
        <v>2552</v>
      </c>
      <c r="C172" s="832" t="s">
        <v>2558</v>
      </c>
      <c r="D172" s="833" t="s">
        <v>4322</v>
      </c>
      <c r="E172" s="834" t="s">
        <v>2569</v>
      </c>
      <c r="F172" s="832" t="s">
        <v>2553</v>
      </c>
      <c r="G172" s="832" t="s">
        <v>2843</v>
      </c>
      <c r="H172" s="832" t="s">
        <v>592</v>
      </c>
      <c r="I172" s="832" t="s">
        <v>2844</v>
      </c>
      <c r="J172" s="832" t="s">
        <v>1552</v>
      </c>
      <c r="K172" s="832" t="s">
        <v>2023</v>
      </c>
      <c r="L172" s="835">
        <v>38.56</v>
      </c>
      <c r="M172" s="835">
        <v>38.56</v>
      </c>
      <c r="N172" s="832">
        <v>1</v>
      </c>
      <c r="O172" s="836">
        <v>1</v>
      </c>
      <c r="P172" s="835">
        <v>38.56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32</v>
      </c>
      <c r="B173" s="832" t="s">
        <v>2552</v>
      </c>
      <c r="C173" s="832" t="s">
        <v>2558</v>
      </c>
      <c r="D173" s="833" t="s">
        <v>4322</v>
      </c>
      <c r="E173" s="834" t="s">
        <v>2569</v>
      </c>
      <c r="F173" s="832" t="s">
        <v>2553</v>
      </c>
      <c r="G173" s="832" t="s">
        <v>2845</v>
      </c>
      <c r="H173" s="832" t="s">
        <v>592</v>
      </c>
      <c r="I173" s="832" t="s">
        <v>2846</v>
      </c>
      <c r="J173" s="832" t="s">
        <v>674</v>
      </c>
      <c r="K173" s="832" t="s">
        <v>2847</v>
      </c>
      <c r="L173" s="835">
        <v>1782.8</v>
      </c>
      <c r="M173" s="835">
        <v>7131.2</v>
      </c>
      <c r="N173" s="832">
        <v>4</v>
      </c>
      <c r="O173" s="836">
        <v>3</v>
      </c>
      <c r="P173" s="835">
        <v>5348.4</v>
      </c>
      <c r="Q173" s="837">
        <v>0.75</v>
      </c>
      <c r="R173" s="832">
        <v>3</v>
      </c>
      <c r="S173" s="837">
        <v>0.75</v>
      </c>
      <c r="T173" s="836">
        <v>2.5</v>
      </c>
      <c r="U173" s="838">
        <v>0.83333333333333337</v>
      </c>
    </row>
    <row r="174" spans="1:21" ht="14.4" customHeight="1" x14ac:dyDescent="0.3">
      <c r="A174" s="831">
        <v>32</v>
      </c>
      <c r="B174" s="832" t="s">
        <v>2552</v>
      </c>
      <c r="C174" s="832" t="s">
        <v>2558</v>
      </c>
      <c r="D174" s="833" t="s">
        <v>4322</v>
      </c>
      <c r="E174" s="834" t="s">
        <v>2569</v>
      </c>
      <c r="F174" s="832" t="s">
        <v>2553</v>
      </c>
      <c r="G174" s="832" t="s">
        <v>2848</v>
      </c>
      <c r="H174" s="832" t="s">
        <v>592</v>
      </c>
      <c r="I174" s="832" t="s">
        <v>2849</v>
      </c>
      <c r="J174" s="832" t="s">
        <v>2850</v>
      </c>
      <c r="K174" s="832" t="s">
        <v>2851</v>
      </c>
      <c r="L174" s="835">
        <v>0</v>
      </c>
      <c r="M174" s="835">
        <v>0</v>
      </c>
      <c r="N174" s="832">
        <v>2</v>
      </c>
      <c r="O174" s="836">
        <v>1</v>
      </c>
      <c r="P174" s="835">
        <v>0</v>
      </c>
      <c r="Q174" s="837"/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32</v>
      </c>
      <c r="B175" s="832" t="s">
        <v>2552</v>
      </c>
      <c r="C175" s="832" t="s">
        <v>2558</v>
      </c>
      <c r="D175" s="833" t="s">
        <v>4322</v>
      </c>
      <c r="E175" s="834" t="s">
        <v>2569</v>
      </c>
      <c r="F175" s="832" t="s">
        <v>2553</v>
      </c>
      <c r="G175" s="832" t="s">
        <v>2848</v>
      </c>
      <c r="H175" s="832" t="s">
        <v>592</v>
      </c>
      <c r="I175" s="832" t="s">
        <v>2852</v>
      </c>
      <c r="J175" s="832" t="s">
        <v>2850</v>
      </c>
      <c r="K175" s="832" t="s">
        <v>2615</v>
      </c>
      <c r="L175" s="835">
        <v>0</v>
      </c>
      <c r="M175" s="835">
        <v>0</v>
      </c>
      <c r="N175" s="832">
        <v>2</v>
      </c>
      <c r="O175" s="836">
        <v>0.5</v>
      </c>
      <c r="P175" s="835">
        <v>0</v>
      </c>
      <c r="Q175" s="837"/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32</v>
      </c>
      <c r="B176" s="832" t="s">
        <v>2552</v>
      </c>
      <c r="C176" s="832" t="s">
        <v>2558</v>
      </c>
      <c r="D176" s="833" t="s">
        <v>4322</v>
      </c>
      <c r="E176" s="834" t="s">
        <v>2569</v>
      </c>
      <c r="F176" s="832" t="s">
        <v>2553</v>
      </c>
      <c r="G176" s="832" t="s">
        <v>2634</v>
      </c>
      <c r="H176" s="832" t="s">
        <v>662</v>
      </c>
      <c r="I176" s="832" t="s">
        <v>2694</v>
      </c>
      <c r="J176" s="832" t="s">
        <v>901</v>
      </c>
      <c r="K176" s="832" t="s">
        <v>2018</v>
      </c>
      <c r="L176" s="835">
        <v>490.89</v>
      </c>
      <c r="M176" s="835">
        <v>13744.919999999998</v>
      </c>
      <c r="N176" s="832">
        <v>28</v>
      </c>
      <c r="O176" s="836">
        <v>5.5</v>
      </c>
      <c r="P176" s="835">
        <v>13744.919999999998</v>
      </c>
      <c r="Q176" s="837">
        <v>1</v>
      </c>
      <c r="R176" s="832">
        <v>28</v>
      </c>
      <c r="S176" s="837">
        <v>1</v>
      </c>
      <c r="T176" s="836">
        <v>5.5</v>
      </c>
      <c r="U176" s="838">
        <v>1</v>
      </c>
    </row>
    <row r="177" spans="1:21" ht="14.4" customHeight="1" x14ac:dyDescent="0.3">
      <c r="A177" s="831">
        <v>32</v>
      </c>
      <c r="B177" s="832" t="s">
        <v>2552</v>
      </c>
      <c r="C177" s="832" t="s">
        <v>2558</v>
      </c>
      <c r="D177" s="833" t="s">
        <v>4322</v>
      </c>
      <c r="E177" s="834" t="s">
        <v>2569</v>
      </c>
      <c r="F177" s="832" t="s">
        <v>2553</v>
      </c>
      <c r="G177" s="832" t="s">
        <v>2634</v>
      </c>
      <c r="H177" s="832" t="s">
        <v>662</v>
      </c>
      <c r="I177" s="832" t="s">
        <v>2740</v>
      </c>
      <c r="J177" s="832" t="s">
        <v>901</v>
      </c>
      <c r="K177" s="832" t="s">
        <v>2016</v>
      </c>
      <c r="L177" s="835">
        <v>736.33</v>
      </c>
      <c r="M177" s="835">
        <v>5154.3100000000004</v>
      </c>
      <c r="N177" s="832">
        <v>7</v>
      </c>
      <c r="O177" s="836">
        <v>2</v>
      </c>
      <c r="P177" s="835">
        <v>5154.3100000000004</v>
      </c>
      <c r="Q177" s="837">
        <v>1</v>
      </c>
      <c r="R177" s="832">
        <v>7</v>
      </c>
      <c r="S177" s="837">
        <v>1</v>
      </c>
      <c r="T177" s="836">
        <v>2</v>
      </c>
      <c r="U177" s="838">
        <v>1</v>
      </c>
    </row>
    <row r="178" spans="1:21" ht="14.4" customHeight="1" x14ac:dyDescent="0.3">
      <c r="A178" s="831">
        <v>32</v>
      </c>
      <c r="B178" s="832" t="s">
        <v>2552</v>
      </c>
      <c r="C178" s="832" t="s">
        <v>2558</v>
      </c>
      <c r="D178" s="833" t="s">
        <v>4322</v>
      </c>
      <c r="E178" s="834" t="s">
        <v>2569</v>
      </c>
      <c r="F178" s="832" t="s">
        <v>2553</v>
      </c>
      <c r="G178" s="832" t="s">
        <v>2634</v>
      </c>
      <c r="H178" s="832" t="s">
        <v>662</v>
      </c>
      <c r="I178" s="832" t="s">
        <v>2635</v>
      </c>
      <c r="J178" s="832" t="s">
        <v>901</v>
      </c>
      <c r="K178" s="832" t="s">
        <v>2012</v>
      </c>
      <c r="L178" s="835">
        <v>923.74</v>
      </c>
      <c r="M178" s="835">
        <v>3694.96</v>
      </c>
      <c r="N178" s="832">
        <v>4</v>
      </c>
      <c r="O178" s="836">
        <v>2</v>
      </c>
      <c r="P178" s="835">
        <v>3694.96</v>
      </c>
      <c r="Q178" s="837">
        <v>1</v>
      </c>
      <c r="R178" s="832">
        <v>4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32</v>
      </c>
      <c r="B179" s="832" t="s">
        <v>2552</v>
      </c>
      <c r="C179" s="832" t="s">
        <v>2558</v>
      </c>
      <c r="D179" s="833" t="s">
        <v>4322</v>
      </c>
      <c r="E179" s="834" t="s">
        <v>2569</v>
      </c>
      <c r="F179" s="832" t="s">
        <v>2553</v>
      </c>
      <c r="G179" s="832" t="s">
        <v>2853</v>
      </c>
      <c r="H179" s="832" t="s">
        <v>662</v>
      </c>
      <c r="I179" s="832" t="s">
        <v>2233</v>
      </c>
      <c r="J179" s="832" t="s">
        <v>711</v>
      </c>
      <c r="K179" s="832" t="s">
        <v>2234</v>
      </c>
      <c r="L179" s="835">
        <v>48.42</v>
      </c>
      <c r="M179" s="835">
        <v>96.84</v>
      </c>
      <c r="N179" s="832">
        <v>2</v>
      </c>
      <c r="O179" s="836">
        <v>1</v>
      </c>
      <c r="P179" s="835">
        <v>48.42</v>
      </c>
      <c r="Q179" s="837">
        <v>0.5</v>
      </c>
      <c r="R179" s="832">
        <v>1</v>
      </c>
      <c r="S179" s="837">
        <v>0.5</v>
      </c>
      <c r="T179" s="836">
        <v>0.5</v>
      </c>
      <c r="U179" s="838">
        <v>0.5</v>
      </c>
    </row>
    <row r="180" spans="1:21" ht="14.4" customHeight="1" x14ac:dyDescent="0.3">
      <c r="A180" s="831">
        <v>32</v>
      </c>
      <c r="B180" s="832" t="s">
        <v>2552</v>
      </c>
      <c r="C180" s="832" t="s">
        <v>2558</v>
      </c>
      <c r="D180" s="833" t="s">
        <v>4322</v>
      </c>
      <c r="E180" s="834" t="s">
        <v>2569</v>
      </c>
      <c r="F180" s="832" t="s">
        <v>2553</v>
      </c>
      <c r="G180" s="832" t="s">
        <v>2853</v>
      </c>
      <c r="H180" s="832" t="s">
        <v>592</v>
      </c>
      <c r="I180" s="832" t="s">
        <v>2854</v>
      </c>
      <c r="J180" s="832" t="s">
        <v>711</v>
      </c>
      <c r="K180" s="832" t="s">
        <v>2855</v>
      </c>
      <c r="L180" s="835">
        <v>48.42</v>
      </c>
      <c r="M180" s="835">
        <v>48.42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32</v>
      </c>
      <c r="B181" s="832" t="s">
        <v>2552</v>
      </c>
      <c r="C181" s="832" t="s">
        <v>2558</v>
      </c>
      <c r="D181" s="833" t="s">
        <v>4322</v>
      </c>
      <c r="E181" s="834" t="s">
        <v>2569</v>
      </c>
      <c r="F181" s="832" t="s">
        <v>2553</v>
      </c>
      <c r="G181" s="832" t="s">
        <v>2853</v>
      </c>
      <c r="H181" s="832" t="s">
        <v>592</v>
      </c>
      <c r="I181" s="832" t="s">
        <v>2856</v>
      </c>
      <c r="J181" s="832" t="s">
        <v>2857</v>
      </c>
      <c r="K181" s="832" t="s">
        <v>2858</v>
      </c>
      <c r="L181" s="835">
        <v>48.42</v>
      </c>
      <c r="M181" s="835">
        <v>145.26</v>
      </c>
      <c r="N181" s="832">
        <v>3</v>
      </c>
      <c r="O181" s="836">
        <v>2</v>
      </c>
      <c r="P181" s="835">
        <v>48.42</v>
      </c>
      <c r="Q181" s="837">
        <v>0.33333333333333337</v>
      </c>
      <c r="R181" s="832">
        <v>1</v>
      </c>
      <c r="S181" s="837">
        <v>0.33333333333333331</v>
      </c>
      <c r="T181" s="836">
        <v>1</v>
      </c>
      <c r="U181" s="838">
        <v>0.5</v>
      </c>
    </row>
    <row r="182" spans="1:21" ht="14.4" customHeight="1" x14ac:dyDescent="0.3">
      <c r="A182" s="831">
        <v>32</v>
      </c>
      <c r="B182" s="832" t="s">
        <v>2552</v>
      </c>
      <c r="C182" s="832" t="s">
        <v>2558</v>
      </c>
      <c r="D182" s="833" t="s">
        <v>4322</v>
      </c>
      <c r="E182" s="834" t="s">
        <v>2569</v>
      </c>
      <c r="F182" s="832" t="s">
        <v>2553</v>
      </c>
      <c r="G182" s="832" t="s">
        <v>2859</v>
      </c>
      <c r="H182" s="832" t="s">
        <v>592</v>
      </c>
      <c r="I182" s="832" t="s">
        <v>2860</v>
      </c>
      <c r="J182" s="832" t="s">
        <v>1584</v>
      </c>
      <c r="K182" s="832" t="s">
        <v>2861</v>
      </c>
      <c r="L182" s="835">
        <v>103.67</v>
      </c>
      <c r="M182" s="835">
        <v>829.36</v>
      </c>
      <c r="N182" s="832">
        <v>8</v>
      </c>
      <c r="O182" s="836">
        <v>5</v>
      </c>
      <c r="P182" s="835">
        <v>622.02</v>
      </c>
      <c r="Q182" s="837">
        <v>0.75</v>
      </c>
      <c r="R182" s="832">
        <v>6</v>
      </c>
      <c r="S182" s="837">
        <v>0.75</v>
      </c>
      <c r="T182" s="836">
        <v>4</v>
      </c>
      <c r="U182" s="838">
        <v>0.8</v>
      </c>
    </row>
    <row r="183" spans="1:21" ht="14.4" customHeight="1" x14ac:dyDescent="0.3">
      <c r="A183" s="831">
        <v>32</v>
      </c>
      <c r="B183" s="832" t="s">
        <v>2552</v>
      </c>
      <c r="C183" s="832" t="s">
        <v>2558</v>
      </c>
      <c r="D183" s="833" t="s">
        <v>4322</v>
      </c>
      <c r="E183" s="834" t="s">
        <v>2569</v>
      </c>
      <c r="F183" s="832" t="s">
        <v>2553</v>
      </c>
      <c r="G183" s="832" t="s">
        <v>2859</v>
      </c>
      <c r="H183" s="832" t="s">
        <v>592</v>
      </c>
      <c r="I183" s="832" t="s">
        <v>2862</v>
      </c>
      <c r="J183" s="832" t="s">
        <v>1584</v>
      </c>
      <c r="K183" s="832" t="s">
        <v>2861</v>
      </c>
      <c r="L183" s="835">
        <v>103.67</v>
      </c>
      <c r="M183" s="835">
        <v>2073.4</v>
      </c>
      <c r="N183" s="832">
        <v>20</v>
      </c>
      <c r="O183" s="836">
        <v>12.5</v>
      </c>
      <c r="P183" s="835">
        <v>1866.0600000000002</v>
      </c>
      <c r="Q183" s="837">
        <v>0.9</v>
      </c>
      <c r="R183" s="832">
        <v>18</v>
      </c>
      <c r="S183" s="837">
        <v>0.9</v>
      </c>
      <c r="T183" s="836">
        <v>11.5</v>
      </c>
      <c r="U183" s="838">
        <v>0.92</v>
      </c>
    </row>
    <row r="184" spans="1:21" ht="14.4" customHeight="1" x14ac:dyDescent="0.3">
      <c r="A184" s="831">
        <v>32</v>
      </c>
      <c r="B184" s="832" t="s">
        <v>2552</v>
      </c>
      <c r="C184" s="832" t="s">
        <v>2558</v>
      </c>
      <c r="D184" s="833" t="s">
        <v>4322</v>
      </c>
      <c r="E184" s="834" t="s">
        <v>2569</v>
      </c>
      <c r="F184" s="832" t="s">
        <v>2553</v>
      </c>
      <c r="G184" s="832" t="s">
        <v>2859</v>
      </c>
      <c r="H184" s="832" t="s">
        <v>592</v>
      </c>
      <c r="I184" s="832" t="s">
        <v>2863</v>
      </c>
      <c r="J184" s="832" t="s">
        <v>2864</v>
      </c>
      <c r="K184" s="832" t="s">
        <v>2865</v>
      </c>
      <c r="L184" s="835">
        <v>115.18</v>
      </c>
      <c r="M184" s="835">
        <v>115.18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32</v>
      </c>
      <c r="B185" s="832" t="s">
        <v>2552</v>
      </c>
      <c r="C185" s="832" t="s">
        <v>2558</v>
      </c>
      <c r="D185" s="833" t="s">
        <v>4322</v>
      </c>
      <c r="E185" s="834" t="s">
        <v>2569</v>
      </c>
      <c r="F185" s="832" t="s">
        <v>2553</v>
      </c>
      <c r="G185" s="832" t="s">
        <v>2611</v>
      </c>
      <c r="H185" s="832" t="s">
        <v>662</v>
      </c>
      <c r="I185" s="832" t="s">
        <v>1993</v>
      </c>
      <c r="J185" s="832" t="s">
        <v>1994</v>
      </c>
      <c r="K185" s="832" t="s">
        <v>1995</v>
      </c>
      <c r="L185" s="835">
        <v>453.18</v>
      </c>
      <c r="M185" s="835">
        <v>453.18</v>
      </c>
      <c r="N185" s="832">
        <v>1</v>
      </c>
      <c r="O185" s="836">
        <v>1</v>
      </c>
      <c r="P185" s="835">
        <v>453.18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32</v>
      </c>
      <c r="B186" s="832" t="s">
        <v>2552</v>
      </c>
      <c r="C186" s="832" t="s">
        <v>2558</v>
      </c>
      <c r="D186" s="833" t="s">
        <v>4322</v>
      </c>
      <c r="E186" s="834" t="s">
        <v>2569</v>
      </c>
      <c r="F186" s="832" t="s">
        <v>2553</v>
      </c>
      <c r="G186" s="832" t="s">
        <v>2866</v>
      </c>
      <c r="H186" s="832" t="s">
        <v>592</v>
      </c>
      <c r="I186" s="832" t="s">
        <v>2867</v>
      </c>
      <c r="J186" s="832" t="s">
        <v>2868</v>
      </c>
      <c r="K186" s="832" t="s">
        <v>2869</v>
      </c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2552</v>
      </c>
      <c r="C187" s="832" t="s">
        <v>2558</v>
      </c>
      <c r="D187" s="833" t="s">
        <v>4322</v>
      </c>
      <c r="E187" s="834" t="s">
        <v>2569</v>
      </c>
      <c r="F187" s="832" t="s">
        <v>2553</v>
      </c>
      <c r="G187" s="832" t="s">
        <v>2636</v>
      </c>
      <c r="H187" s="832" t="s">
        <v>662</v>
      </c>
      <c r="I187" s="832" t="s">
        <v>2769</v>
      </c>
      <c r="J187" s="832" t="s">
        <v>1990</v>
      </c>
      <c r="K187" s="832" t="s">
        <v>1991</v>
      </c>
      <c r="L187" s="835">
        <v>115.18</v>
      </c>
      <c r="M187" s="835">
        <v>345.54</v>
      </c>
      <c r="N187" s="832">
        <v>3</v>
      </c>
      <c r="O187" s="836">
        <v>1.5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32</v>
      </c>
      <c r="B188" s="832" t="s">
        <v>2552</v>
      </c>
      <c r="C188" s="832" t="s">
        <v>2558</v>
      </c>
      <c r="D188" s="833" t="s">
        <v>4322</v>
      </c>
      <c r="E188" s="834" t="s">
        <v>2569</v>
      </c>
      <c r="F188" s="832" t="s">
        <v>2553</v>
      </c>
      <c r="G188" s="832" t="s">
        <v>2636</v>
      </c>
      <c r="H188" s="832" t="s">
        <v>662</v>
      </c>
      <c r="I188" s="832" t="s">
        <v>2697</v>
      </c>
      <c r="J188" s="832" t="s">
        <v>1990</v>
      </c>
      <c r="K188" s="832" t="s">
        <v>2698</v>
      </c>
      <c r="L188" s="835">
        <v>57.6</v>
      </c>
      <c r="M188" s="835">
        <v>57.6</v>
      </c>
      <c r="N188" s="832">
        <v>1</v>
      </c>
      <c r="O188" s="836">
        <v>0.5</v>
      </c>
      <c r="P188" s="835">
        <v>57.6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32</v>
      </c>
      <c r="B189" s="832" t="s">
        <v>2552</v>
      </c>
      <c r="C189" s="832" t="s">
        <v>2558</v>
      </c>
      <c r="D189" s="833" t="s">
        <v>4322</v>
      </c>
      <c r="E189" s="834" t="s">
        <v>2569</v>
      </c>
      <c r="F189" s="832" t="s">
        <v>2553</v>
      </c>
      <c r="G189" s="832" t="s">
        <v>2636</v>
      </c>
      <c r="H189" s="832" t="s">
        <v>662</v>
      </c>
      <c r="I189" s="832" t="s">
        <v>2870</v>
      </c>
      <c r="J189" s="832" t="s">
        <v>1990</v>
      </c>
      <c r="K189" s="832" t="s">
        <v>2647</v>
      </c>
      <c r="L189" s="835">
        <v>32.25</v>
      </c>
      <c r="M189" s="835">
        <v>32.25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32</v>
      </c>
      <c r="B190" s="832" t="s">
        <v>2552</v>
      </c>
      <c r="C190" s="832" t="s">
        <v>2558</v>
      </c>
      <c r="D190" s="833" t="s">
        <v>4322</v>
      </c>
      <c r="E190" s="834" t="s">
        <v>2569</v>
      </c>
      <c r="F190" s="832" t="s">
        <v>2553</v>
      </c>
      <c r="G190" s="832" t="s">
        <v>2871</v>
      </c>
      <c r="H190" s="832" t="s">
        <v>592</v>
      </c>
      <c r="I190" s="832" t="s">
        <v>2872</v>
      </c>
      <c r="J190" s="832" t="s">
        <v>2873</v>
      </c>
      <c r="K190" s="832" t="s">
        <v>2874</v>
      </c>
      <c r="L190" s="835">
        <v>0</v>
      </c>
      <c r="M190" s="835">
        <v>0</v>
      </c>
      <c r="N190" s="832">
        <v>1</v>
      </c>
      <c r="O190" s="836">
        <v>0.5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32</v>
      </c>
      <c r="B191" s="832" t="s">
        <v>2552</v>
      </c>
      <c r="C191" s="832" t="s">
        <v>2558</v>
      </c>
      <c r="D191" s="833" t="s">
        <v>4322</v>
      </c>
      <c r="E191" s="834" t="s">
        <v>2569</v>
      </c>
      <c r="F191" s="832" t="s">
        <v>2553</v>
      </c>
      <c r="G191" s="832" t="s">
        <v>2875</v>
      </c>
      <c r="H191" s="832" t="s">
        <v>662</v>
      </c>
      <c r="I191" s="832" t="s">
        <v>2876</v>
      </c>
      <c r="J191" s="832" t="s">
        <v>2877</v>
      </c>
      <c r="K191" s="832" t="s">
        <v>2878</v>
      </c>
      <c r="L191" s="835">
        <v>72.88</v>
      </c>
      <c r="M191" s="835">
        <v>72.88</v>
      </c>
      <c r="N191" s="832">
        <v>1</v>
      </c>
      <c r="O191" s="836">
        <v>1</v>
      </c>
      <c r="P191" s="835">
        <v>72.88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32</v>
      </c>
      <c r="B192" s="832" t="s">
        <v>2552</v>
      </c>
      <c r="C192" s="832" t="s">
        <v>2558</v>
      </c>
      <c r="D192" s="833" t="s">
        <v>4322</v>
      </c>
      <c r="E192" s="834" t="s">
        <v>2569</v>
      </c>
      <c r="F192" s="832" t="s">
        <v>2553</v>
      </c>
      <c r="G192" s="832" t="s">
        <v>2875</v>
      </c>
      <c r="H192" s="832" t="s">
        <v>662</v>
      </c>
      <c r="I192" s="832" t="s">
        <v>2879</v>
      </c>
      <c r="J192" s="832" t="s">
        <v>2877</v>
      </c>
      <c r="K192" s="832" t="s">
        <v>2880</v>
      </c>
      <c r="L192" s="835">
        <v>218.62</v>
      </c>
      <c r="M192" s="835">
        <v>218.62</v>
      </c>
      <c r="N192" s="832">
        <v>1</v>
      </c>
      <c r="O192" s="836">
        <v>1</v>
      </c>
      <c r="P192" s="835">
        <v>218.62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32</v>
      </c>
      <c r="B193" s="832" t="s">
        <v>2552</v>
      </c>
      <c r="C193" s="832" t="s">
        <v>2558</v>
      </c>
      <c r="D193" s="833" t="s">
        <v>4322</v>
      </c>
      <c r="E193" s="834" t="s">
        <v>2569</v>
      </c>
      <c r="F193" s="832" t="s">
        <v>2553</v>
      </c>
      <c r="G193" s="832" t="s">
        <v>2875</v>
      </c>
      <c r="H193" s="832" t="s">
        <v>662</v>
      </c>
      <c r="I193" s="832" t="s">
        <v>2881</v>
      </c>
      <c r="J193" s="832" t="s">
        <v>2877</v>
      </c>
      <c r="K193" s="832" t="s">
        <v>2882</v>
      </c>
      <c r="L193" s="835">
        <v>437.23</v>
      </c>
      <c r="M193" s="835">
        <v>437.23</v>
      </c>
      <c r="N193" s="832">
        <v>1</v>
      </c>
      <c r="O193" s="836">
        <v>1</v>
      </c>
      <c r="P193" s="835">
        <v>437.23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32</v>
      </c>
      <c r="B194" s="832" t="s">
        <v>2552</v>
      </c>
      <c r="C194" s="832" t="s">
        <v>2558</v>
      </c>
      <c r="D194" s="833" t="s">
        <v>4322</v>
      </c>
      <c r="E194" s="834" t="s">
        <v>2569</v>
      </c>
      <c r="F194" s="832" t="s">
        <v>2553</v>
      </c>
      <c r="G194" s="832" t="s">
        <v>2699</v>
      </c>
      <c r="H194" s="832" t="s">
        <v>662</v>
      </c>
      <c r="I194" s="832" t="s">
        <v>2313</v>
      </c>
      <c r="J194" s="832" t="s">
        <v>1279</v>
      </c>
      <c r="K194" s="832" t="s">
        <v>1269</v>
      </c>
      <c r="L194" s="835">
        <v>129.51</v>
      </c>
      <c r="M194" s="835">
        <v>1813.1399999999999</v>
      </c>
      <c r="N194" s="832">
        <v>14</v>
      </c>
      <c r="O194" s="836">
        <v>1</v>
      </c>
      <c r="P194" s="835">
        <v>1813.1399999999999</v>
      </c>
      <c r="Q194" s="837">
        <v>1</v>
      </c>
      <c r="R194" s="832">
        <v>14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32</v>
      </c>
      <c r="B195" s="832" t="s">
        <v>2552</v>
      </c>
      <c r="C195" s="832" t="s">
        <v>2558</v>
      </c>
      <c r="D195" s="833" t="s">
        <v>4322</v>
      </c>
      <c r="E195" s="834" t="s">
        <v>2569</v>
      </c>
      <c r="F195" s="832" t="s">
        <v>2553</v>
      </c>
      <c r="G195" s="832" t="s">
        <v>2612</v>
      </c>
      <c r="H195" s="832" t="s">
        <v>592</v>
      </c>
      <c r="I195" s="832" t="s">
        <v>2616</v>
      </c>
      <c r="J195" s="832" t="s">
        <v>2617</v>
      </c>
      <c r="K195" s="832" t="s">
        <v>2618</v>
      </c>
      <c r="L195" s="835">
        <v>87.67</v>
      </c>
      <c r="M195" s="835">
        <v>876.7</v>
      </c>
      <c r="N195" s="832">
        <v>10</v>
      </c>
      <c r="O195" s="836">
        <v>3</v>
      </c>
      <c r="P195" s="835">
        <v>263.01</v>
      </c>
      <c r="Q195" s="837">
        <v>0.3</v>
      </c>
      <c r="R195" s="832">
        <v>3</v>
      </c>
      <c r="S195" s="837">
        <v>0.3</v>
      </c>
      <c r="T195" s="836">
        <v>1</v>
      </c>
      <c r="U195" s="838">
        <v>0.33333333333333331</v>
      </c>
    </row>
    <row r="196" spans="1:21" ht="14.4" customHeight="1" x14ac:dyDescent="0.3">
      <c r="A196" s="831">
        <v>32</v>
      </c>
      <c r="B196" s="832" t="s">
        <v>2552</v>
      </c>
      <c r="C196" s="832" t="s">
        <v>2558</v>
      </c>
      <c r="D196" s="833" t="s">
        <v>4322</v>
      </c>
      <c r="E196" s="834" t="s">
        <v>2569</v>
      </c>
      <c r="F196" s="832" t="s">
        <v>2553</v>
      </c>
      <c r="G196" s="832" t="s">
        <v>2883</v>
      </c>
      <c r="H196" s="832" t="s">
        <v>592</v>
      </c>
      <c r="I196" s="832" t="s">
        <v>2884</v>
      </c>
      <c r="J196" s="832" t="s">
        <v>2885</v>
      </c>
      <c r="K196" s="832" t="s">
        <v>2886</v>
      </c>
      <c r="L196" s="835">
        <v>1195.75</v>
      </c>
      <c r="M196" s="835">
        <v>5978.75</v>
      </c>
      <c r="N196" s="832">
        <v>5</v>
      </c>
      <c r="O196" s="836">
        <v>3</v>
      </c>
      <c r="P196" s="835">
        <v>5978.75</v>
      </c>
      <c r="Q196" s="837">
        <v>1</v>
      </c>
      <c r="R196" s="832">
        <v>5</v>
      </c>
      <c r="S196" s="837">
        <v>1</v>
      </c>
      <c r="T196" s="836">
        <v>3</v>
      </c>
      <c r="U196" s="838">
        <v>1</v>
      </c>
    </row>
    <row r="197" spans="1:21" ht="14.4" customHeight="1" x14ac:dyDescent="0.3">
      <c r="A197" s="831">
        <v>32</v>
      </c>
      <c r="B197" s="832" t="s">
        <v>2552</v>
      </c>
      <c r="C197" s="832" t="s">
        <v>2558</v>
      </c>
      <c r="D197" s="833" t="s">
        <v>4322</v>
      </c>
      <c r="E197" s="834" t="s">
        <v>2569</v>
      </c>
      <c r="F197" s="832" t="s">
        <v>2553</v>
      </c>
      <c r="G197" s="832" t="s">
        <v>2883</v>
      </c>
      <c r="H197" s="832" t="s">
        <v>592</v>
      </c>
      <c r="I197" s="832" t="s">
        <v>2887</v>
      </c>
      <c r="J197" s="832" t="s">
        <v>2885</v>
      </c>
      <c r="K197" s="832" t="s">
        <v>2888</v>
      </c>
      <c r="L197" s="835">
        <v>1195.75</v>
      </c>
      <c r="M197" s="835">
        <v>2391.5</v>
      </c>
      <c r="N197" s="832">
        <v>2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32</v>
      </c>
      <c r="B198" s="832" t="s">
        <v>2552</v>
      </c>
      <c r="C198" s="832" t="s">
        <v>2558</v>
      </c>
      <c r="D198" s="833" t="s">
        <v>4322</v>
      </c>
      <c r="E198" s="834" t="s">
        <v>2569</v>
      </c>
      <c r="F198" s="832" t="s">
        <v>2553</v>
      </c>
      <c r="G198" s="832" t="s">
        <v>2700</v>
      </c>
      <c r="H198" s="832" t="s">
        <v>592</v>
      </c>
      <c r="I198" s="832" t="s">
        <v>2889</v>
      </c>
      <c r="J198" s="832" t="s">
        <v>2890</v>
      </c>
      <c r="K198" s="832" t="s">
        <v>2851</v>
      </c>
      <c r="L198" s="835">
        <v>79.489999999999995</v>
      </c>
      <c r="M198" s="835">
        <v>79.489999999999995</v>
      </c>
      <c r="N198" s="832">
        <v>1</v>
      </c>
      <c r="O198" s="836">
        <v>0.5</v>
      </c>
      <c r="P198" s="835">
        <v>79.489999999999995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32</v>
      </c>
      <c r="B199" s="832" t="s">
        <v>2552</v>
      </c>
      <c r="C199" s="832" t="s">
        <v>2558</v>
      </c>
      <c r="D199" s="833" t="s">
        <v>4322</v>
      </c>
      <c r="E199" s="834" t="s">
        <v>2569</v>
      </c>
      <c r="F199" s="832" t="s">
        <v>2553</v>
      </c>
      <c r="G199" s="832" t="s">
        <v>2891</v>
      </c>
      <c r="H199" s="832" t="s">
        <v>662</v>
      </c>
      <c r="I199" s="832" t="s">
        <v>2892</v>
      </c>
      <c r="J199" s="832" t="s">
        <v>2893</v>
      </c>
      <c r="K199" s="832" t="s">
        <v>1510</v>
      </c>
      <c r="L199" s="835">
        <v>93.18</v>
      </c>
      <c r="M199" s="835">
        <v>93.18</v>
      </c>
      <c r="N199" s="832">
        <v>1</v>
      </c>
      <c r="O199" s="836">
        <v>1</v>
      </c>
      <c r="P199" s="835">
        <v>93.18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32</v>
      </c>
      <c r="B200" s="832" t="s">
        <v>2552</v>
      </c>
      <c r="C200" s="832" t="s">
        <v>2558</v>
      </c>
      <c r="D200" s="833" t="s">
        <v>4322</v>
      </c>
      <c r="E200" s="834" t="s">
        <v>2569</v>
      </c>
      <c r="F200" s="832" t="s">
        <v>2553</v>
      </c>
      <c r="G200" s="832" t="s">
        <v>2894</v>
      </c>
      <c r="H200" s="832" t="s">
        <v>592</v>
      </c>
      <c r="I200" s="832" t="s">
        <v>2895</v>
      </c>
      <c r="J200" s="832" t="s">
        <v>2896</v>
      </c>
      <c r="K200" s="832" t="s">
        <v>2897</v>
      </c>
      <c r="L200" s="835">
        <v>128.69999999999999</v>
      </c>
      <c r="M200" s="835">
        <v>128.69999999999999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32</v>
      </c>
      <c r="B201" s="832" t="s">
        <v>2552</v>
      </c>
      <c r="C201" s="832" t="s">
        <v>2558</v>
      </c>
      <c r="D201" s="833" t="s">
        <v>4322</v>
      </c>
      <c r="E201" s="834" t="s">
        <v>2569</v>
      </c>
      <c r="F201" s="832" t="s">
        <v>2553</v>
      </c>
      <c r="G201" s="832" t="s">
        <v>2894</v>
      </c>
      <c r="H201" s="832" t="s">
        <v>592</v>
      </c>
      <c r="I201" s="832" t="s">
        <v>2898</v>
      </c>
      <c r="J201" s="832" t="s">
        <v>2896</v>
      </c>
      <c r="K201" s="832" t="s">
        <v>2899</v>
      </c>
      <c r="L201" s="835">
        <v>181.04</v>
      </c>
      <c r="M201" s="835">
        <v>543.12</v>
      </c>
      <c r="N201" s="832">
        <v>3</v>
      </c>
      <c r="O201" s="836">
        <v>3</v>
      </c>
      <c r="P201" s="835">
        <v>543.12</v>
      </c>
      <c r="Q201" s="837">
        <v>1</v>
      </c>
      <c r="R201" s="832">
        <v>3</v>
      </c>
      <c r="S201" s="837">
        <v>1</v>
      </c>
      <c r="T201" s="836">
        <v>3</v>
      </c>
      <c r="U201" s="838">
        <v>1</v>
      </c>
    </row>
    <row r="202" spans="1:21" ht="14.4" customHeight="1" x14ac:dyDescent="0.3">
      <c r="A202" s="831">
        <v>32</v>
      </c>
      <c r="B202" s="832" t="s">
        <v>2552</v>
      </c>
      <c r="C202" s="832" t="s">
        <v>2558</v>
      </c>
      <c r="D202" s="833" t="s">
        <v>4322</v>
      </c>
      <c r="E202" s="834" t="s">
        <v>2569</v>
      </c>
      <c r="F202" s="832" t="s">
        <v>2553</v>
      </c>
      <c r="G202" s="832" t="s">
        <v>2900</v>
      </c>
      <c r="H202" s="832" t="s">
        <v>662</v>
      </c>
      <c r="I202" s="832" t="s">
        <v>2250</v>
      </c>
      <c r="J202" s="832" t="s">
        <v>2251</v>
      </c>
      <c r="K202" s="832" t="s">
        <v>2252</v>
      </c>
      <c r="L202" s="835">
        <v>0</v>
      </c>
      <c r="M202" s="835">
        <v>0</v>
      </c>
      <c r="N202" s="832">
        <v>9</v>
      </c>
      <c r="O202" s="836">
        <v>4</v>
      </c>
      <c r="P202" s="835">
        <v>0</v>
      </c>
      <c r="Q202" s="837"/>
      <c r="R202" s="832">
        <v>6</v>
      </c>
      <c r="S202" s="837">
        <v>0.66666666666666663</v>
      </c>
      <c r="T202" s="836">
        <v>2</v>
      </c>
      <c r="U202" s="838">
        <v>0.5</v>
      </c>
    </row>
    <row r="203" spans="1:21" ht="14.4" customHeight="1" x14ac:dyDescent="0.3">
      <c r="A203" s="831">
        <v>32</v>
      </c>
      <c r="B203" s="832" t="s">
        <v>2552</v>
      </c>
      <c r="C203" s="832" t="s">
        <v>2558</v>
      </c>
      <c r="D203" s="833" t="s">
        <v>4322</v>
      </c>
      <c r="E203" s="834" t="s">
        <v>2569</v>
      </c>
      <c r="F203" s="832" t="s">
        <v>2553</v>
      </c>
      <c r="G203" s="832" t="s">
        <v>2602</v>
      </c>
      <c r="H203" s="832" t="s">
        <v>592</v>
      </c>
      <c r="I203" s="832" t="s">
        <v>2901</v>
      </c>
      <c r="J203" s="832" t="s">
        <v>2640</v>
      </c>
      <c r="K203" s="832" t="s">
        <v>2902</v>
      </c>
      <c r="L203" s="835">
        <v>42.54</v>
      </c>
      <c r="M203" s="835">
        <v>170.16</v>
      </c>
      <c r="N203" s="832">
        <v>4</v>
      </c>
      <c r="O203" s="836">
        <v>1</v>
      </c>
      <c r="P203" s="835">
        <v>85.08</v>
      </c>
      <c r="Q203" s="837">
        <v>0.5</v>
      </c>
      <c r="R203" s="832">
        <v>2</v>
      </c>
      <c r="S203" s="837">
        <v>0.5</v>
      </c>
      <c r="T203" s="836">
        <v>0.5</v>
      </c>
      <c r="U203" s="838">
        <v>0.5</v>
      </c>
    </row>
    <row r="204" spans="1:21" ht="14.4" customHeight="1" x14ac:dyDescent="0.3">
      <c r="A204" s="831">
        <v>32</v>
      </c>
      <c r="B204" s="832" t="s">
        <v>2552</v>
      </c>
      <c r="C204" s="832" t="s">
        <v>2558</v>
      </c>
      <c r="D204" s="833" t="s">
        <v>4322</v>
      </c>
      <c r="E204" s="834" t="s">
        <v>2569</v>
      </c>
      <c r="F204" s="832" t="s">
        <v>2553</v>
      </c>
      <c r="G204" s="832" t="s">
        <v>2602</v>
      </c>
      <c r="H204" s="832" t="s">
        <v>592</v>
      </c>
      <c r="I204" s="832" t="s">
        <v>2603</v>
      </c>
      <c r="J204" s="832" t="s">
        <v>1331</v>
      </c>
      <c r="K204" s="832" t="s">
        <v>2604</v>
      </c>
      <c r="L204" s="835">
        <v>66.88</v>
      </c>
      <c r="M204" s="835">
        <v>133.76</v>
      </c>
      <c r="N204" s="832">
        <v>2</v>
      </c>
      <c r="O204" s="836">
        <v>0.5</v>
      </c>
      <c r="P204" s="835">
        <v>133.76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32</v>
      </c>
      <c r="B205" s="832" t="s">
        <v>2552</v>
      </c>
      <c r="C205" s="832" t="s">
        <v>2558</v>
      </c>
      <c r="D205" s="833" t="s">
        <v>4322</v>
      </c>
      <c r="E205" s="834" t="s">
        <v>2569</v>
      </c>
      <c r="F205" s="832" t="s">
        <v>2553</v>
      </c>
      <c r="G205" s="832" t="s">
        <v>2903</v>
      </c>
      <c r="H205" s="832" t="s">
        <v>662</v>
      </c>
      <c r="I205" s="832" t="s">
        <v>2904</v>
      </c>
      <c r="J205" s="832" t="s">
        <v>2905</v>
      </c>
      <c r="K205" s="832" t="s">
        <v>2906</v>
      </c>
      <c r="L205" s="835">
        <v>60.39</v>
      </c>
      <c r="M205" s="835">
        <v>120.78</v>
      </c>
      <c r="N205" s="832">
        <v>2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32</v>
      </c>
      <c r="B206" s="832" t="s">
        <v>2552</v>
      </c>
      <c r="C206" s="832" t="s">
        <v>2558</v>
      </c>
      <c r="D206" s="833" t="s">
        <v>4322</v>
      </c>
      <c r="E206" s="834" t="s">
        <v>2569</v>
      </c>
      <c r="F206" s="832" t="s">
        <v>2553</v>
      </c>
      <c r="G206" s="832" t="s">
        <v>2907</v>
      </c>
      <c r="H206" s="832" t="s">
        <v>592</v>
      </c>
      <c r="I206" s="832" t="s">
        <v>2908</v>
      </c>
      <c r="J206" s="832" t="s">
        <v>2909</v>
      </c>
      <c r="K206" s="832" t="s">
        <v>2910</v>
      </c>
      <c r="L206" s="835">
        <v>50.89</v>
      </c>
      <c r="M206" s="835">
        <v>101.78</v>
      </c>
      <c r="N206" s="832">
        <v>2</v>
      </c>
      <c r="O206" s="836">
        <v>1.5</v>
      </c>
      <c r="P206" s="835">
        <v>50.89</v>
      </c>
      <c r="Q206" s="837">
        <v>0.5</v>
      </c>
      <c r="R206" s="832">
        <v>1</v>
      </c>
      <c r="S206" s="837">
        <v>0.5</v>
      </c>
      <c r="T206" s="836">
        <v>1</v>
      </c>
      <c r="U206" s="838">
        <v>0.66666666666666663</v>
      </c>
    </row>
    <row r="207" spans="1:21" ht="14.4" customHeight="1" x14ac:dyDescent="0.3">
      <c r="A207" s="831">
        <v>32</v>
      </c>
      <c r="B207" s="832" t="s">
        <v>2552</v>
      </c>
      <c r="C207" s="832" t="s">
        <v>2558</v>
      </c>
      <c r="D207" s="833" t="s">
        <v>4322</v>
      </c>
      <c r="E207" s="834" t="s">
        <v>2569</v>
      </c>
      <c r="F207" s="832" t="s">
        <v>2553</v>
      </c>
      <c r="G207" s="832" t="s">
        <v>2907</v>
      </c>
      <c r="H207" s="832" t="s">
        <v>592</v>
      </c>
      <c r="I207" s="832" t="s">
        <v>2911</v>
      </c>
      <c r="J207" s="832" t="s">
        <v>2912</v>
      </c>
      <c r="K207" s="832" t="s">
        <v>2913</v>
      </c>
      <c r="L207" s="835">
        <v>76.33</v>
      </c>
      <c r="M207" s="835">
        <v>305.32</v>
      </c>
      <c r="N207" s="832">
        <v>4</v>
      </c>
      <c r="O207" s="836">
        <v>1</v>
      </c>
      <c r="P207" s="835">
        <v>305.32</v>
      </c>
      <c r="Q207" s="837">
        <v>1</v>
      </c>
      <c r="R207" s="832">
        <v>4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32</v>
      </c>
      <c r="B208" s="832" t="s">
        <v>2552</v>
      </c>
      <c r="C208" s="832" t="s">
        <v>2558</v>
      </c>
      <c r="D208" s="833" t="s">
        <v>4322</v>
      </c>
      <c r="E208" s="834" t="s">
        <v>2569</v>
      </c>
      <c r="F208" s="832" t="s">
        <v>2553</v>
      </c>
      <c r="G208" s="832" t="s">
        <v>2619</v>
      </c>
      <c r="H208" s="832" t="s">
        <v>592</v>
      </c>
      <c r="I208" s="832" t="s">
        <v>2914</v>
      </c>
      <c r="J208" s="832" t="s">
        <v>1191</v>
      </c>
      <c r="K208" s="832" t="s">
        <v>2915</v>
      </c>
      <c r="L208" s="835">
        <v>93.96</v>
      </c>
      <c r="M208" s="835">
        <v>187.92</v>
      </c>
      <c r="N208" s="832">
        <v>2</v>
      </c>
      <c r="O208" s="836">
        <v>2</v>
      </c>
      <c r="P208" s="835">
        <v>93.96</v>
      </c>
      <c r="Q208" s="837">
        <v>0.5</v>
      </c>
      <c r="R208" s="832">
        <v>1</v>
      </c>
      <c r="S208" s="837">
        <v>0.5</v>
      </c>
      <c r="T208" s="836">
        <v>1</v>
      </c>
      <c r="U208" s="838">
        <v>0.5</v>
      </c>
    </row>
    <row r="209" spans="1:21" ht="14.4" customHeight="1" x14ac:dyDescent="0.3">
      <c r="A209" s="831">
        <v>32</v>
      </c>
      <c r="B209" s="832" t="s">
        <v>2552</v>
      </c>
      <c r="C209" s="832" t="s">
        <v>2558</v>
      </c>
      <c r="D209" s="833" t="s">
        <v>4322</v>
      </c>
      <c r="E209" s="834" t="s">
        <v>2569</v>
      </c>
      <c r="F209" s="832" t="s">
        <v>2553</v>
      </c>
      <c r="G209" s="832" t="s">
        <v>2623</v>
      </c>
      <c r="H209" s="832" t="s">
        <v>592</v>
      </c>
      <c r="I209" s="832" t="s">
        <v>2624</v>
      </c>
      <c r="J209" s="832" t="s">
        <v>2625</v>
      </c>
      <c r="K209" s="832" t="s">
        <v>2626</v>
      </c>
      <c r="L209" s="835">
        <v>271.94</v>
      </c>
      <c r="M209" s="835">
        <v>543.88</v>
      </c>
      <c r="N209" s="832">
        <v>2</v>
      </c>
      <c r="O209" s="836">
        <v>1.5</v>
      </c>
      <c r="P209" s="835">
        <v>271.94</v>
      </c>
      <c r="Q209" s="837">
        <v>0.5</v>
      </c>
      <c r="R209" s="832">
        <v>1</v>
      </c>
      <c r="S209" s="837">
        <v>0.5</v>
      </c>
      <c r="T209" s="836">
        <v>0.5</v>
      </c>
      <c r="U209" s="838">
        <v>0.33333333333333331</v>
      </c>
    </row>
    <row r="210" spans="1:21" ht="14.4" customHeight="1" x14ac:dyDescent="0.3">
      <c r="A210" s="831">
        <v>32</v>
      </c>
      <c r="B210" s="832" t="s">
        <v>2552</v>
      </c>
      <c r="C210" s="832" t="s">
        <v>2558</v>
      </c>
      <c r="D210" s="833" t="s">
        <v>4322</v>
      </c>
      <c r="E210" s="834" t="s">
        <v>2569</v>
      </c>
      <c r="F210" s="832" t="s">
        <v>2553</v>
      </c>
      <c r="G210" s="832" t="s">
        <v>2623</v>
      </c>
      <c r="H210" s="832" t="s">
        <v>592</v>
      </c>
      <c r="I210" s="832" t="s">
        <v>2624</v>
      </c>
      <c r="J210" s="832" t="s">
        <v>2625</v>
      </c>
      <c r="K210" s="832" t="s">
        <v>2626</v>
      </c>
      <c r="L210" s="835">
        <v>311.02</v>
      </c>
      <c r="M210" s="835">
        <v>933.06</v>
      </c>
      <c r="N210" s="832">
        <v>3</v>
      </c>
      <c r="O210" s="836">
        <v>2</v>
      </c>
      <c r="P210" s="835">
        <v>933.06</v>
      </c>
      <c r="Q210" s="837">
        <v>1</v>
      </c>
      <c r="R210" s="832">
        <v>3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32</v>
      </c>
      <c r="B211" s="832" t="s">
        <v>2552</v>
      </c>
      <c r="C211" s="832" t="s">
        <v>2558</v>
      </c>
      <c r="D211" s="833" t="s">
        <v>4322</v>
      </c>
      <c r="E211" s="834" t="s">
        <v>2569</v>
      </c>
      <c r="F211" s="832" t="s">
        <v>2553</v>
      </c>
      <c r="G211" s="832" t="s">
        <v>2623</v>
      </c>
      <c r="H211" s="832" t="s">
        <v>592</v>
      </c>
      <c r="I211" s="832" t="s">
        <v>2916</v>
      </c>
      <c r="J211" s="832" t="s">
        <v>2917</v>
      </c>
      <c r="K211" s="832" t="s">
        <v>2918</v>
      </c>
      <c r="L211" s="835">
        <v>177.92</v>
      </c>
      <c r="M211" s="835">
        <v>177.92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32</v>
      </c>
      <c r="B212" s="832" t="s">
        <v>2552</v>
      </c>
      <c r="C212" s="832" t="s">
        <v>2558</v>
      </c>
      <c r="D212" s="833" t="s">
        <v>4322</v>
      </c>
      <c r="E212" s="834" t="s">
        <v>2569</v>
      </c>
      <c r="F212" s="832" t="s">
        <v>2553</v>
      </c>
      <c r="G212" s="832" t="s">
        <v>2760</v>
      </c>
      <c r="H212" s="832" t="s">
        <v>662</v>
      </c>
      <c r="I212" s="832" t="s">
        <v>2265</v>
      </c>
      <c r="J212" s="832" t="s">
        <v>1248</v>
      </c>
      <c r="K212" s="832" t="s">
        <v>2266</v>
      </c>
      <c r="L212" s="835">
        <v>0</v>
      </c>
      <c r="M212" s="835">
        <v>0</v>
      </c>
      <c r="N212" s="832">
        <v>1</v>
      </c>
      <c r="O212" s="836">
        <v>1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32</v>
      </c>
      <c r="B213" s="832" t="s">
        <v>2552</v>
      </c>
      <c r="C213" s="832" t="s">
        <v>2558</v>
      </c>
      <c r="D213" s="833" t="s">
        <v>4322</v>
      </c>
      <c r="E213" s="834" t="s">
        <v>2569</v>
      </c>
      <c r="F213" s="832" t="s">
        <v>2553</v>
      </c>
      <c r="G213" s="832" t="s">
        <v>2760</v>
      </c>
      <c r="H213" s="832" t="s">
        <v>662</v>
      </c>
      <c r="I213" s="832" t="s">
        <v>2267</v>
      </c>
      <c r="J213" s="832" t="s">
        <v>1248</v>
      </c>
      <c r="K213" s="832" t="s">
        <v>2268</v>
      </c>
      <c r="L213" s="835">
        <v>0</v>
      </c>
      <c r="M213" s="835">
        <v>0</v>
      </c>
      <c r="N213" s="832">
        <v>3</v>
      </c>
      <c r="O213" s="836">
        <v>1</v>
      </c>
      <c r="P213" s="835">
        <v>0</v>
      </c>
      <c r="Q213" s="837"/>
      <c r="R213" s="832">
        <v>2</v>
      </c>
      <c r="S213" s="837">
        <v>0.66666666666666663</v>
      </c>
      <c r="T213" s="836">
        <v>0.5</v>
      </c>
      <c r="U213" s="838">
        <v>0.5</v>
      </c>
    </row>
    <row r="214" spans="1:21" ht="14.4" customHeight="1" x14ac:dyDescent="0.3">
      <c r="A214" s="831">
        <v>32</v>
      </c>
      <c r="B214" s="832" t="s">
        <v>2552</v>
      </c>
      <c r="C214" s="832" t="s">
        <v>2558</v>
      </c>
      <c r="D214" s="833" t="s">
        <v>4322</v>
      </c>
      <c r="E214" s="834" t="s">
        <v>2569</v>
      </c>
      <c r="F214" s="832" t="s">
        <v>2553</v>
      </c>
      <c r="G214" s="832" t="s">
        <v>2919</v>
      </c>
      <c r="H214" s="832" t="s">
        <v>662</v>
      </c>
      <c r="I214" s="832" t="s">
        <v>2920</v>
      </c>
      <c r="J214" s="832" t="s">
        <v>2921</v>
      </c>
      <c r="K214" s="832" t="s">
        <v>2922</v>
      </c>
      <c r="L214" s="835">
        <v>1887.9</v>
      </c>
      <c r="M214" s="835">
        <v>3775.8</v>
      </c>
      <c r="N214" s="832">
        <v>2</v>
      </c>
      <c r="O214" s="836">
        <v>1</v>
      </c>
      <c r="P214" s="835">
        <v>3775.8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32</v>
      </c>
      <c r="B215" s="832" t="s">
        <v>2552</v>
      </c>
      <c r="C215" s="832" t="s">
        <v>2558</v>
      </c>
      <c r="D215" s="833" t="s">
        <v>4322</v>
      </c>
      <c r="E215" s="834" t="s">
        <v>2569</v>
      </c>
      <c r="F215" s="832" t="s">
        <v>2553</v>
      </c>
      <c r="G215" s="832" t="s">
        <v>2923</v>
      </c>
      <c r="H215" s="832" t="s">
        <v>592</v>
      </c>
      <c r="I215" s="832" t="s">
        <v>2924</v>
      </c>
      <c r="J215" s="832" t="s">
        <v>2925</v>
      </c>
      <c r="K215" s="832" t="s">
        <v>2926</v>
      </c>
      <c r="L215" s="835">
        <v>0</v>
      </c>
      <c r="M215" s="835">
        <v>0</v>
      </c>
      <c r="N215" s="832">
        <v>4</v>
      </c>
      <c r="O215" s="836">
        <v>1</v>
      </c>
      <c r="P215" s="835">
        <v>0</v>
      </c>
      <c r="Q215" s="837"/>
      <c r="R215" s="832">
        <v>4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32</v>
      </c>
      <c r="B216" s="832" t="s">
        <v>2552</v>
      </c>
      <c r="C216" s="832" t="s">
        <v>2558</v>
      </c>
      <c r="D216" s="833" t="s">
        <v>4322</v>
      </c>
      <c r="E216" s="834" t="s">
        <v>2569</v>
      </c>
      <c r="F216" s="832" t="s">
        <v>2553</v>
      </c>
      <c r="G216" s="832" t="s">
        <v>2711</v>
      </c>
      <c r="H216" s="832" t="s">
        <v>592</v>
      </c>
      <c r="I216" s="832" t="s">
        <v>2927</v>
      </c>
      <c r="J216" s="832" t="s">
        <v>1718</v>
      </c>
      <c r="K216" s="832" t="s">
        <v>2928</v>
      </c>
      <c r="L216" s="835">
        <v>50.32</v>
      </c>
      <c r="M216" s="835">
        <v>855.44</v>
      </c>
      <c r="N216" s="832">
        <v>17</v>
      </c>
      <c r="O216" s="836">
        <v>8.5</v>
      </c>
      <c r="P216" s="835">
        <v>553.52</v>
      </c>
      <c r="Q216" s="837">
        <v>0.64705882352941169</v>
      </c>
      <c r="R216" s="832">
        <v>11</v>
      </c>
      <c r="S216" s="837">
        <v>0.6470588235294118</v>
      </c>
      <c r="T216" s="836">
        <v>6</v>
      </c>
      <c r="U216" s="838">
        <v>0.70588235294117652</v>
      </c>
    </row>
    <row r="217" spans="1:21" ht="14.4" customHeight="1" x14ac:dyDescent="0.3">
      <c r="A217" s="831">
        <v>32</v>
      </c>
      <c r="B217" s="832" t="s">
        <v>2552</v>
      </c>
      <c r="C217" s="832" t="s">
        <v>2558</v>
      </c>
      <c r="D217" s="833" t="s">
        <v>4322</v>
      </c>
      <c r="E217" s="834" t="s">
        <v>2569</v>
      </c>
      <c r="F217" s="832" t="s">
        <v>2553</v>
      </c>
      <c r="G217" s="832" t="s">
        <v>2711</v>
      </c>
      <c r="H217" s="832" t="s">
        <v>592</v>
      </c>
      <c r="I217" s="832" t="s">
        <v>2929</v>
      </c>
      <c r="J217" s="832" t="s">
        <v>1718</v>
      </c>
      <c r="K217" s="832" t="s">
        <v>2930</v>
      </c>
      <c r="L217" s="835">
        <v>50.32</v>
      </c>
      <c r="M217" s="835">
        <v>352.24</v>
      </c>
      <c r="N217" s="832">
        <v>7</v>
      </c>
      <c r="O217" s="836">
        <v>3.5</v>
      </c>
      <c r="P217" s="835">
        <v>251.6</v>
      </c>
      <c r="Q217" s="837">
        <v>0.7142857142857143</v>
      </c>
      <c r="R217" s="832">
        <v>5</v>
      </c>
      <c r="S217" s="837">
        <v>0.7142857142857143</v>
      </c>
      <c r="T217" s="836">
        <v>2.5</v>
      </c>
      <c r="U217" s="838">
        <v>0.7142857142857143</v>
      </c>
    </row>
    <row r="218" spans="1:21" ht="14.4" customHeight="1" x14ac:dyDescent="0.3">
      <c r="A218" s="831">
        <v>32</v>
      </c>
      <c r="B218" s="832" t="s">
        <v>2552</v>
      </c>
      <c r="C218" s="832" t="s">
        <v>2558</v>
      </c>
      <c r="D218" s="833" t="s">
        <v>4322</v>
      </c>
      <c r="E218" s="834" t="s">
        <v>2569</v>
      </c>
      <c r="F218" s="832" t="s">
        <v>2553</v>
      </c>
      <c r="G218" s="832" t="s">
        <v>2711</v>
      </c>
      <c r="H218" s="832" t="s">
        <v>592</v>
      </c>
      <c r="I218" s="832" t="s">
        <v>2931</v>
      </c>
      <c r="J218" s="832" t="s">
        <v>1718</v>
      </c>
      <c r="K218" s="832" t="s">
        <v>2932</v>
      </c>
      <c r="L218" s="835">
        <v>16.77</v>
      </c>
      <c r="M218" s="835">
        <v>16.77</v>
      </c>
      <c r="N218" s="832">
        <v>1</v>
      </c>
      <c r="O218" s="836">
        <v>0.5</v>
      </c>
      <c r="P218" s="835">
        <v>16.77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32</v>
      </c>
      <c r="B219" s="832" t="s">
        <v>2552</v>
      </c>
      <c r="C219" s="832" t="s">
        <v>2558</v>
      </c>
      <c r="D219" s="833" t="s">
        <v>4322</v>
      </c>
      <c r="E219" s="834" t="s">
        <v>2569</v>
      </c>
      <c r="F219" s="832" t="s">
        <v>2553</v>
      </c>
      <c r="G219" s="832" t="s">
        <v>2933</v>
      </c>
      <c r="H219" s="832" t="s">
        <v>592</v>
      </c>
      <c r="I219" s="832" t="s">
        <v>2934</v>
      </c>
      <c r="J219" s="832" t="s">
        <v>1054</v>
      </c>
      <c r="K219" s="832" t="s">
        <v>2935</v>
      </c>
      <c r="L219" s="835">
        <v>0</v>
      </c>
      <c r="M219" s="835">
        <v>0</v>
      </c>
      <c r="N219" s="832">
        <v>3</v>
      </c>
      <c r="O219" s="836">
        <v>1.5</v>
      </c>
      <c r="P219" s="835">
        <v>0</v>
      </c>
      <c r="Q219" s="837"/>
      <c r="R219" s="832">
        <v>3</v>
      </c>
      <c r="S219" s="837">
        <v>1</v>
      </c>
      <c r="T219" s="836">
        <v>1.5</v>
      </c>
      <c r="U219" s="838">
        <v>1</v>
      </c>
    </row>
    <row r="220" spans="1:21" ht="14.4" customHeight="1" x14ac:dyDescent="0.3">
      <c r="A220" s="831">
        <v>32</v>
      </c>
      <c r="B220" s="832" t="s">
        <v>2552</v>
      </c>
      <c r="C220" s="832" t="s">
        <v>2558</v>
      </c>
      <c r="D220" s="833" t="s">
        <v>4322</v>
      </c>
      <c r="E220" s="834" t="s">
        <v>2569</v>
      </c>
      <c r="F220" s="832" t="s">
        <v>2553</v>
      </c>
      <c r="G220" s="832" t="s">
        <v>2627</v>
      </c>
      <c r="H220" s="832" t="s">
        <v>662</v>
      </c>
      <c r="I220" s="832" t="s">
        <v>2136</v>
      </c>
      <c r="J220" s="832" t="s">
        <v>1309</v>
      </c>
      <c r="K220" s="832" t="s">
        <v>2137</v>
      </c>
      <c r="L220" s="835">
        <v>154.36000000000001</v>
      </c>
      <c r="M220" s="835">
        <v>617.44000000000005</v>
      </c>
      <c r="N220" s="832">
        <v>4</v>
      </c>
      <c r="O220" s="836">
        <v>3</v>
      </c>
      <c r="P220" s="835">
        <v>463.08000000000004</v>
      </c>
      <c r="Q220" s="837">
        <v>0.75</v>
      </c>
      <c r="R220" s="832">
        <v>3</v>
      </c>
      <c r="S220" s="837">
        <v>0.75</v>
      </c>
      <c r="T220" s="836">
        <v>2.5</v>
      </c>
      <c r="U220" s="838">
        <v>0.83333333333333337</v>
      </c>
    </row>
    <row r="221" spans="1:21" ht="14.4" customHeight="1" x14ac:dyDescent="0.3">
      <c r="A221" s="831">
        <v>32</v>
      </c>
      <c r="B221" s="832" t="s">
        <v>2552</v>
      </c>
      <c r="C221" s="832" t="s">
        <v>2558</v>
      </c>
      <c r="D221" s="833" t="s">
        <v>4322</v>
      </c>
      <c r="E221" s="834" t="s">
        <v>2569</v>
      </c>
      <c r="F221" s="832" t="s">
        <v>2553</v>
      </c>
      <c r="G221" s="832" t="s">
        <v>2627</v>
      </c>
      <c r="H221" s="832" t="s">
        <v>592</v>
      </c>
      <c r="I221" s="832" t="s">
        <v>2770</v>
      </c>
      <c r="J221" s="832" t="s">
        <v>1309</v>
      </c>
      <c r="K221" s="832" t="s">
        <v>2137</v>
      </c>
      <c r="L221" s="835">
        <v>154.36000000000001</v>
      </c>
      <c r="M221" s="835">
        <v>154.36000000000001</v>
      </c>
      <c r="N221" s="832">
        <v>1</v>
      </c>
      <c r="O221" s="836">
        <v>0.5</v>
      </c>
      <c r="P221" s="835">
        <v>154.36000000000001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32</v>
      </c>
      <c r="B222" s="832" t="s">
        <v>2552</v>
      </c>
      <c r="C222" s="832" t="s">
        <v>2558</v>
      </c>
      <c r="D222" s="833" t="s">
        <v>4322</v>
      </c>
      <c r="E222" s="834" t="s">
        <v>2569</v>
      </c>
      <c r="F222" s="832" t="s">
        <v>2553</v>
      </c>
      <c r="G222" s="832" t="s">
        <v>2936</v>
      </c>
      <c r="H222" s="832" t="s">
        <v>592</v>
      </c>
      <c r="I222" s="832" t="s">
        <v>2937</v>
      </c>
      <c r="J222" s="832" t="s">
        <v>2938</v>
      </c>
      <c r="K222" s="832" t="s">
        <v>2939</v>
      </c>
      <c r="L222" s="835">
        <v>0</v>
      </c>
      <c r="M222" s="835">
        <v>0</v>
      </c>
      <c r="N222" s="832">
        <v>1</v>
      </c>
      <c r="O222" s="836">
        <v>1</v>
      </c>
      <c r="P222" s="835">
        <v>0</v>
      </c>
      <c r="Q222" s="837"/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32</v>
      </c>
      <c r="B223" s="832" t="s">
        <v>2552</v>
      </c>
      <c r="C223" s="832" t="s">
        <v>2558</v>
      </c>
      <c r="D223" s="833" t="s">
        <v>4322</v>
      </c>
      <c r="E223" s="834" t="s">
        <v>2569</v>
      </c>
      <c r="F223" s="832" t="s">
        <v>2553</v>
      </c>
      <c r="G223" s="832" t="s">
        <v>2940</v>
      </c>
      <c r="H223" s="832" t="s">
        <v>592</v>
      </c>
      <c r="I223" s="832" t="s">
        <v>2941</v>
      </c>
      <c r="J223" s="832" t="s">
        <v>2942</v>
      </c>
      <c r="K223" s="832" t="s">
        <v>2943</v>
      </c>
      <c r="L223" s="835">
        <v>421.79</v>
      </c>
      <c r="M223" s="835">
        <v>6748.6400000000012</v>
      </c>
      <c r="N223" s="832">
        <v>16</v>
      </c>
      <c r="O223" s="836">
        <v>10.5</v>
      </c>
      <c r="P223" s="835">
        <v>4217.9000000000005</v>
      </c>
      <c r="Q223" s="837">
        <v>0.625</v>
      </c>
      <c r="R223" s="832">
        <v>10</v>
      </c>
      <c r="S223" s="837">
        <v>0.625</v>
      </c>
      <c r="T223" s="836">
        <v>6.5</v>
      </c>
      <c r="U223" s="838">
        <v>0.61904761904761907</v>
      </c>
    </row>
    <row r="224" spans="1:21" ht="14.4" customHeight="1" x14ac:dyDescent="0.3">
      <c r="A224" s="831">
        <v>32</v>
      </c>
      <c r="B224" s="832" t="s">
        <v>2552</v>
      </c>
      <c r="C224" s="832" t="s">
        <v>2558</v>
      </c>
      <c r="D224" s="833" t="s">
        <v>4322</v>
      </c>
      <c r="E224" s="834" t="s">
        <v>2569</v>
      </c>
      <c r="F224" s="832" t="s">
        <v>2553</v>
      </c>
      <c r="G224" s="832" t="s">
        <v>2944</v>
      </c>
      <c r="H224" s="832" t="s">
        <v>592</v>
      </c>
      <c r="I224" s="832" t="s">
        <v>2945</v>
      </c>
      <c r="J224" s="832" t="s">
        <v>2946</v>
      </c>
      <c r="K224" s="832" t="s">
        <v>2947</v>
      </c>
      <c r="L224" s="835">
        <v>153.41</v>
      </c>
      <c r="M224" s="835">
        <v>153.41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32</v>
      </c>
      <c r="B225" s="832" t="s">
        <v>2552</v>
      </c>
      <c r="C225" s="832" t="s">
        <v>2558</v>
      </c>
      <c r="D225" s="833" t="s">
        <v>4322</v>
      </c>
      <c r="E225" s="834" t="s">
        <v>2569</v>
      </c>
      <c r="F225" s="832" t="s">
        <v>2553</v>
      </c>
      <c r="G225" s="832" t="s">
        <v>2948</v>
      </c>
      <c r="H225" s="832" t="s">
        <v>592</v>
      </c>
      <c r="I225" s="832" t="s">
        <v>2949</v>
      </c>
      <c r="J225" s="832" t="s">
        <v>2950</v>
      </c>
      <c r="K225" s="832" t="s">
        <v>2615</v>
      </c>
      <c r="L225" s="835">
        <v>0</v>
      </c>
      <c r="M225" s="835">
        <v>0</v>
      </c>
      <c r="N225" s="832">
        <v>2</v>
      </c>
      <c r="O225" s="836">
        <v>0.5</v>
      </c>
      <c r="P225" s="835">
        <v>0</v>
      </c>
      <c r="Q225" s="837"/>
      <c r="R225" s="832">
        <v>2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32</v>
      </c>
      <c r="B226" s="832" t="s">
        <v>2552</v>
      </c>
      <c r="C226" s="832" t="s">
        <v>2558</v>
      </c>
      <c r="D226" s="833" t="s">
        <v>4322</v>
      </c>
      <c r="E226" s="834" t="s">
        <v>2569</v>
      </c>
      <c r="F226" s="832" t="s">
        <v>2554</v>
      </c>
      <c r="G226" s="832" t="s">
        <v>2951</v>
      </c>
      <c r="H226" s="832" t="s">
        <v>592</v>
      </c>
      <c r="I226" s="832" t="s">
        <v>2952</v>
      </c>
      <c r="J226" s="832" t="s">
        <v>2953</v>
      </c>
      <c r="K226" s="832"/>
      <c r="L226" s="835">
        <v>0</v>
      </c>
      <c r="M226" s="835">
        <v>0</v>
      </c>
      <c r="N226" s="832">
        <v>18</v>
      </c>
      <c r="O226" s="836">
        <v>18</v>
      </c>
      <c r="P226" s="835">
        <v>0</v>
      </c>
      <c r="Q226" s="837"/>
      <c r="R226" s="832">
        <v>15</v>
      </c>
      <c r="S226" s="837">
        <v>0.83333333333333337</v>
      </c>
      <c r="T226" s="836">
        <v>15</v>
      </c>
      <c r="U226" s="838">
        <v>0.83333333333333337</v>
      </c>
    </row>
    <row r="227" spans="1:21" ht="14.4" customHeight="1" x14ac:dyDescent="0.3">
      <c r="A227" s="831">
        <v>32</v>
      </c>
      <c r="B227" s="832" t="s">
        <v>2552</v>
      </c>
      <c r="C227" s="832" t="s">
        <v>2558</v>
      </c>
      <c r="D227" s="833" t="s">
        <v>4322</v>
      </c>
      <c r="E227" s="834" t="s">
        <v>2571</v>
      </c>
      <c r="F227" s="832" t="s">
        <v>2553</v>
      </c>
      <c r="G227" s="832" t="s">
        <v>2954</v>
      </c>
      <c r="H227" s="832" t="s">
        <v>662</v>
      </c>
      <c r="I227" s="832" t="s">
        <v>2285</v>
      </c>
      <c r="J227" s="832" t="s">
        <v>1095</v>
      </c>
      <c r="K227" s="832" t="s">
        <v>2286</v>
      </c>
      <c r="L227" s="835">
        <v>0</v>
      </c>
      <c r="M227" s="835">
        <v>0</v>
      </c>
      <c r="N227" s="832">
        <v>1</v>
      </c>
      <c r="O227" s="836">
        <v>0.5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32</v>
      </c>
      <c r="B228" s="832" t="s">
        <v>2552</v>
      </c>
      <c r="C228" s="832" t="s">
        <v>2558</v>
      </c>
      <c r="D228" s="833" t="s">
        <v>4322</v>
      </c>
      <c r="E228" s="834" t="s">
        <v>2571</v>
      </c>
      <c r="F228" s="832" t="s">
        <v>2553</v>
      </c>
      <c r="G228" s="832" t="s">
        <v>2598</v>
      </c>
      <c r="H228" s="832" t="s">
        <v>592</v>
      </c>
      <c r="I228" s="832" t="s">
        <v>2599</v>
      </c>
      <c r="J228" s="832" t="s">
        <v>2600</v>
      </c>
      <c r="K228" s="832" t="s">
        <v>2601</v>
      </c>
      <c r="L228" s="835">
        <v>1295.6400000000001</v>
      </c>
      <c r="M228" s="835">
        <v>1295.6400000000001</v>
      </c>
      <c r="N228" s="832">
        <v>1</v>
      </c>
      <c r="O228" s="836">
        <v>0.5</v>
      </c>
      <c r="P228" s="835">
        <v>1295.6400000000001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32</v>
      </c>
      <c r="B229" s="832" t="s">
        <v>2552</v>
      </c>
      <c r="C229" s="832" t="s">
        <v>2558</v>
      </c>
      <c r="D229" s="833" t="s">
        <v>4322</v>
      </c>
      <c r="E229" s="834" t="s">
        <v>2571</v>
      </c>
      <c r="F229" s="832" t="s">
        <v>2553</v>
      </c>
      <c r="G229" s="832" t="s">
        <v>2648</v>
      </c>
      <c r="H229" s="832" t="s">
        <v>592</v>
      </c>
      <c r="I229" s="832" t="s">
        <v>2955</v>
      </c>
      <c r="J229" s="832" t="s">
        <v>2956</v>
      </c>
      <c r="K229" s="832" t="s">
        <v>679</v>
      </c>
      <c r="L229" s="835">
        <v>72.55</v>
      </c>
      <c r="M229" s="835">
        <v>72.55</v>
      </c>
      <c r="N229" s="832">
        <v>1</v>
      </c>
      <c r="O229" s="836">
        <v>0.5</v>
      </c>
      <c r="P229" s="835">
        <v>72.55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32</v>
      </c>
      <c r="B230" s="832" t="s">
        <v>2552</v>
      </c>
      <c r="C230" s="832" t="s">
        <v>2558</v>
      </c>
      <c r="D230" s="833" t="s">
        <v>4322</v>
      </c>
      <c r="E230" s="834" t="s">
        <v>2571</v>
      </c>
      <c r="F230" s="832" t="s">
        <v>2553</v>
      </c>
      <c r="G230" s="832" t="s">
        <v>2648</v>
      </c>
      <c r="H230" s="832" t="s">
        <v>592</v>
      </c>
      <c r="I230" s="832" t="s">
        <v>2957</v>
      </c>
      <c r="J230" s="832" t="s">
        <v>2657</v>
      </c>
      <c r="K230" s="832" t="s">
        <v>2958</v>
      </c>
      <c r="L230" s="835">
        <v>36.270000000000003</v>
      </c>
      <c r="M230" s="835">
        <v>72.540000000000006</v>
      </c>
      <c r="N230" s="832">
        <v>2</v>
      </c>
      <c r="O230" s="836">
        <v>1</v>
      </c>
      <c r="P230" s="835">
        <v>36.270000000000003</v>
      </c>
      <c r="Q230" s="837">
        <v>0.5</v>
      </c>
      <c r="R230" s="832">
        <v>1</v>
      </c>
      <c r="S230" s="837">
        <v>0.5</v>
      </c>
      <c r="T230" s="836">
        <v>0.5</v>
      </c>
      <c r="U230" s="838">
        <v>0.5</v>
      </c>
    </row>
    <row r="231" spans="1:21" ht="14.4" customHeight="1" x14ac:dyDescent="0.3">
      <c r="A231" s="831">
        <v>32</v>
      </c>
      <c r="B231" s="832" t="s">
        <v>2552</v>
      </c>
      <c r="C231" s="832" t="s">
        <v>2558</v>
      </c>
      <c r="D231" s="833" t="s">
        <v>4322</v>
      </c>
      <c r="E231" s="834" t="s">
        <v>2571</v>
      </c>
      <c r="F231" s="832" t="s">
        <v>2553</v>
      </c>
      <c r="G231" s="832" t="s">
        <v>2648</v>
      </c>
      <c r="H231" s="832" t="s">
        <v>592</v>
      </c>
      <c r="I231" s="832" t="s">
        <v>2656</v>
      </c>
      <c r="J231" s="832" t="s">
        <v>2657</v>
      </c>
      <c r="K231" s="832" t="s">
        <v>2658</v>
      </c>
      <c r="L231" s="835">
        <v>121.75</v>
      </c>
      <c r="M231" s="835">
        <v>121.75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32</v>
      </c>
      <c r="B232" s="832" t="s">
        <v>2552</v>
      </c>
      <c r="C232" s="832" t="s">
        <v>2558</v>
      </c>
      <c r="D232" s="833" t="s">
        <v>4322</v>
      </c>
      <c r="E232" s="834" t="s">
        <v>2571</v>
      </c>
      <c r="F232" s="832" t="s">
        <v>2553</v>
      </c>
      <c r="G232" s="832" t="s">
        <v>2648</v>
      </c>
      <c r="H232" s="832" t="s">
        <v>662</v>
      </c>
      <c r="I232" s="832" t="s">
        <v>2236</v>
      </c>
      <c r="J232" s="832" t="s">
        <v>678</v>
      </c>
      <c r="K232" s="832" t="s">
        <v>679</v>
      </c>
      <c r="L232" s="835">
        <v>72.55</v>
      </c>
      <c r="M232" s="835">
        <v>652.95000000000005</v>
      </c>
      <c r="N232" s="832">
        <v>9</v>
      </c>
      <c r="O232" s="836">
        <v>5.5</v>
      </c>
      <c r="P232" s="835">
        <v>507.85</v>
      </c>
      <c r="Q232" s="837">
        <v>0.77777777777777779</v>
      </c>
      <c r="R232" s="832">
        <v>7</v>
      </c>
      <c r="S232" s="837">
        <v>0.77777777777777779</v>
      </c>
      <c r="T232" s="836">
        <v>4.5</v>
      </c>
      <c r="U232" s="838">
        <v>0.81818181818181823</v>
      </c>
    </row>
    <row r="233" spans="1:21" ht="14.4" customHeight="1" x14ac:dyDescent="0.3">
      <c r="A233" s="831">
        <v>32</v>
      </c>
      <c r="B233" s="832" t="s">
        <v>2552</v>
      </c>
      <c r="C233" s="832" t="s">
        <v>2558</v>
      </c>
      <c r="D233" s="833" t="s">
        <v>4322</v>
      </c>
      <c r="E233" s="834" t="s">
        <v>2571</v>
      </c>
      <c r="F233" s="832" t="s">
        <v>2553</v>
      </c>
      <c r="G233" s="832" t="s">
        <v>2648</v>
      </c>
      <c r="H233" s="832" t="s">
        <v>662</v>
      </c>
      <c r="I233" s="832" t="s">
        <v>2753</v>
      </c>
      <c r="J233" s="832" t="s">
        <v>678</v>
      </c>
      <c r="K233" s="832" t="s">
        <v>2234</v>
      </c>
      <c r="L233" s="835">
        <v>21.76</v>
      </c>
      <c r="M233" s="835">
        <v>43.52</v>
      </c>
      <c r="N233" s="832">
        <v>2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32</v>
      </c>
      <c r="B234" s="832" t="s">
        <v>2552</v>
      </c>
      <c r="C234" s="832" t="s">
        <v>2558</v>
      </c>
      <c r="D234" s="833" t="s">
        <v>4322</v>
      </c>
      <c r="E234" s="834" t="s">
        <v>2571</v>
      </c>
      <c r="F234" s="832" t="s">
        <v>2553</v>
      </c>
      <c r="G234" s="832" t="s">
        <v>2648</v>
      </c>
      <c r="H234" s="832" t="s">
        <v>662</v>
      </c>
      <c r="I234" s="832" t="s">
        <v>2237</v>
      </c>
      <c r="J234" s="832" t="s">
        <v>678</v>
      </c>
      <c r="K234" s="832" t="s">
        <v>680</v>
      </c>
      <c r="L234" s="835">
        <v>65.28</v>
      </c>
      <c r="M234" s="835">
        <v>326.39999999999998</v>
      </c>
      <c r="N234" s="832">
        <v>5</v>
      </c>
      <c r="O234" s="836">
        <v>2.5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32</v>
      </c>
      <c r="B235" s="832" t="s">
        <v>2552</v>
      </c>
      <c r="C235" s="832" t="s">
        <v>2558</v>
      </c>
      <c r="D235" s="833" t="s">
        <v>4322</v>
      </c>
      <c r="E235" s="834" t="s">
        <v>2571</v>
      </c>
      <c r="F235" s="832" t="s">
        <v>2553</v>
      </c>
      <c r="G235" s="832" t="s">
        <v>2774</v>
      </c>
      <c r="H235" s="832" t="s">
        <v>662</v>
      </c>
      <c r="I235" s="832" t="s">
        <v>2959</v>
      </c>
      <c r="J235" s="832" t="s">
        <v>2960</v>
      </c>
      <c r="K235" s="832" t="s">
        <v>2961</v>
      </c>
      <c r="L235" s="835">
        <v>18.809999999999999</v>
      </c>
      <c r="M235" s="835">
        <v>37.619999999999997</v>
      </c>
      <c r="N235" s="832">
        <v>2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32</v>
      </c>
      <c r="B236" s="832" t="s">
        <v>2552</v>
      </c>
      <c r="C236" s="832" t="s">
        <v>2558</v>
      </c>
      <c r="D236" s="833" t="s">
        <v>4322</v>
      </c>
      <c r="E236" s="834" t="s">
        <v>2571</v>
      </c>
      <c r="F236" s="832" t="s">
        <v>2553</v>
      </c>
      <c r="G236" s="832" t="s">
        <v>2659</v>
      </c>
      <c r="H236" s="832" t="s">
        <v>592</v>
      </c>
      <c r="I236" s="832" t="s">
        <v>2962</v>
      </c>
      <c r="J236" s="832" t="s">
        <v>2661</v>
      </c>
      <c r="K236" s="832" t="s">
        <v>2963</v>
      </c>
      <c r="L236" s="835">
        <v>207.27</v>
      </c>
      <c r="M236" s="835">
        <v>207.27</v>
      </c>
      <c r="N236" s="832">
        <v>1</v>
      </c>
      <c r="O236" s="836">
        <v>0.5</v>
      </c>
      <c r="P236" s="835">
        <v>207.27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32</v>
      </c>
      <c r="B237" s="832" t="s">
        <v>2552</v>
      </c>
      <c r="C237" s="832" t="s">
        <v>2558</v>
      </c>
      <c r="D237" s="833" t="s">
        <v>4322</v>
      </c>
      <c r="E237" s="834" t="s">
        <v>2571</v>
      </c>
      <c r="F237" s="832" t="s">
        <v>2553</v>
      </c>
      <c r="G237" s="832" t="s">
        <v>2778</v>
      </c>
      <c r="H237" s="832" t="s">
        <v>592</v>
      </c>
      <c r="I237" s="832" t="s">
        <v>2779</v>
      </c>
      <c r="J237" s="832" t="s">
        <v>2780</v>
      </c>
      <c r="K237" s="832" t="s">
        <v>2781</v>
      </c>
      <c r="L237" s="835">
        <v>9989.3700000000008</v>
      </c>
      <c r="M237" s="835">
        <v>49946.850000000006</v>
      </c>
      <c r="N237" s="832">
        <v>5</v>
      </c>
      <c r="O237" s="836">
        <v>1.5</v>
      </c>
      <c r="P237" s="835">
        <v>19978.740000000002</v>
      </c>
      <c r="Q237" s="837">
        <v>0.39999999999999997</v>
      </c>
      <c r="R237" s="832">
        <v>2</v>
      </c>
      <c r="S237" s="837">
        <v>0.4</v>
      </c>
      <c r="T237" s="836">
        <v>1</v>
      </c>
      <c r="U237" s="838">
        <v>0.66666666666666663</v>
      </c>
    </row>
    <row r="238" spans="1:21" ht="14.4" customHeight="1" x14ac:dyDescent="0.3">
      <c r="A238" s="831">
        <v>32</v>
      </c>
      <c r="B238" s="832" t="s">
        <v>2552</v>
      </c>
      <c r="C238" s="832" t="s">
        <v>2558</v>
      </c>
      <c r="D238" s="833" t="s">
        <v>4322</v>
      </c>
      <c r="E238" s="834" t="s">
        <v>2571</v>
      </c>
      <c r="F238" s="832" t="s">
        <v>2553</v>
      </c>
      <c r="G238" s="832" t="s">
        <v>2607</v>
      </c>
      <c r="H238" s="832" t="s">
        <v>662</v>
      </c>
      <c r="I238" s="832" t="s">
        <v>2295</v>
      </c>
      <c r="J238" s="832" t="s">
        <v>1245</v>
      </c>
      <c r="K238" s="832" t="s">
        <v>2296</v>
      </c>
      <c r="L238" s="835">
        <v>176.32</v>
      </c>
      <c r="M238" s="835">
        <v>176.32</v>
      </c>
      <c r="N238" s="832">
        <v>1</v>
      </c>
      <c r="O238" s="836">
        <v>0.5</v>
      </c>
      <c r="P238" s="835">
        <v>176.32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2552</v>
      </c>
      <c r="C239" s="832" t="s">
        <v>2558</v>
      </c>
      <c r="D239" s="833" t="s">
        <v>4322</v>
      </c>
      <c r="E239" s="834" t="s">
        <v>2571</v>
      </c>
      <c r="F239" s="832" t="s">
        <v>2553</v>
      </c>
      <c r="G239" s="832" t="s">
        <v>2628</v>
      </c>
      <c r="H239" s="832" t="s">
        <v>592</v>
      </c>
      <c r="I239" s="832" t="s">
        <v>2964</v>
      </c>
      <c r="J239" s="832" t="s">
        <v>2965</v>
      </c>
      <c r="K239" s="832" t="s">
        <v>2966</v>
      </c>
      <c r="L239" s="835">
        <v>439.98</v>
      </c>
      <c r="M239" s="835">
        <v>439.98</v>
      </c>
      <c r="N239" s="832">
        <v>1</v>
      </c>
      <c r="O239" s="836">
        <v>0.5</v>
      </c>
      <c r="P239" s="835">
        <v>439.98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32</v>
      </c>
      <c r="B240" s="832" t="s">
        <v>2552</v>
      </c>
      <c r="C240" s="832" t="s">
        <v>2558</v>
      </c>
      <c r="D240" s="833" t="s">
        <v>4322</v>
      </c>
      <c r="E240" s="834" t="s">
        <v>2571</v>
      </c>
      <c r="F240" s="832" t="s">
        <v>2553</v>
      </c>
      <c r="G240" s="832" t="s">
        <v>2967</v>
      </c>
      <c r="H240" s="832" t="s">
        <v>592</v>
      </c>
      <c r="I240" s="832" t="s">
        <v>2968</v>
      </c>
      <c r="J240" s="832" t="s">
        <v>2969</v>
      </c>
      <c r="K240" s="832" t="s">
        <v>2970</v>
      </c>
      <c r="L240" s="835">
        <v>1437.8</v>
      </c>
      <c r="M240" s="835">
        <v>8626.7999999999993</v>
      </c>
      <c r="N240" s="832">
        <v>6</v>
      </c>
      <c r="O240" s="836">
        <v>2</v>
      </c>
      <c r="P240" s="835">
        <v>5751.2</v>
      </c>
      <c r="Q240" s="837">
        <v>0.66666666666666674</v>
      </c>
      <c r="R240" s="832">
        <v>4</v>
      </c>
      <c r="S240" s="837">
        <v>0.66666666666666663</v>
      </c>
      <c r="T240" s="836">
        <v>1</v>
      </c>
      <c r="U240" s="838">
        <v>0.5</v>
      </c>
    </row>
    <row r="241" spans="1:21" ht="14.4" customHeight="1" x14ac:dyDescent="0.3">
      <c r="A241" s="831">
        <v>32</v>
      </c>
      <c r="B241" s="832" t="s">
        <v>2552</v>
      </c>
      <c r="C241" s="832" t="s">
        <v>2558</v>
      </c>
      <c r="D241" s="833" t="s">
        <v>4322</v>
      </c>
      <c r="E241" s="834" t="s">
        <v>2571</v>
      </c>
      <c r="F241" s="832" t="s">
        <v>2553</v>
      </c>
      <c r="G241" s="832" t="s">
        <v>2629</v>
      </c>
      <c r="H241" s="832" t="s">
        <v>592</v>
      </c>
      <c r="I241" s="832" t="s">
        <v>2630</v>
      </c>
      <c r="J241" s="832" t="s">
        <v>820</v>
      </c>
      <c r="K241" s="832" t="s">
        <v>2631</v>
      </c>
      <c r="L241" s="835">
        <v>182.22</v>
      </c>
      <c r="M241" s="835">
        <v>182.22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32</v>
      </c>
      <c r="B242" s="832" t="s">
        <v>2552</v>
      </c>
      <c r="C242" s="832" t="s">
        <v>2558</v>
      </c>
      <c r="D242" s="833" t="s">
        <v>4322</v>
      </c>
      <c r="E242" s="834" t="s">
        <v>2571</v>
      </c>
      <c r="F242" s="832" t="s">
        <v>2553</v>
      </c>
      <c r="G242" s="832" t="s">
        <v>2629</v>
      </c>
      <c r="H242" s="832" t="s">
        <v>592</v>
      </c>
      <c r="I242" s="832" t="s">
        <v>2971</v>
      </c>
      <c r="J242" s="832" t="s">
        <v>820</v>
      </c>
      <c r="K242" s="832" t="s">
        <v>2972</v>
      </c>
      <c r="L242" s="835">
        <v>91.11</v>
      </c>
      <c r="M242" s="835">
        <v>91.11</v>
      </c>
      <c r="N242" s="832">
        <v>1</v>
      </c>
      <c r="O242" s="836">
        <v>0.5</v>
      </c>
      <c r="P242" s="835">
        <v>91.11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32</v>
      </c>
      <c r="B243" s="832" t="s">
        <v>2552</v>
      </c>
      <c r="C243" s="832" t="s">
        <v>2558</v>
      </c>
      <c r="D243" s="833" t="s">
        <v>4322</v>
      </c>
      <c r="E243" s="834" t="s">
        <v>2571</v>
      </c>
      <c r="F243" s="832" t="s">
        <v>2553</v>
      </c>
      <c r="G243" s="832" t="s">
        <v>2803</v>
      </c>
      <c r="H243" s="832" t="s">
        <v>592</v>
      </c>
      <c r="I243" s="832" t="s">
        <v>2804</v>
      </c>
      <c r="J243" s="832" t="s">
        <v>866</v>
      </c>
      <c r="K243" s="832" t="s">
        <v>2805</v>
      </c>
      <c r="L243" s="835">
        <v>159.16999999999999</v>
      </c>
      <c r="M243" s="835">
        <v>318.33999999999997</v>
      </c>
      <c r="N243" s="832">
        <v>2</v>
      </c>
      <c r="O243" s="836">
        <v>1.5</v>
      </c>
      <c r="P243" s="835">
        <v>159.16999999999999</v>
      </c>
      <c r="Q243" s="837">
        <v>0.5</v>
      </c>
      <c r="R243" s="832">
        <v>1</v>
      </c>
      <c r="S243" s="837">
        <v>0.5</v>
      </c>
      <c r="T243" s="836">
        <v>0.5</v>
      </c>
      <c r="U243" s="838">
        <v>0.33333333333333331</v>
      </c>
    </row>
    <row r="244" spans="1:21" ht="14.4" customHeight="1" x14ac:dyDescent="0.3">
      <c r="A244" s="831">
        <v>32</v>
      </c>
      <c r="B244" s="832" t="s">
        <v>2552</v>
      </c>
      <c r="C244" s="832" t="s">
        <v>2558</v>
      </c>
      <c r="D244" s="833" t="s">
        <v>4322</v>
      </c>
      <c r="E244" s="834" t="s">
        <v>2571</v>
      </c>
      <c r="F244" s="832" t="s">
        <v>2553</v>
      </c>
      <c r="G244" s="832" t="s">
        <v>2803</v>
      </c>
      <c r="H244" s="832" t="s">
        <v>592</v>
      </c>
      <c r="I244" s="832" t="s">
        <v>2973</v>
      </c>
      <c r="J244" s="832" t="s">
        <v>866</v>
      </c>
      <c r="K244" s="832" t="s">
        <v>2974</v>
      </c>
      <c r="L244" s="835">
        <v>477.5</v>
      </c>
      <c r="M244" s="835">
        <v>477.5</v>
      </c>
      <c r="N244" s="832">
        <v>1</v>
      </c>
      <c r="O244" s="836">
        <v>0.5</v>
      </c>
      <c r="P244" s="835">
        <v>477.5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32</v>
      </c>
      <c r="B245" s="832" t="s">
        <v>2552</v>
      </c>
      <c r="C245" s="832" t="s">
        <v>2558</v>
      </c>
      <c r="D245" s="833" t="s">
        <v>4322</v>
      </c>
      <c r="E245" s="834" t="s">
        <v>2571</v>
      </c>
      <c r="F245" s="832" t="s">
        <v>2553</v>
      </c>
      <c r="G245" s="832" t="s">
        <v>2975</v>
      </c>
      <c r="H245" s="832" t="s">
        <v>592</v>
      </c>
      <c r="I245" s="832" t="s">
        <v>2976</v>
      </c>
      <c r="J245" s="832" t="s">
        <v>2977</v>
      </c>
      <c r="K245" s="832" t="s">
        <v>2296</v>
      </c>
      <c r="L245" s="835">
        <v>395.98</v>
      </c>
      <c r="M245" s="835">
        <v>791.96</v>
      </c>
      <c r="N245" s="832">
        <v>2</v>
      </c>
      <c r="O245" s="836">
        <v>2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32</v>
      </c>
      <c r="B246" s="832" t="s">
        <v>2552</v>
      </c>
      <c r="C246" s="832" t="s">
        <v>2558</v>
      </c>
      <c r="D246" s="833" t="s">
        <v>4322</v>
      </c>
      <c r="E246" s="834" t="s">
        <v>2571</v>
      </c>
      <c r="F246" s="832" t="s">
        <v>2553</v>
      </c>
      <c r="G246" s="832" t="s">
        <v>2650</v>
      </c>
      <c r="H246" s="832" t="s">
        <v>662</v>
      </c>
      <c r="I246" s="832" t="s">
        <v>2188</v>
      </c>
      <c r="J246" s="832" t="s">
        <v>2189</v>
      </c>
      <c r="K246" s="832" t="s">
        <v>2190</v>
      </c>
      <c r="L246" s="835">
        <v>3231.81</v>
      </c>
      <c r="M246" s="835">
        <v>9695.43</v>
      </c>
      <c r="N246" s="832">
        <v>3</v>
      </c>
      <c r="O246" s="836">
        <v>1.5</v>
      </c>
      <c r="P246" s="835">
        <v>9695.43</v>
      </c>
      <c r="Q246" s="837">
        <v>1</v>
      </c>
      <c r="R246" s="832">
        <v>3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32</v>
      </c>
      <c r="B247" s="832" t="s">
        <v>2552</v>
      </c>
      <c r="C247" s="832" t="s">
        <v>2558</v>
      </c>
      <c r="D247" s="833" t="s">
        <v>4322</v>
      </c>
      <c r="E247" s="834" t="s">
        <v>2571</v>
      </c>
      <c r="F247" s="832" t="s">
        <v>2553</v>
      </c>
      <c r="G247" s="832" t="s">
        <v>2673</v>
      </c>
      <c r="H247" s="832" t="s">
        <v>662</v>
      </c>
      <c r="I247" s="832" t="s">
        <v>2765</v>
      </c>
      <c r="J247" s="832" t="s">
        <v>908</v>
      </c>
      <c r="K247" s="832" t="s">
        <v>2030</v>
      </c>
      <c r="L247" s="835">
        <v>42.51</v>
      </c>
      <c r="M247" s="835">
        <v>85.02</v>
      </c>
      <c r="N247" s="832">
        <v>2</v>
      </c>
      <c r="O247" s="836">
        <v>1</v>
      </c>
      <c r="P247" s="835">
        <v>42.51</v>
      </c>
      <c r="Q247" s="837">
        <v>0.5</v>
      </c>
      <c r="R247" s="832">
        <v>1</v>
      </c>
      <c r="S247" s="837">
        <v>0.5</v>
      </c>
      <c r="T247" s="836">
        <v>0.5</v>
      </c>
      <c r="U247" s="838">
        <v>0.5</v>
      </c>
    </row>
    <row r="248" spans="1:21" ht="14.4" customHeight="1" x14ac:dyDescent="0.3">
      <c r="A248" s="831">
        <v>32</v>
      </c>
      <c r="B248" s="832" t="s">
        <v>2552</v>
      </c>
      <c r="C248" s="832" t="s">
        <v>2558</v>
      </c>
      <c r="D248" s="833" t="s">
        <v>4322</v>
      </c>
      <c r="E248" s="834" t="s">
        <v>2571</v>
      </c>
      <c r="F248" s="832" t="s">
        <v>2553</v>
      </c>
      <c r="G248" s="832" t="s">
        <v>2673</v>
      </c>
      <c r="H248" s="832" t="s">
        <v>662</v>
      </c>
      <c r="I248" s="832" t="s">
        <v>2978</v>
      </c>
      <c r="J248" s="832" t="s">
        <v>2979</v>
      </c>
      <c r="K248" s="832" t="s">
        <v>2980</v>
      </c>
      <c r="L248" s="835">
        <v>98.29</v>
      </c>
      <c r="M248" s="835">
        <v>98.29</v>
      </c>
      <c r="N248" s="832">
        <v>1</v>
      </c>
      <c r="O248" s="836">
        <v>0.5</v>
      </c>
      <c r="P248" s="835">
        <v>98.29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32</v>
      </c>
      <c r="B249" s="832" t="s">
        <v>2552</v>
      </c>
      <c r="C249" s="832" t="s">
        <v>2558</v>
      </c>
      <c r="D249" s="833" t="s">
        <v>4322</v>
      </c>
      <c r="E249" s="834" t="s">
        <v>2571</v>
      </c>
      <c r="F249" s="832" t="s">
        <v>2553</v>
      </c>
      <c r="G249" s="832" t="s">
        <v>2673</v>
      </c>
      <c r="H249" s="832" t="s">
        <v>592</v>
      </c>
      <c r="I249" s="832" t="s">
        <v>2029</v>
      </c>
      <c r="J249" s="832" t="s">
        <v>906</v>
      </c>
      <c r="K249" s="832" t="s">
        <v>2030</v>
      </c>
      <c r="L249" s="835">
        <v>42.51</v>
      </c>
      <c r="M249" s="835">
        <v>42.51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32</v>
      </c>
      <c r="B250" s="832" t="s">
        <v>2552</v>
      </c>
      <c r="C250" s="832" t="s">
        <v>2558</v>
      </c>
      <c r="D250" s="833" t="s">
        <v>4322</v>
      </c>
      <c r="E250" s="834" t="s">
        <v>2571</v>
      </c>
      <c r="F250" s="832" t="s">
        <v>2553</v>
      </c>
      <c r="G250" s="832" t="s">
        <v>2724</v>
      </c>
      <c r="H250" s="832" t="s">
        <v>592</v>
      </c>
      <c r="I250" s="832" t="s">
        <v>2725</v>
      </c>
      <c r="J250" s="832" t="s">
        <v>1001</v>
      </c>
      <c r="K250" s="832" t="s">
        <v>2726</v>
      </c>
      <c r="L250" s="835">
        <v>105.63</v>
      </c>
      <c r="M250" s="835">
        <v>3697.0499999999993</v>
      </c>
      <c r="N250" s="832">
        <v>35</v>
      </c>
      <c r="O250" s="836">
        <v>3.5</v>
      </c>
      <c r="P250" s="835">
        <v>2957.6399999999994</v>
      </c>
      <c r="Q250" s="837">
        <v>0.8</v>
      </c>
      <c r="R250" s="832">
        <v>28</v>
      </c>
      <c r="S250" s="837">
        <v>0.8</v>
      </c>
      <c r="T250" s="836">
        <v>2.5</v>
      </c>
      <c r="U250" s="838">
        <v>0.7142857142857143</v>
      </c>
    </row>
    <row r="251" spans="1:21" ht="14.4" customHeight="1" x14ac:dyDescent="0.3">
      <c r="A251" s="831">
        <v>32</v>
      </c>
      <c r="B251" s="832" t="s">
        <v>2552</v>
      </c>
      <c r="C251" s="832" t="s">
        <v>2558</v>
      </c>
      <c r="D251" s="833" t="s">
        <v>4322</v>
      </c>
      <c r="E251" s="834" t="s">
        <v>2571</v>
      </c>
      <c r="F251" s="832" t="s">
        <v>2553</v>
      </c>
      <c r="G251" s="832" t="s">
        <v>2727</v>
      </c>
      <c r="H251" s="832" t="s">
        <v>592</v>
      </c>
      <c r="I251" s="832" t="s">
        <v>2981</v>
      </c>
      <c r="J251" s="832" t="s">
        <v>1059</v>
      </c>
      <c r="K251" s="832" t="s">
        <v>2982</v>
      </c>
      <c r="L251" s="835">
        <v>0</v>
      </c>
      <c r="M251" s="835">
        <v>0</v>
      </c>
      <c r="N251" s="832">
        <v>18</v>
      </c>
      <c r="O251" s="836">
        <v>6.5</v>
      </c>
      <c r="P251" s="835">
        <v>0</v>
      </c>
      <c r="Q251" s="837"/>
      <c r="R251" s="832">
        <v>13</v>
      </c>
      <c r="S251" s="837">
        <v>0.72222222222222221</v>
      </c>
      <c r="T251" s="836">
        <v>4</v>
      </c>
      <c r="U251" s="838">
        <v>0.61538461538461542</v>
      </c>
    </row>
    <row r="252" spans="1:21" ht="14.4" customHeight="1" x14ac:dyDescent="0.3">
      <c r="A252" s="831">
        <v>32</v>
      </c>
      <c r="B252" s="832" t="s">
        <v>2552</v>
      </c>
      <c r="C252" s="832" t="s">
        <v>2558</v>
      </c>
      <c r="D252" s="833" t="s">
        <v>4322</v>
      </c>
      <c r="E252" s="834" t="s">
        <v>2571</v>
      </c>
      <c r="F252" s="832" t="s">
        <v>2553</v>
      </c>
      <c r="G252" s="832" t="s">
        <v>2983</v>
      </c>
      <c r="H252" s="832" t="s">
        <v>592</v>
      </c>
      <c r="I252" s="832" t="s">
        <v>2984</v>
      </c>
      <c r="J252" s="832" t="s">
        <v>2985</v>
      </c>
      <c r="K252" s="832" t="s">
        <v>2986</v>
      </c>
      <c r="L252" s="835">
        <v>50.64</v>
      </c>
      <c r="M252" s="835">
        <v>455.76000000000005</v>
      </c>
      <c r="N252" s="832">
        <v>9</v>
      </c>
      <c r="O252" s="836">
        <v>3</v>
      </c>
      <c r="P252" s="835">
        <v>151.92000000000002</v>
      </c>
      <c r="Q252" s="837">
        <v>0.33333333333333331</v>
      </c>
      <c r="R252" s="832">
        <v>3</v>
      </c>
      <c r="S252" s="837">
        <v>0.33333333333333331</v>
      </c>
      <c r="T252" s="836">
        <v>1.5</v>
      </c>
      <c r="U252" s="838">
        <v>0.5</v>
      </c>
    </row>
    <row r="253" spans="1:21" ht="14.4" customHeight="1" x14ac:dyDescent="0.3">
      <c r="A253" s="831">
        <v>32</v>
      </c>
      <c r="B253" s="832" t="s">
        <v>2552</v>
      </c>
      <c r="C253" s="832" t="s">
        <v>2558</v>
      </c>
      <c r="D253" s="833" t="s">
        <v>4322</v>
      </c>
      <c r="E253" s="834" t="s">
        <v>2571</v>
      </c>
      <c r="F253" s="832" t="s">
        <v>2553</v>
      </c>
      <c r="G253" s="832" t="s">
        <v>2812</v>
      </c>
      <c r="H253" s="832" t="s">
        <v>592</v>
      </c>
      <c r="I253" s="832" t="s">
        <v>2813</v>
      </c>
      <c r="J253" s="832" t="s">
        <v>2814</v>
      </c>
      <c r="K253" s="832" t="s">
        <v>2815</v>
      </c>
      <c r="L253" s="835">
        <v>140.72</v>
      </c>
      <c r="M253" s="835">
        <v>2814.3999999999996</v>
      </c>
      <c r="N253" s="832">
        <v>20</v>
      </c>
      <c r="O253" s="836">
        <v>2</v>
      </c>
      <c r="P253" s="835">
        <v>2814.3999999999996</v>
      </c>
      <c r="Q253" s="837">
        <v>1</v>
      </c>
      <c r="R253" s="832">
        <v>20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32</v>
      </c>
      <c r="B254" s="832" t="s">
        <v>2552</v>
      </c>
      <c r="C254" s="832" t="s">
        <v>2558</v>
      </c>
      <c r="D254" s="833" t="s">
        <v>4322</v>
      </c>
      <c r="E254" s="834" t="s">
        <v>2571</v>
      </c>
      <c r="F254" s="832" t="s">
        <v>2553</v>
      </c>
      <c r="G254" s="832" t="s">
        <v>2608</v>
      </c>
      <c r="H254" s="832" t="s">
        <v>592</v>
      </c>
      <c r="I254" s="832" t="s">
        <v>2674</v>
      </c>
      <c r="J254" s="832" t="s">
        <v>2675</v>
      </c>
      <c r="K254" s="832" t="s">
        <v>2676</v>
      </c>
      <c r="L254" s="835">
        <v>45.03</v>
      </c>
      <c r="M254" s="835">
        <v>135.09</v>
      </c>
      <c r="N254" s="832">
        <v>3</v>
      </c>
      <c r="O254" s="836">
        <v>0.5</v>
      </c>
      <c r="P254" s="835">
        <v>135.09</v>
      </c>
      <c r="Q254" s="837">
        <v>1</v>
      </c>
      <c r="R254" s="832">
        <v>3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32</v>
      </c>
      <c r="B255" s="832" t="s">
        <v>2552</v>
      </c>
      <c r="C255" s="832" t="s">
        <v>2558</v>
      </c>
      <c r="D255" s="833" t="s">
        <v>4322</v>
      </c>
      <c r="E255" s="834" t="s">
        <v>2571</v>
      </c>
      <c r="F255" s="832" t="s">
        <v>2553</v>
      </c>
      <c r="G255" s="832" t="s">
        <v>2987</v>
      </c>
      <c r="H255" s="832" t="s">
        <v>592</v>
      </c>
      <c r="I255" s="832" t="s">
        <v>2988</v>
      </c>
      <c r="J255" s="832" t="s">
        <v>1224</v>
      </c>
      <c r="K255" s="832" t="s">
        <v>2989</v>
      </c>
      <c r="L255" s="835">
        <v>34.15</v>
      </c>
      <c r="M255" s="835">
        <v>34.15</v>
      </c>
      <c r="N255" s="832">
        <v>1</v>
      </c>
      <c r="O255" s="836">
        <v>1</v>
      </c>
      <c r="P255" s="835">
        <v>34.15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32</v>
      </c>
      <c r="B256" s="832" t="s">
        <v>2552</v>
      </c>
      <c r="C256" s="832" t="s">
        <v>2558</v>
      </c>
      <c r="D256" s="833" t="s">
        <v>4322</v>
      </c>
      <c r="E256" s="834" t="s">
        <v>2571</v>
      </c>
      <c r="F256" s="832" t="s">
        <v>2553</v>
      </c>
      <c r="G256" s="832" t="s">
        <v>2990</v>
      </c>
      <c r="H256" s="832" t="s">
        <v>592</v>
      </c>
      <c r="I256" s="832" t="s">
        <v>2991</v>
      </c>
      <c r="J256" s="832" t="s">
        <v>2992</v>
      </c>
      <c r="K256" s="832" t="s">
        <v>2993</v>
      </c>
      <c r="L256" s="835">
        <v>2615.92</v>
      </c>
      <c r="M256" s="835">
        <v>70629.840000000011</v>
      </c>
      <c r="N256" s="832">
        <v>27</v>
      </c>
      <c r="O256" s="836">
        <v>5</v>
      </c>
      <c r="P256" s="835">
        <v>70629.840000000011</v>
      </c>
      <c r="Q256" s="837">
        <v>1</v>
      </c>
      <c r="R256" s="832">
        <v>27</v>
      </c>
      <c r="S256" s="837">
        <v>1</v>
      </c>
      <c r="T256" s="836">
        <v>5</v>
      </c>
      <c r="U256" s="838">
        <v>1</v>
      </c>
    </row>
    <row r="257" spans="1:21" ht="14.4" customHeight="1" x14ac:dyDescent="0.3">
      <c r="A257" s="831">
        <v>32</v>
      </c>
      <c r="B257" s="832" t="s">
        <v>2552</v>
      </c>
      <c r="C257" s="832" t="s">
        <v>2558</v>
      </c>
      <c r="D257" s="833" t="s">
        <v>4322</v>
      </c>
      <c r="E257" s="834" t="s">
        <v>2571</v>
      </c>
      <c r="F257" s="832" t="s">
        <v>2553</v>
      </c>
      <c r="G257" s="832" t="s">
        <v>2994</v>
      </c>
      <c r="H257" s="832" t="s">
        <v>592</v>
      </c>
      <c r="I257" s="832" t="s">
        <v>2995</v>
      </c>
      <c r="J257" s="832" t="s">
        <v>1337</v>
      </c>
      <c r="K257" s="832" t="s">
        <v>2996</v>
      </c>
      <c r="L257" s="835">
        <v>48.09</v>
      </c>
      <c r="M257" s="835">
        <v>48.09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32</v>
      </c>
      <c r="B258" s="832" t="s">
        <v>2552</v>
      </c>
      <c r="C258" s="832" t="s">
        <v>2558</v>
      </c>
      <c r="D258" s="833" t="s">
        <v>4322</v>
      </c>
      <c r="E258" s="834" t="s">
        <v>2571</v>
      </c>
      <c r="F258" s="832" t="s">
        <v>2553</v>
      </c>
      <c r="G258" s="832" t="s">
        <v>2816</v>
      </c>
      <c r="H258" s="832" t="s">
        <v>592</v>
      </c>
      <c r="I258" s="832" t="s">
        <v>2817</v>
      </c>
      <c r="J258" s="832" t="s">
        <v>837</v>
      </c>
      <c r="K258" s="832" t="s">
        <v>2818</v>
      </c>
      <c r="L258" s="835">
        <v>27.28</v>
      </c>
      <c r="M258" s="835">
        <v>27.28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32</v>
      </c>
      <c r="B259" s="832" t="s">
        <v>2552</v>
      </c>
      <c r="C259" s="832" t="s">
        <v>2558</v>
      </c>
      <c r="D259" s="833" t="s">
        <v>4322</v>
      </c>
      <c r="E259" s="834" t="s">
        <v>2571</v>
      </c>
      <c r="F259" s="832" t="s">
        <v>2553</v>
      </c>
      <c r="G259" s="832" t="s">
        <v>2997</v>
      </c>
      <c r="H259" s="832" t="s">
        <v>592</v>
      </c>
      <c r="I259" s="832" t="s">
        <v>2998</v>
      </c>
      <c r="J259" s="832" t="s">
        <v>2999</v>
      </c>
      <c r="K259" s="832" t="s">
        <v>3000</v>
      </c>
      <c r="L259" s="835">
        <v>0</v>
      </c>
      <c r="M259" s="835">
        <v>0</v>
      </c>
      <c r="N259" s="832">
        <v>2</v>
      </c>
      <c r="O259" s="836">
        <v>1.5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32</v>
      </c>
      <c r="B260" s="832" t="s">
        <v>2552</v>
      </c>
      <c r="C260" s="832" t="s">
        <v>2558</v>
      </c>
      <c r="D260" s="833" t="s">
        <v>4322</v>
      </c>
      <c r="E260" s="834" t="s">
        <v>2571</v>
      </c>
      <c r="F260" s="832" t="s">
        <v>2553</v>
      </c>
      <c r="G260" s="832" t="s">
        <v>3001</v>
      </c>
      <c r="H260" s="832" t="s">
        <v>592</v>
      </c>
      <c r="I260" s="832" t="s">
        <v>3002</v>
      </c>
      <c r="J260" s="832" t="s">
        <v>3003</v>
      </c>
      <c r="K260" s="832" t="s">
        <v>3004</v>
      </c>
      <c r="L260" s="835">
        <v>497.78</v>
      </c>
      <c r="M260" s="835">
        <v>995.56</v>
      </c>
      <c r="N260" s="832">
        <v>2</v>
      </c>
      <c r="O260" s="836">
        <v>0.5</v>
      </c>
      <c r="P260" s="835">
        <v>995.56</v>
      </c>
      <c r="Q260" s="837">
        <v>1</v>
      </c>
      <c r="R260" s="832">
        <v>2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2552</v>
      </c>
      <c r="C261" s="832" t="s">
        <v>2558</v>
      </c>
      <c r="D261" s="833" t="s">
        <v>4322</v>
      </c>
      <c r="E261" s="834" t="s">
        <v>2571</v>
      </c>
      <c r="F261" s="832" t="s">
        <v>2553</v>
      </c>
      <c r="G261" s="832" t="s">
        <v>3001</v>
      </c>
      <c r="H261" s="832" t="s">
        <v>592</v>
      </c>
      <c r="I261" s="832" t="s">
        <v>3005</v>
      </c>
      <c r="J261" s="832" t="s">
        <v>3003</v>
      </c>
      <c r="K261" s="832" t="s">
        <v>3004</v>
      </c>
      <c r="L261" s="835">
        <v>497.78</v>
      </c>
      <c r="M261" s="835">
        <v>1991.12</v>
      </c>
      <c r="N261" s="832">
        <v>4</v>
      </c>
      <c r="O261" s="836">
        <v>1.5</v>
      </c>
      <c r="P261" s="835">
        <v>1991.12</v>
      </c>
      <c r="Q261" s="837">
        <v>1</v>
      </c>
      <c r="R261" s="832">
        <v>4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32</v>
      </c>
      <c r="B262" s="832" t="s">
        <v>2552</v>
      </c>
      <c r="C262" s="832" t="s">
        <v>2558</v>
      </c>
      <c r="D262" s="833" t="s">
        <v>4322</v>
      </c>
      <c r="E262" s="834" t="s">
        <v>2571</v>
      </c>
      <c r="F262" s="832" t="s">
        <v>2553</v>
      </c>
      <c r="G262" s="832" t="s">
        <v>3006</v>
      </c>
      <c r="H262" s="832" t="s">
        <v>662</v>
      </c>
      <c r="I262" s="832" t="s">
        <v>3007</v>
      </c>
      <c r="J262" s="832" t="s">
        <v>763</v>
      </c>
      <c r="K262" s="832" t="s">
        <v>3008</v>
      </c>
      <c r="L262" s="835">
        <v>29.27</v>
      </c>
      <c r="M262" s="835">
        <v>29.27</v>
      </c>
      <c r="N262" s="832">
        <v>1</v>
      </c>
      <c r="O262" s="836">
        <v>0.5</v>
      </c>
      <c r="P262" s="835">
        <v>29.27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32</v>
      </c>
      <c r="B263" s="832" t="s">
        <v>2552</v>
      </c>
      <c r="C263" s="832" t="s">
        <v>2558</v>
      </c>
      <c r="D263" s="833" t="s">
        <v>4322</v>
      </c>
      <c r="E263" s="834" t="s">
        <v>2571</v>
      </c>
      <c r="F263" s="832" t="s">
        <v>2553</v>
      </c>
      <c r="G263" s="832" t="s">
        <v>2651</v>
      </c>
      <c r="H263" s="832" t="s">
        <v>592</v>
      </c>
      <c r="I263" s="832" t="s">
        <v>3009</v>
      </c>
      <c r="J263" s="832" t="s">
        <v>3010</v>
      </c>
      <c r="K263" s="832" t="s">
        <v>2666</v>
      </c>
      <c r="L263" s="835">
        <v>98.75</v>
      </c>
      <c r="M263" s="835">
        <v>395</v>
      </c>
      <c r="N263" s="832">
        <v>4</v>
      </c>
      <c r="O263" s="836">
        <v>2</v>
      </c>
      <c r="P263" s="835">
        <v>395</v>
      </c>
      <c r="Q263" s="837">
        <v>1</v>
      </c>
      <c r="R263" s="832">
        <v>4</v>
      </c>
      <c r="S263" s="837">
        <v>1</v>
      </c>
      <c r="T263" s="836">
        <v>2</v>
      </c>
      <c r="U263" s="838">
        <v>1</v>
      </c>
    </row>
    <row r="264" spans="1:21" ht="14.4" customHeight="1" x14ac:dyDescent="0.3">
      <c r="A264" s="831">
        <v>32</v>
      </c>
      <c r="B264" s="832" t="s">
        <v>2552</v>
      </c>
      <c r="C264" s="832" t="s">
        <v>2558</v>
      </c>
      <c r="D264" s="833" t="s">
        <v>4322</v>
      </c>
      <c r="E264" s="834" t="s">
        <v>2571</v>
      </c>
      <c r="F264" s="832" t="s">
        <v>2553</v>
      </c>
      <c r="G264" s="832" t="s">
        <v>2731</v>
      </c>
      <c r="H264" s="832" t="s">
        <v>592</v>
      </c>
      <c r="I264" s="832" t="s">
        <v>2820</v>
      </c>
      <c r="J264" s="832" t="s">
        <v>2733</v>
      </c>
      <c r="K264" s="832" t="s">
        <v>2821</v>
      </c>
      <c r="L264" s="835">
        <v>73.989999999999995</v>
      </c>
      <c r="M264" s="835">
        <v>147.97999999999999</v>
      </c>
      <c r="N264" s="832">
        <v>2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32</v>
      </c>
      <c r="B265" s="832" t="s">
        <v>2552</v>
      </c>
      <c r="C265" s="832" t="s">
        <v>2558</v>
      </c>
      <c r="D265" s="833" t="s">
        <v>4322</v>
      </c>
      <c r="E265" s="834" t="s">
        <v>2571</v>
      </c>
      <c r="F265" s="832" t="s">
        <v>2553</v>
      </c>
      <c r="G265" s="832" t="s">
        <v>2754</v>
      </c>
      <c r="H265" s="832" t="s">
        <v>592</v>
      </c>
      <c r="I265" s="832" t="s">
        <v>2755</v>
      </c>
      <c r="J265" s="832" t="s">
        <v>2756</v>
      </c>
      <c r="K265" s="832" t="s">
        <v>2757</v>
      </c>
      <c r="L265" s="835">
        <v>57.48</v>
      </c>
      <c r="M265" s="835">
        <v>114.96</v>
      </c>
      <c r="N265" s="832">
        <v>2</v>
      </c>
      <c r="O265" s="836">
        <v>1.5</v>
      </c>
      <c r="P265" s="835">
        <v>57.48</v>
      </c>
      <c r="Q265" s="837">
        <v>0.5</v>
      </c>
      <c r="R265" s="832">
        <v>1</v>
      </c>
      <c r="S265" s="837">
        <v>0.5</v>
      </c>
      <c r="T265" s="836">
        <v>0.5</v>
      </c>
      <c r="U265" s="838">
        <v>0.33333333333333331</v>
      </c>
    </row>
    <row r="266" spans="1:21" ht="14.4" customHeight="1" x14ac:dyDescent="0.3">
      <c r="A266" s="831">
        <v>32</v>
      </c>
      <c r="B266" s="832" t="s">
        <v>2552</v>
      </c>
      <c r="C266" s="832" t="s">
        <v>2558</v>
      </c>
      <c r="D266" s="833" t="s">
        <v>4322</v>
      </c>
      <c r="E266" s="834" t="s">
        <v>2571</v>
      </c>
      <c r="F266" s="832" t="s">
        <v>2553</v>
      </c>
      <c r="G266" s="832" t="s">
        <v>2684</v>
      </c>
      <c r="H266" s="832" t="s">
        <v>592</v>
      </c>
      <c r="I266" s="832" t="s">
        <v>3011</v>
      </c>
      <c r="J266" s="832" t="s">
        <v>3012</v>
      </c>
      <c r="K266" s="832" t="s">
        <v>3013</v>
      </c>
      <c r="L266" s="835">
        <v>58.63</v>
      </c>
      <c r="M266" s="835">
        <v>234.52</v>
      </c>
      <c r="N266" s="832">
        <v>4</v>
      </c>
      <c r="O266" s="836">
        <v>2</v>
      </c>
      <c r="P266" s="835">
        <v>175.89000000000001</v>
      </c>
      <c r="Q266" s="837">
        <v>0.75</v>
      </c>
      <c r="R266" s="832">
        <v>3</v>
      </c>
      <c r="S266" s="837">
        <v>0.75</v>
      </c>
      <c r="T266" s="836">
        <v>1.5</v>
      </c>
      <c r="U266" s="838">
        <v>0.75</v>
      </c>
    </row>
    <row r="267" spans="1:21" ht="14.4" customHeight="1" x14ac:dyDescent="0.3">
      <c r="A267" s="831">
        <v>32</v>
      </c>
      <c r="B267" s="832" t="s">
        <v>2552</v>
      </c>
      <c r="C267" s="832" t="s">
        <v>2558</v>
      </c>
      <c r="D267" s="833" t="s">
        <v>4322</v>
      </c>
      <c r="E267" s="834" t="s">
        <v>2571</v>
      </c>
      <c r="F267" s="832" t="s">
        <v>2553</v>
      </c>
      <c r="G267" s="832" t="s">
        <v>2684</v>
      </c>
      <c r="H267" s="832" t="s">
        <v>592</v>
      </c>
      <c r="I267" s="832" t="s">
        <v>2685</v>
      </c>
      <c r="J267" s="832" t="s">
        <v>2686</v>
      </c>
      <c r="K267" s="832" t="s">
        <v>679</v>
      </c>
      <c r="L267" s="835">
        <v>58.62</v>
      </c>
      <c r="M267" s="835">
        <v>351.71999999999997</v>
      </c>
      <c r="N267" s="832">
        <v>6</v>
      </c>
      <c r="O267" s="836">
        <v>4.5</v>
      </c>
      <c r="P267" s="835">
        <v>58.62</v>
      </c>
      <c r="Q267" s="837">
        <v>0.16666666666666669</v>
      </c>
      <c r="R267" s="832">
        <v>1</v>
      </c>
      <c r="S267" s="837">
        <v>0.16666666666666666</v>
      </c>
      <c r="T267" s="836">
        <v>0.5</v>
      </c>
      <c r="U267" s="838">
        <v>0.1111111111111111</v>
      </c>
    </row>
    <row r="268" spans="1:21" ht="14.4" customHeight="1" x14ac:dyDescent="0.3">
      <c r="A268" s="831">
        <v>32</v>
      </c>
      <c r="B268" s="832" t="s">
        <v>2552</v>
      </c>
      <c r="C268" s="832" t="s">
        <v>2558</v>
      </c>
      <c r="D268" s="833" t="s">
        <v>4322</v>
      </c>
      <c r="E268" s="834" t="s">
        <v>2571</v>
      </c>
      <c r="F268" s="832" t="s">
        <v>2553</v>
      </c>
      <c r="G268" s="832" t="s">
        <v>2833</v>
      </c>
      <c r="H268" s="832" t="s">
        <v>592</v>
      </c>
      <c r="I268" s="832" t="s">
        <v>3014</v>
      </c>
      <c r="J268" s="832" t="s">
        <v>2835</v>
      </c>
      <c r="K268" s="832" t="s">
        <v>3015</v>
      </c>
      <c r="L268" s="835">
        <v>3400.16</v>
      </c>
      <c r="M268" s="835">
        <v>10200.48</v>
      </c>
      <c r="N268" s="832">
        <v>3</v>
      </c>
      <c r="O268" s="836">
        <v>1.5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32</v>
      </c>
      <c r="B269" s="832" t="s">
        <v>2552</v>
      </c>
      <c r="C269" s="832" t="s">
        <v>2558</v>
      </c>
      <c r="D269" s="833" t="s">
        <v>4322</v>
      </c>
      <c r="E269" s="834" t="s">
        <v>2571</v>
      </c>
      <c r="F269" s="832" t="s">
        <v>2553</v>
      </c>
      <c r="G269" s="832" t="s">
        <v>2642</v>
      </c>
      <c r="H269" s="832" t="s">
        <v>592</v>
      </c>
      <c r="I269" s="832" t="s">
        <v>2643</v>
      </c>
      <c r="J269" s="832" t="s">
        <v>2644</v>
      </c>
      <c r="K269" s="832" t="s">
        <v>2645</v>
      </c>
      <c r="L269" s="835">
        <v>88.76</v>
      </c>
      <c r="M269" s="835">
        <v>1597.6800000000003</v>
      </c>
      <c r="N269" s="832">
        <v>18</v>
      </c>
      <c r="O269" s="836">
        <v>5.5</v>
      </c>
      <c r="P269" s="835">
        <v>532.56000000000006</v>
      </c>
      <c r="Q269" s="837">
        <v>0.33333333333333331</v>
      </c>
      <c r="R269" s="832">
        <v>6</v>
      </c>
      <c r="S269" s="837">
        <v>0.33333333333333331</v>
      </c>
      <c r="T269" s="836">
        <v>1</v>
      </c>
      <c r="U269" s="838">
        <v>0.18181818181818182</v>
      </c>
    </row>
    <row r="270" spans="1:21" ht="14.4" customHeight="1" x14ac:dyDescent="0.3">
      <c r="A270" s="831">
        <v>32</v>
      </c>
      <c r="B270" s="832" t="s">
        <v>2552</v>
      </c>
      <c r="C270" s="832" t="s">
        <v>2558</v>
      </c>
      <c r="D270" s="833" t="s">
        <v>4322</v>
      </c>
      <c r="E270" s="834" t="s">
        <v>2571</v>
      </c>
      <c r="F270" s="832" t="s">
        <v>2553</v>
      </c>
      <c r="G270" s="832" t="s">
        <v>2842</v>
      </c>
      <c r="H270" s="832" t="s">
        <v>662</v>
      </c>
      <c r="I270" s="832" t="s">
        <v>2095</v>
      </c>
      <c r="J270" s="832" t="s">
        <v>1045</v>
      </c>
      <c r="K270" s="832" t="s">
        <v>2096</v>
      </c>
      <c r="L270" s="835">
        <v>118.65</v>
      </c>
      <c r="M270" s="835">
        <v>118.65</v>
      </c>
      <c r="N270" s="832">
        <v>1</v>
      </c>
      <c r="O270" s="836">
        <v>1</v>
      </c>
      <c r="P270" s="835">
        <v>118.65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32</v>
      </c>
      <c r="B271" s="832" t="s">
        <v>2552</v>
      </c>
      <c r="C271" s="832" t="s">
        <v>2558</v>
      </c>
      <c r="D271" s="833" t="s">
        <v>4322</v>
      </c>
      <c r="E271" s="834" t="s">
        <v>2571</v>
      </c>
      <c r="F271" s="832" t="s">
        <v>2553</v>
      </c>
      <c r="G271" s="832" t="s">
        <v>2842</v>
      </c>
      <c r="H271" s="832" t="s">
        <v>662</v>
      </c>
      <c r="I271" s="832" t="s">
        <v>3016</v>
      </c>
      <c r="J271" s="832" t="s">
        <v>3017</v>
      </c>
      <c r="K271" s="832" t="s">
        <v>3018</v>
      </c>
      <c r="L271" s="835">
        <v>237.31</v>
      </c>
      <c r="M271" s="835">
        <v>237.31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32</v>
      </c>
      <c r="B272" s="832" t="s">
        <v>2552</v>
      </c>
      <c r="C272" s="832" t="s">
        <v>2558</v>
      </c>
      <c r="D272" s="833" t="s">
        <v>4322</v>
      </c>
      <c r="E272" s="834" t="s">
        <v>2571</v>
      </c>
      <c r="F272" s="832" t="s">
        <v>2553</v>
      </c>
      <c r="G272" s="832" t="s">
        <v>3019</v>
      </c>
      <c r="H272" s="832" t="s">
        <v>592</v>
      </c>
      <c r="I272" s="832" t="s">
        <v>3020</v>
      </c>
      <c r="J272" s="832" t="s">
        <v>3021</v>
      </c>
      <c r="K272" s="832" t="s">
        <v>3022</v>
      </c>
      <c r="L272" s="835">
        <v>727.03</v>
      </c>
      <c r="M272" s="835">
        <v>1454.06</v>
      </c>
      <c r="N272" s="832">
        <v>2</v>
      </c>
      <c r="O272" s="836">
        <v>1</v>
      </c>
      <c r="P272" s="835">
        <v>727.03</v>
      </c>
      <c r="Q272" s="837">
        <v>0.5</v>
      </c>
      <c r="R272" s="832">
        <v>1</v>
      </c>
      <c r="S272" s="837">
        <v>0.5</v>
      </c>
      <c r="T272" s="836">
        <v>0.5</v>
      </c>
      <c r="U272" s="838">
        <v>0.5</v>
      </c>
    </row>
    <row r="273" spans="1:21" ht="14.4" customHeight="1" x14ac:dyDescent="0.3">
      <c r="A273" s="831">
        <v>32</v>
      </c>
      <c r="B273" s="832" t="s">
        <v>2552</v>
      </c>
      <c r="C273" s="832" t="s">
        <v>2558</v>
      </c>
      <c r="D273" s="833" t="s">
        <v>4322</v>
      </c>
      <c r="E273" s="834" t="s">
        <v>2571</v>
      </c>
      <c r="F273" s="832" t="s">
        <v>2553</v>
      </c>
      <c r="G273" s="832" t="s">
        <v>3023</v>
      </c>
      <c r="H273" s="832" t="s">
        <v>592</v>
      </c>
      <c r="I273" s="832" t="s">
        <v>3024</v>
      </c>
      <c r="J273" s="832" t="s">
        <v>814</v>
      </c>
      <c r="K273" s="832" t="s">
        <v>3025</v>
      </c>
      <c r="L273" s="835">
        <v>53.57</v>
      </c>
      <c r="M273" s="835">
        <v>53.57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32</v>
      </c>
      <c r="B274" s="832" t="s">
        <v>2552</v>
      </c>
      <c r="C274" s="832" t="s">
        <v>2558</v>
      </c>
      <c r="D274" s="833" t="s">
        <v>4322</v>
      </c>
      <c r="E274" s="834" t="s">
        <v>2571</v>
      </c>
      <c r="F274" s="832" t="s">
        <v>2553</v>
      </c>
      <c r="G274" s="832" t="s">
        <v>2690</v>
      </c>
      <c r="H274" s="832" t="s">
        <v>662</v>
      </c>
      <c r="I274" s="832" t="s">
        <v>2395</v>
      </c>
      <c r="J274" s="832" t="s">
        <v>2038</v>
      </c>
      <c r="K274" s="832" t="s">
        <v>2396</v>
      </c>
      <c r="L274" s="835">
        <v>58.52</v>
      </c>
      <c r="M274" s="835">
        <v>58.52</v>
      </c>
      <c r="N274" s="832">
        <v>1</v>
      </c>
      <c r="O274" s="836">
        <v>1</v>
      </c>
      <c r="P274" s="835">
        <v>58.52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32</v>
      </c>
      <c r="B275" s="832" t="s">
        <v>2552</v>
      </c>
      <c r="C275" s="832" t="s">
        <v>2558</v>
      </c>
      <c r="D275" s="833" t="s">
        <v>4322</v>
      </c>
      <c r="E275" s="834" t="s">
        <v>2571</v>
      </c>
      <c r="F275" s="832" t="s">
        <v>2553</v>
      </c>
      <c r="G275" s="832" t="s">
        <v>2634</v>
      </c>
      <c r="H275" s="832" t="s">
        <v>662</v>
      </c>
      <c r="I275" s="832" t="s">
        <v>2739</v>
      </c>
      <c r="J275" s="832" t="s">
        <v>901</v>
      </c>
      <c r="K275" s="832" t="s">
        <v>2014</v>
      </c>
      <c r="L275" s="835">
        <v>368.16</v>
      </c>
      <c r="M275" s="835">
        <v>1472.64</v>
      </c>
      <c r="N275" s="832">
        <v>4</v>
      </c>
      <c r="O275" s="836">
        <v>1</v>
      </c>
      <c r="P275" s="835">
        <v>1472.64</v>
      </c>
      <c r="Q275" s="837">
        <v>1</v>
      </c>
      <c r="R275" s="832">
        <v>4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32</v>
      </c>
      <c r="B276" s="832" t="s">
        <v>2552</v>
      </c>
      <c r="C276" s="832" t="s">
        <v>2558</v>
      </c>
      <c r="D276" s="833" t="s">
        <v>4322</v>
      </c>
      <c r="E276" s="834" t="s">
        <v>2571</v>
      </c>
      <c r="F276" s="832" t="s">
        <v>2553</v>
      </c>
      <c r="G276" s="832" t="s">
        <v>2634</v>
      </c>
      <c r="H276" s="832" t="s">
        <v>662</v>
      </c>
      <c r="I276" s="832" t="s">
        <v>2694</v>
      </c>
      <c r="J276" s="832" t="s">
        <v>901</v>
      </c>
      <c r="K276" s="832" t="s">
        <v>2018</v>
      </c>
      <c r="L276" s="835">
        <v>490.89</v>
      </c>
      <c r="M276" s="835">
        <v>981.78</v>
      </c>
      <c r="N276" s="832">
        <v>2</v>
      </c>
      <c r="O276" s="836">
        <v>1</v>
      </c>
      <c r="P276" s="835">
        <v>981.78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32</v>
      </c>
      <c r="B277" s="832" t="s">
        <v>2552</v>
      </c>
      <c r="C277" s="832" t="s">
        <v>2558</v>
      </c>
      <c r="D277" s="833" t="s">
        <v>4322</v>
      </c>
      <c r="E277" s="834" t="s">
        <v>2571</v>
      </c>
      <c r="F277" s="832" t="s">
        <v>2553</v>
      </c>
      <c r="G277" s="832" t="s">
        <v>2634</v>
      </c>
      <c r="H277" s="832" t="s">
        <v>662</v>
      </c>
      <c r="I277" s="832" t="s">
        <v>2654</v>
      </c>
      <c r="J277" s="832" t="s">
        <v>1783</v>
      </c>
      <c r="K277" s="832" t="s">
        <v>2655</v>
      </c>
      <c r="L277" s="835">
        <v>1385.62</v>
      </c>
      <c r="M277" s="835">
        <v>2771.24</v>
      </c>
      <c r="N277" s="832">
        <v>2</v>
      </c>
      <c r="O277" s="836">
        <v>1</v>
      </c>
      <c r="P277" s="835">
        <v>2771.24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32</v>
      </c>
      <c r="B278" s="832" t="s">
        <v>2552</v>
      </c>
      <c r="C278" s="832" t="s">
        <v>2558</v>
      </c>
      <c r="D278" s="833" t="s">
        <v>4322</v>
      </c>
      <c r="E278" s="834" t="s">
        <v>2571</v>
      </c>
      <c r="F278" s="832" t="s">
        <v>2553</v>
      </c>
      <c r="G278" s="832" t="s">
        <v>3026</v>
      </c>
      <c r="H278" s="832" t="s">
        <v>592</v>
      </c>
      <c r="I278" s="832" t="s">
        <v>3027</v>
      </c>
      <c r="J278" s="832" t="s">
        <v>3028</v>
      </c>
      <c r="K278" s="832" t="s">
        <v>3029</v>
      </c>
      <c r="L278" s="835">
        <v>0</v>
      </c>
      <c r="M278" s="835">
        <v>0</v>
      </c>
      <c r="N278" s="832">
        <v>1</v>
      </c>
      <c r="O278" s="836">
        <v>0.5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32</v>
      </c>
      <c r="B279" s="832" t="s">
        <v>2552</v>
      </c>
      <c r="C279" s="832" t="s">
        <v>2558</v>
      </c>
      <c r="D279" s="833" t="s">
        <v>4322</v>
      </c>
      <c r="E279" s="834" t="s">
        <v>2571</v>
      </c>
      <c r="F279" s="832" t="s">
        <v>2553</v>
      </c>
      <c r="G279" s="832" t="s">
        <v>2741</v>
      </c>
      <c r="H279" s="832" t="s">
        <v>592</v>
      </c>
      <c r="I279" s="832" t="s">
        <v>2742</v>
      </c>
      <c r="J279" s="832" t="s">
        <v>1354</v>
      </c>
      <c r="K279" s="832" t="s">
        <v>2743</v>
      </c>
      <c r="L279" s="835">
        <v>78.33</v>
      </c>
      <c r="M279" s="835">
        <v>156.66</v>
      </c>
      <c r="N279" s="832">
        <v>2</v>
      </c>
      <c r="O279" s="836">
        <v>0.5</v>
      </c>
      <c r="P279" s="835">
        <v>156.66</v>
      </c>
      <c r="Q279" s="837">
        <v>1</v>
      </c>
      <c r="R279" s="832">
        <v>2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32</v>
      </c>
      <c r="B280" s="832" t="s">
        <v>2552</v>
      </c>
      <c r="C280" s="832" t="s">
        <v>2558</v>
      </c>
      <c r="D280" s="833" t="s">
        <v>4322</v>
      </c>
      <c r="E280" s="834" t="s">
        <v>2571</v>
      </c>
      <c r="F280" s="832" t="s">
        <v>2553</v>
      </c>
      <c r="G280" s="832" t="s">
        <v>2859</v>
      </c>
      <c r="H280" s="832" t="s">
        <v>592</v>
      </c>
      <c r="I280" s="832" t="s">
        <v>2860</v>
      </c>
      <c r="J280" s="832" t="s">
        <v>1584</v>
      </c>
      <c r="K280" s="832" t="s">
        <v>2861</v>
      </c>
      <c r="L280" s="835">
        <v>103.67</v>
      </c>
      <c r="M280" s="835">
        <v>414.68</v>
      </c>
      <c r="N280" s="832">
        <v>4</v>
      </c>
      <c r="O280" s="836">
        <v>3</v>
      </c>
      <c r="P280" s="835">
        <v>311.01</v>
      </c>
      <c r="Q280" s="837">
        <v>0.75</v>
      </c>
      <c r="R280" s="832">
        <v>3</v>
      </c>
      <c r="S280" s="837">
        <v>0.75</v>
      </c>
      <c r="T280" s="836">
        <v>2.5</v>
      </c>
      <c r="U280" s="838">
        <v>0.83333333333333337</v>
      </c>
    </row>
    <row r="281" spans="1:21" ht="14.4" customHeight="1" x14ac:dyDescent="0.3">
      <c r="A281" s="831">
        <v>32</v>
      </c>
      <c r="B281" s="832" t="s">
        <v>2552</v>
      </c>
      <c r="C281" s="832" t="s">
        <v>2558</v>
      </c>
      <c r="D281" s="833" t="s">
        <v>4322</v>
      </c>
      <c r="E281" s="834" t="s">
        <v>2571</v>
      </c>
      <c r="F281" s="832" t="s">
        <v>2553</v>
      </c>
      <c r="G281" s="832" t="s">
        <v>2859</v>
      </c>
      <c r="H281" s="832" t="s">
        <v>592</v>
      </c>
      <c r="I281" s="832" t="s">
        <v>3030</v>
      </c>
      <c r="J281" s="832" t="s">
        <v>3031</v>
      </c>
      <c r="K281" s="832" t="s">
        <v>2865</v>
      </c>
      <c r="L281" s="835">
        <v>115.18</v>
      </c>
      <c r="M281" s="835">
        <v>115.18</v>
      </c>
      <c r="N281" s="832">
        <v>1</v>
      </c>
      <c r="O281" s="836">
        <v>0.5</v>
      </c>
      <c r="P281" s="835">
        <v>115.18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32</v>
      </c>
      <c r="B282" s="832" t="s">
        <v>2552</v>
      </c>
      <c r="C282" s="832" t="s">
        <v>2558</v>
      </c>
      <c r="D282" s="833" t="s">
        <v>4322</v>
      </c>
      <c r="E282" s="834" t="s">
        <v>2571</v>
      </c>
      <c r="F282" s="832" t="s">
        <v>2553</v>
      </c>
      <c r="G282" s="832" t="s">
        <v>2859</v>
      </c>
      <c r="H282" s="832" t="s">
        <v>592</v>
      </c>
      <c r="I282" s="832" t="s">
        <v>2862</v>
      </c>
      <c r="J282" s="832" t="s">
        <v>1584</v>
      </c>
      <c r="K282" s="832" t="s">
        <v>2861</v>
      </c>
      <c r="L282" s="835">
        <v>103.67</v>
      </c>
      <c r="M282" s="835">
        <v>311.01</v>
      </c>
      <c r="N282" s="832">
        <v>3</v>
      </c>
      <c r="O282" s="836">
        <v>2</v>
      </c>
      <c r="P282" s="835">
        <v>207.34</v>
      </c>
      <c r="Q282" s="837">
        <v>0.66666666666666674</v>
      </c>
      <c r="R282" s="832">
        <v>2</v>
      </c>
      <c r="S282" s="837">
        <v>0.66666666666666663</v>
      </c>
      <c r="T282" s="836">
        <v>1.5</v>
      </c>
      <c r="U282" s="838">
        <v>0.75</v>
      </c>
    </row>
    <row r="283" spans="1:21" ht="14.4" customHeight="1" x14ac:dyDescent="0.3">
      <c r="A283" s="831">
        <v>32</v>
      </c>
      <c r="B283" s="832" t="s">
        <v>2552</v>
      </c>
      <c r="C283" s="832" t="s">
        <v>2558</v>
      </c>
      <c r="D283" s="833" t="s">
        <v>4322</v>
      </c>
      <c r="E283" s="834" t="s">
        <v>2571</v>
      </c>
      <c r="F283" s="832" t="s">
        <v>2553</v>
      </c>
      <c r="G283" s="832" t="s">
        <v>2611</v>
      </c>
      <c r="H283" s="832" t="s">
        <v>662</v>
      </c>
      <c r="I283" s="832" t="s">
        <v>1993</v>
      </c>
      <c r="J283" s="832" t="s">
        <v>1994</v>
      </c>
      <c r="K283" s="832" t="s">
        <v>1995</v>
      </c>
      <c r="L283" s="835">
        <v>453.18</v>
      </c>
      <c r="M283" s="835">
        <v>906.36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32</v>
      </c>
      <c r="B284" s="832" t="s">
        <v>2552</v>
      </c>
      <c r="C284" s="832" t="s">
        <v>2558</v>
      </c>
      <c r="D284" s="833" t="s">
        <v>4322</v>
      </c>
      <c r="E284" s="834" t="s">
        <v>2571</v>
      </c>
      <c r="F284" s="832" t="s">
        <v>2553</v>
      </c>
      <c r="G284" s="832" t="s">
        <v>3032</v>
      </c>
      <c r="H284" s="832" t="s">
        <v>592</v>
      </c>
      <c r="I284" s="832" t="s">
        <v>3033</v>
      </c>
      <c r="J284" s="832" t="s">
        <v>3034</v>
      </c>
      <c r="K284" s="832" t="s">
        <v>3035</v>
      </c>
      <c r="L284" s="835">
        <v>463.19</v>
      </c>
      <c r="M284" s="835">
        <v>926.38</v>
      </c>
      <c r="N284" s="832">
        <v>2</v>
      </c>
      <c r="O284" s="836">
        <v>1.5</v>
      </c>
      <c r="P284" s="835">
        <v>463.19</v>
      </c>
      <c r="Q284" s="837">
        <v>0.5</v>
      </c>
      <c r="R284" s="832">
        <v>1</v>
      </c>
      <c r="S284" s="837">
        <v>0.5</v>
      </c>
      <c r="T284" s="836">
        <v>0.5</v>
      </c>
      <c r="U284" s="838">
        <v>0.33333333333333331</v>
      </c>
    </row>
    <row r="285" spans="1:21" ht="14.4" customHeight="1" x14ac:dyDescent="0.3">
      <c r="A285" s="831">
        <v>32</v>
      </c>
      <c r="B285" s="832" t="s">
        <v>2552</v>
      </c>
      <c r="C285" s="832" t="s">
        <v>2558</v>
      </c>
      <c r="D285" s="833" t="s">
        <v>4322</v>
      </c>
      <c r="E285" s="834" t="s">
        <v>2571</v>
      </c>
      <c r="F285" s="832" t="s">
        <v>2553</v>
      </c>
      <c r="G285" s="832" t="s">
        <v>2636</v>
      </c>
      <c r="H285" s="832" t="s">
        <v>592</v>
      </c>
      <c r="I285" s="832" t="s">
        <v>3036</v>
      </c>
      <c r="J285" s="832" t="s">
        <v>3037</v>
      </c>
      <c r="K285" s="832" t="s">
        <v>3038</v>
      </c>
      <c r="L285" s="835">
        <v>96.75</v>
      </c>
      <c r="M285" s="835">
        <v>96.75</v>
      </c>
      <c r="N285" s="832">
        <v>1</v>
      </c>
      <c r="O285" s="836">
        <v>0.5</v>
      </c>
      <c r="P285" s="835">
        <v>96.75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32</v>
      </c>
      <c r="B286" s="832" t="s">
        <v>2552</v>
      </c>
      <c r="C286" s="832" t="s">
        <v>2558</v>
      </c>
      <c r="D286" s="833" t="s">
        <v>4322</v>
      </c>
      <c r="E286" s="834" t="s">
        <v>2571</v>
      </c>
      <c r="F286" s="832" t="s">
        <v>2553</v>
      </c>
      <c r="G286" s="832" t="s">
        <v>2636</v>
      </c>
      <c r="H286" s="832" t="s">
        <v>662</v>
      </c>
      <c r="I286" s="832" t="s">
        <v>2697</v>
      </c>
      <c r="J286" s="832" t="s">
        <v>1990</v>
      </c>
      <c r="K286" s="832" t="s">
        <v>2698</v>
      </c>
      <c r="L286" s="835">
        <v>57.6</v>
      </c>
      <c r="M286" s="835">
        <v>57.6</v>
      </c>
      <c r="N286" s="832">
        <v>1</v>
      </c>
      <c r="O286" s="836">
        <v>0.5</v>
      </c>
      <c r="P286" s="835">
        <v>57.6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32</v>
      </c>
      <c r="B287" s="832" t="s">
        <v>2552</v>
      </c>
      <c r="C287" s="832" t="s">
        <v>2558</v>
      </c>
      <c r="D287" s="833" t="s">
        <v>4322</v>
      </c>
      <c r="E287" s="834" t="s">
        <v>2571</v>
      </c>
      <c r="F287" s="832" t="s">
        <v>2553</v>
      </c>
      <c r="G287" s="832" t="s">
        <v>3039</v>
      </c>
      <c r="H287" s="832" t="s">
        <v>592</v>
      </c>
      <c r="I287" s="832" t="s">
        <v>3040</v>
      </c>
      <c r="J287" s="832" t="s">
        <v>672</v>
      </c>
      <c r="K287" s="832" t="s">
        <v>3041</v>
      </c>
      <c r="L287" s="835">
        <v>52.61</v>
      </c>
      <c r="M287" s="835">
        <v>52.61</v>
      </c>
      <c r="N287" s="832">
        <v>1</v>
      </c>
      <c r="O287" s="836">
        <v>1</v>
      </c>
      <c r="P287" s="835">
        <v>52.61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32</v>
      </c>
      <c r="B288" s="832" t="s">
        <v>2552</v>
      </c>
      <c r="C288" s="832" t="s">
        <v>2558</v>
      </c>
      <c r="D288" s="833" t="s">
        <v>4322</v>
      </c>
      <c r="E288" s="834" t="s">
        <v>2571</v>
      </c>
      <c r="F288" s="832" t="s">
        <v>2553</v>
      </c>
      <c r="G288" s="832" t="s">
        <v>2612</v>
      </c>
      <c r="H288" s="832" t="s">
        <v>592</v>
      </c>
      <c r="I288" s="832" t="s">
        <v>2613</v>
      </c>
      <c r="J288" s="832" t="s">
        <v>2614</v>
      </c>
      <c r="K288" s="832" t="s">
        <v>2615</v>
      </c>
      <c r="L288" s="835">
        <v>21.92</v>
      </c>
      <c r="M288" s="835">
        <v>43.84</v>
      </c>
      <c r="N288" s="832">
        <v>2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32</v>
      </c>
      <c r="B289" s="832" t="s">
        <v>2552</v>
      </c>
      <c r="C289" s="832" t="s">
        <v>2558</v>
      </c>
      <c r="D289" s="833" t="s">
        <v>4322</v>
      </c>
      <c r="E289" s="834" t="s">
        <v>2571</v>
      </c>
      <c r="F289" s="832" t="s">
        <v>2553</v>
      </c>
      <c r="G289" s="832" t="s">
        <v>2612</v>
      </c>
      <c r="H289" s="832" t="s">
        <v>592</v>
      </c>
      <c r="I289" s="832" t="s">
        <v>2616</v>
      </c>
      <c r="J289" s="832" t="s">
        <v>2617</v>
      </c>
      <c r="K289" s="832" t="s">
        <v>2618</v>
      </c>
      <c r="L289" s="835">
        <v>87.67</v>
      </c>
      <c r="M289" s="835">
        <v>263.01</v>
      </c>
      <c r="N289" s="832">
        <v>3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32</v>
      </c>
      <c r="B290" s="832" t="s">
        <v>2552</v>
      </c>
      <c r="C290" s="832" t="s">
        <v>2558</v>
      </c>
      <c r="D290" s="833" t="s">
        <v>4322</v>
      </c>
      <c r="E290" s="834" t="s">
        <v>2571</v>
      </c>
      <c r="F290" s="832" t="s">
        <v>2553</v>
      </c>
      <c r="G290" s="832" t="s">
        <v>2700</v>
      </c>
      <c r="H290" s="832" t="s">
        <v>662</v>
      </c>
      <c r="I290" s="832" t="s">
        <v>3042</v>
      </c>
      <c r="J290" s="832" t="s">
        <v>2079</v>
      </c>
      <c r="K290" s="832" t="s">
        <v>2275</v>
      </c>
      <c r="L290" s="835">
        <v>95.39</v>
      </c>
      <c r="M290" s="835">
        <v>286.17</v>
      </c>
      <c r="N290" s="832">
        <v>3</v>
      </c>
      <c r="O290" s="836">
        <v>2.5</v>
      </c>
      <c r="P290" s="835">
        <v>286.17</v>
      </c>
      <c r="Q290" s="837">
        <v>1</v>
      </c>
      <c r="R290" s="832">
        <v>3</v>
      </c>
      <c r="S290" s="837">
        <v>1</v>
      </c>
      <c r="T290" s="836">
        <v>2.5</v>
      </c>
      <c r="U290" s="838">
        <v>1</v>
      </c>
    </row>
    <row r="291" spans="1:21" ht="14.4" customHeight="1" x14ac:dyDescent="0.3">
      <c r="A291" s="831">
        <v>32</v>
      </c>
      <c r="B291" s="832" t="s">
        <v>2552</v>
      </c>
      <c r="C291" s="832" t="s">
        <v>2558</v>
      </c>
      <c r="D291" s="833" t="s">
        <v>4322</v>
      </c>
      <c r="E291" s="834" t="s">
        <v>2571</v>
      </c>
      <c r="F291" s="832" t="s">
        <v>2553</v>
      </c>
      <c r="G291" s="832" t="s">
        <v>3043</v>
      </c>
      <c r="H291" s="832" t="s">
        <v>592</v>
      </c>
      <c r="I291" s="832" t="s">
        <v>3044</v>
      </c>
      <c r="J291" s="832" t="s">
        <v>3045</v>
      </c>
      <c r="K291" s="832" t="s">
        <v>3046</v>
      </c>
      <c r="L291" s="835">
        <v>4625.3500000000004</v>
      </c>
      <c r="M291" s="835">
        <v>4625.3500000000004</v>
      </c>
      <c r="N291" s="832">
        <v>1</v>
      </c>
      <c r="O291" s="836">
        <v>0.5</v>
      </c>
      <c r="P291" s="835">
        <v>4625.3500000000004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32</v>
      </c>
      <c r="B292" s="832" t="s">
        <v>2552</v>
      </c>
      <c r="C292" s="832" t="s">
        <v>2558</v>
      </c>
      <c r="D292" s="833" t="s">
        <v>4322</v>
      </c>
      <c r="E292" s="834" t="s">
        <v>2571</v>
      </c>
      <c r="F292" s="832" t="s">
        <v>2553</v>
      </c>
      <c r="G292" s="832" t="s">
        <v>3047</v>
      </c>
      <c r="H292" s="832" t="s">
        <v>592</v>
      </c>
      <c r="I292" s="832" t="s">
        <v>3048</v>
      </c>
      <c r="J292" s="832" t="s">
        <v>3049</v>
      </c>
      <c r="K292" s="832" t="s">
        <v>3050</v>
      </c>
      <c r="L292" s="835">
        <v>0</v>
      </c>
      <c r="M292" s="835">
        <v>0</v>
      </c>
      <c r="N292" s="832">
        <v>9</v>
      </c>
      <c r="O292" s="836">
        <v>4.5</v>
      </c>
      <c r="P292" s="835">
        <v>0</v>
      </c>
      <c r="Q292" s="837"/>
      <c r="R292" s="832">
        <v>5</v>
      </c>
      <c r="S292" s="837">
        <v>0.55555555555555558</v>
      </c>
      <c r="T292" s="836">
        <v>2.5</v>
      </c>
      <c r="U292" s="838">
        <v>0.55555555555555558</v>
      </c>
    </row>
    <row r="293" spans="1:21" ht="14.4" customHeight="1" x14ac:dyDescent="0.3">
      <c r="A293" s="831">
        <v>32</v>
      </c>
      <c r="B293" s="832" t="s">
        <v>2552</v>
      </c>
      <c r="C293" s="832" t="s">
        <v>2558</v>
      </c>
      <c r="D293" s="833" t="s">
        <v>4322</v>
      </c>
      <c r="E293" s="834" t="s">
        <v>2571</v>
      </c>
      <c r="F293" s="832" t="s">
        <v>2553</v>
      </c>
      <c r="G293" s="832" t="s">
        <v>2894</v>
      </c>
      <c r="H293" s="832" t="s">
        <v>592</v>
      </c>
      <c r="I293" s="832" t="s">
        <v>2898</v>
      </c>
      <c r="J293" s="832" t="s">
        <v>2896</v>
      </c>
      <c r="K293" s="832" t="s">
        <v>2899</v>
      </c>
      <c r="L293" s="835">
        <v>181.04</v>
      </c>
      <c r="M293" s="835">
        <v>181.04</v>
      </c>
      <c r="N293" s="832">
        <v>1</v>
      </c>
      <c r="O293" s="836">
        <v>1</v>
      </c>
      <c r="P293" s="835">
        <v>181.04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32</v>
      </c>
      <c r="B294" s="832" t="s">
        <v>2552</v>
      </c>
      <c r="C294" s="832" t="s">
        <v>2558</v>
      </c>
      <c r="D294" s="833" t="s">
        <v>4322</v>
      </c>
      <c r="E294" s="834" t="s">
        <v>2571</v>
      </c>
      <c r="F294" s="832" t="s">
        <v>2553</v>
      </c>
      <c r="G294" s="832" t="s">
        <v>3051</v>
      </c>
      <c r="H294" s="832" t="s">
        <v>662</v>
      </c>
      <c r="I294" s="832" t="s">
        <v>2362</v>
      </c>
      <c r="J294" s="832" t="s">
        <v>1443</v>
      </c>
      <c r="K294" s="832" t="s">
        <v>2363</v>
      </c>
      <c r="L294" s="835">
        <v>63.75</v>
      </c>
      <c r="M294" s="835">
        <v>63.75</v>
      </c>
      <c r="N294" s="832">
        <v>1</v>
      </c>
      <c r="O294" s="836">
        <v>1</v>
      </c>
      <c r="P294" s="835">
        <v>63.75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32</v>
      </c>
      <c r="B295" s="832" t="s">
        <v>2552</v>
      </c>
      <c r="C295" s="832" t="s">
        <v>2558</v>
      </c>
      <c r="D295" s="833" t="s">
        <v>4322</v>
      </c>
      <c r="E295" s="834" t="s">
        <v>2571</v>
      </c>
      <c r="F295" s="832" t="s">
        <v>2553</v>
      </c>
      <c r="G295" s="832" t="s">
        <v>3052</v>
      </c>
      <c r="H295" s="832" t="s">
        <v>592</v>
      </c>
      <c r="I295" s="832" t="s">
        <v>3053</v>
      </c>
      <c r="J295" s="832" t="s">
        <v>1609</v>
      </c>
      <c r="K295" s="832" t="s">
        <v>3054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32</v>
      </c>
      <c r="B296" s="832" t="s">
        <v>2552</v>
      </c>
      <c r="C296" s="832" t="s">
        <v>2558</v>
      </c>
      <c r="D296" s="833" t="s">
        <v>4322</v>
      </c>
      <c r="E296" s="834" t="s">
        <v>2571</v>
      </c>
      <c r="F296" s="832" t="s">
        <v>2553</v>
      </c>
      <c r="G296" s="832" t="s">
        <v>3055</v>
      </c>
      <c r="H296" s="832" t="s">
        <v>592</v>
      </c>
      <c r="I296" s="832" t="s">
        <v>3056</v>
      </c>
      <c r="J296" s="832" t="s">
        <v>3057</v>
      </c>
      <c r="K296" s="832" t="s">
        <v>3058</v>
      </c>
      <c r="L296" s="835">
        <v>130.44999999999999</v>
      </c>
      <c r="M296" s="835">
        <v>130.44999999999999</v>
      </c>
      <c r="N296" s="832">
        <v>1</v>
      </c>
      <c r="O296" s="836">
        <v>0.5</v>
      </c>
      <c r="P296" s="835">
        <v>130.44999999999999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32</v>
      </c>
      <c r="B297" s="832" t="s">
        <v>2552</v>
      </c>
      <c r="C297" s="832" t="s">
        <v>2558</v>
      </c>
      <c r="D297" s="833" t="s">
        <v>4322</v>
      </c>
      <c r="E297" s="834" t="s">
        <v>2571</v>
      </c>
      <c r="F297" s="832" t="s">
        <v>2553</v>
      </c>
      <c r="G297" s="832" t="s">
        <v>3059</v>
      </c>
      <c r="H297" s="832" t="s">
        <v>592</v>
      </c>
      <c r="I297" s="832" t="s">
        <v>3060</v>
      </c>
      <c r="J297" s="832" t="s">
        <v>3061</v>
      </c>
      <c r="K297" s="832" t="s">
        <v>3062</v>
      </c>
      <c r="L297" s="835">
        <v>210.38</v>
      </c>
      <c r="M297" s="835">
        <v>210.38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32</v>
      </c>
      <c r="B298" s="832" t="s">
        <v>2552</v>
      </c>
      <c r="C298" s="832" t="s">
        <v>2558</v>
      </c>
      <c r="D298" s="833" t="s">
        <v>4322</v>
      </c>
      <c r="E298" s="834" t="s">
        <v>2571</v>
      </c>
      <c r="F298" s="832" t="s">
        <v>2553</v>
      </c>
      <c r="G298" s="832" t="s">
        <v>2602</v>
      </c>
      <c r="H298" s="832" t="s">
        <v>592</v>
      </c>
      <c r="I298" s="832" t="s">
        <v>2603</v>
      </c>
      <c r="J298" s="832" t="s">
        <v>1331</v>
      </c>
      <c r="K298" s="832" t="s">
        <v>2604</v>
      </c>
      <c r="L298" s="835">
        <v>66.88</v>
      </c>
      <c r="M298" s="835">
        <v>66.88</v>
      </c>
      <c r="N298" s="832">
        <v>1</v>
      </c>
      <c r="O298" s="836">
        <v>0.5</v>
      </c>
      <c r="P298" s="835">
        <v>66.88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32</v>
      </c>
      <c r="B299" s="832" t="s">
        <v>2552</v>
      </c>
      <c r="C299" s="832" t="s">
        <v>2558</v>
      </c>
      <c r="D299" s="833" t="s">
        <v>4322</v>
      </c>
      <c r="E299" s="834" t="s">
        <v>2571</v>
      </c>
      <c r="F299" s="832" t="s">
        <v>2553</v>
      </c>
      <c r="G299" s="832" t="s">
        <v>2602</v>
      </c>
      <c r="H299" s="832" t="s">
        <v>592</v>
      </c>
      <c r="I299" s="832" t="s">
        <v>2639</v>
      </c>
      <c r="J299" s="832" t="s">
        <v>2640</v>
      </c>
      <c r="K299" s="832" t="s">
        <v>2641</v>
      </c>
      <c r="L299" s="835">
        <v>59.56</v>
      </c>
      <c r="M299" s="835">
        <v>119.12</v>
      </c>
      <c r="N299" s="832">
        <v>2</v>
      </c>
      <c r="O299" s="836">
        <v>1.5</v>
      </c>
      <c r="P299" s="835">
        <v>59.56</v>
      </c>
      <c r="Q299" s="837">
        <v>0.5</v>
      </c>
      <c r="R299" s="832">
        <v>1</v>
      </c>
      <c r="S299" s="837">
        <v>0.5</v>
      </c>
      <c r="T299" s="836">
        <v>0.5</v>
      </c>
      <c r="U299" s="838">
        <v>0.33333333333333331</v>
      </c>
    </row>
    <row r="300" spans="1:21" ht="14.4" customHeight="1" x14ac:dyDescent="0.3">
      <c r="A300" s="831">
        <v>32</v>
      </c>
      <c r="B300" s="832" t="s">
        <v>2552</v>
      </c>
      <c r="C300" s="832" t="s">
        <v>2558</v>
      </c>
      <c r="D300" s="833" t="s">
        <v>4322</v>
      </c>
      <c r="E300" s="834" t="s">
        <v>2571</v>
      </c>
      <c r="F300" s="832" t="s">
        <v>2553</v>
      </c>
      <c r="G300" s="832" t="s">
        <v>3063</v>
      </c>
      <c r="H300" s="832" t="s">
        <v>592</v>
      </c>
      <c r="I300" s="832" t="s">
        <v>3064</v>
      </c>
      <c r="J300" s="832" t="s">
        <v>3065</v>
      </c>
      <c r="K300" s="832" t="s">
        <v>3066</v>
      </c>
      <c r="L300" s="835">
        <v>657.67</v>
      </c>
      <c r="M300" s="835">
        <v>1315.34</v>
      </c>
      <c r="N300" s="832">
        <v>2</v>
      </c>
      <c r="O300" s="836">
        <v>0.5</v>
      </c>
      <c r="P300" s="835">
        <v>1315.34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32</v>
      </c>
      <c r="B301" s="832" t="s">
        <v>2552</v>
      </c>
      <c r="C301" s="832" t="s">
        <v>2558</v>
      </c>
      <c r="D301" s="833" t="s">
        <v>4322</v>
      </c>
      <c r="E301" s="834" t="s">
        <v>2571</v>
      </c>
      <c r="F301" s="832" t="s">
        <v>2553</v>
      </c>
      <c r="G301" s="832" t="s">
        <v>2907</v>
      </c>
      <c r="H301" s="832" t="s">
        <v>592</v>
      </c>
      <c r="I301" s="832" t="s">
        <v>3067</v>
      </c>
      <c r="J301" s="832" t="s">
        <v>3068</v>
      </c>
      <c r="K301" s="832" t="s">
        <v>3069</v>
      </c>
      <c r="L301" s="835">
        <v>29.67</v>
      </c>
      <c r="M301" s="835">
        <v>59.34</v>
      </c>
      <c r="N301" s="832">
        <v>2</v>
      </c>
      <c r="O301" s="836">
        <v>0.5</v>
      </c>
      <c r="P301" s="835">
        <v>59.34</v>
      </c>
      <c r="Q301" s="837">
        <v>1</v>
      </c>
      <c r="R301" s="832">
        <v>2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32</v>
      </c>
      <c r="B302" s="832" t="s">
        <v>2552</v>
      </c>
      <c r="C302" s="832" t="s">
        <v>2558</v>
      </c>
      <c r="D302" s="833" t="s">
        <v>4322</v>
      </c>
      <c r="E302" s="834" t="s">
        <v>2571</v>
      </c>
      <c r="F302" s="832" t="s">
        <v>2553</v>
      </c>
      <c r="G302" s="832" t="s">
        <v>3070</v>
      </c>
      <c r="H302" s="832" t="s">
        <v>592</v>
      </c>
      <c r="I302" s="832" t="s">
        <v>3071</v>
      </c>
      <c r="J302" s="832" t="s">
        <v>1440</v>
      </c>
      <c r="K302" s="832" t="s">
        <v>3072</v>
      </c>
      <c r="L302" s="835">
        <v>55.16</v>
      </c>
      <c r="M302" s="835">
        <v>220.64</v>
      </c>
      <c r="N302" s="832">
        <v>4</v>
      </c>
      <c r="O302" s="836">
        <v>1.5</v>
      </c>
      <c r="P302" s="835">
        <v>55.16</v>
      </c>
      <c r="Q302" s="837">
        <v>0.25</v>
      </c>
      <c r="R302" s="832">
        <v>1</v>
      </c>
      <c r="S302" s="837">
        <v>0.25</v>
      </c>
      <c r="T302" s="836">
        <v>0.5</v>
      </c>
      <c r="U302" s="838">
        <v>0.33333333333333331</v>
      </c>
    </row>
    <row r="303" spans="1:21" ht="14.4" customHeight="1" x14ac:dyDescent="0.3">
      <c r="A303" s="831">
        <v>32</v>
      </c>
      <c r="B303" s="832" t="s">
        <v>2552</v>
      </c>
      <c r="C303" s="832" t="s">
        <v>2558</v>
      </c>
      <c r="D303" s="833" t="s">
        <v>4322</v>
      </c>
      <c r="E303" s="834" t="s">
        <v>2571</v>
      </c>
      <c r="F303" s="832" t="s">
        <v>2553</v>
      </c>
      <c r="G303" s="832" t="s">
        <v>2619</v>
      </c>
      <c r="H303" s="832" t="s">
        <v>592</v>
      </c>
      <c r="I303" s="832" t="s">
        <v>3073</v>
      </c>
      <c r="J303" s="832" t="s">
        <v>3074</v>
      </c>
      <c r="K303" s="832" t="s">
        <v>2915</v>
      </c>
      <c r="L303" s="835">
        <v>93.96</v>
      </c>
      <c r="M303" s="835">
        <v>93.96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32</v>
      </c>
      <c r="B304" s="832" t="s">
        <v>2552</v>
      </c>
      <c r="C304" s="832" t="s">
        <v>2558</v>
      </c>
      <c r="D304" s="833" t="s">
        <v>4322</v>
      </c>
      <c r="E304" s="834" t="s">
        <v>2571</v>
      </c>
      <c r="F304" s="832" t="s">
        <v>2553</v>
      </c>
      <c r="G304" s="832" t="s">
        <v>2619</v>
      </c>
      <c r="H304" s="832" t="s">
        <v>592</v>
      </c>
      <c r="I304" s="832" t="s">
        <v>3075</v>
      </c>
      <c r="J304" s="832" t="s">
        <v>3076</v>
      </c>
      <c r="K304" s="832" t="s">
        <v>2394</v>
      </c>
      <c r="L304" s="835">
        <v>187.92</v>
      </c>
      <c r="M304" s="835">
        <v>375.84</v>
      </c>
      <c r="N304" s="832">
        <v>2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32</v>
      </c>
      <c r="B305" s="832" t="s">
        <v>2552</v>
      </c>
      <c r="C305" s="832" t="s">
        <v>2558</v>
      </c>
      <c r="D305" s="833" t="s">
        <v>4322</v>
      </c>
      <c r="E305" s="834" t="s">
        <v>2571</v>
      </c>
      <c r="F305" s="832" t="s">
        <v>2553</v>
      </c>
      <c r="G305" s="832" t="s">
        <v>2619</v>
      </c>
      <c r="H305" s="832" t="s">
        <v>592</v>
      </c>
      <c r="I305" s="832" t="s">
        <v>3077</v>
      </c>
      <c r="J305" s="832" t="s">
        <v>3078</v>
      </c>
      <c r="K305" s="832" t="s">
        <v>3079</v>
      </c>
      <c r="L305" s="835">
        <v>187.92</v>
      </c>
      <c r="M305" s="835">
        <v>375.84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32</v>
      </c>
      <c r="B306" s="832" t="s">
        <v>2552</v>
      </c>
      <c r="C306" s="832" t="s">
        <v>2558</v>
      </c>
      <c r="D306" s="833" t="s">
        <v>4322</v>
      </c>
      <c r="E306" s="834" t="s">
        <v>2571</v>
      </c>
      <c r="F306" s="832" t="s">
        <v>2553</v>
      </c>
      <c r="G306" s="832" t="s">
        <v>3080</v>
      </c>
      <c r="H306" s="832" t="s">
        <v>592</v>
      </c>
      <c r="I306" s="832" t="s">
        <v>2432</v>
      </c>
      <c r="J306" s="832" t="s">
        <v>2213</v>
      </c>
      <c r="K306" s="832" t="s">
        <v>2211</v>
      </c>
      <c r="L306" s="835">
        <v>1427.23</v>
      </c>
      <c r="M306" s="835">
        <v>15699.529999999999</v>
      </c>
      <c r="N306" s="832">
        <v>11</v>
      </c>
      <c r="O306" s="836">
        <v>2</v>
      </c>
      <c r="P306" s="835">
        <v>15699.529999999999</v>
      </c>
      <c r="Q306" s="837">
        <v>1</v>
      </c>
      <c r="R306" s="832">
        <v>11</v>
      </c>
      <c r="S306" s="837">
        <v>1</v>
      </c>
      <c r="T306" s="836">
        <v>2</v>
      </c>
      <c r="U306" s="838">
        <v>1</v>
      </c>
    </row>
    <row r="307" spans="1:21" ht="14.4" customHeight="1" x14ac:dyDescent="0.3">
      <c r="A307" s="831">
        <v>32</v>
      </c>
      <c r="B307" s="832" t="s">
        <v>2552</v>
      </c>
      <c r="C307" s="832" t="s">
        <v>2558</v>
      </c>
      <c r="D307" s="833" t="s">
        <v>4322</v>
      </c>
      <c r="E307" s="834" t="s">
        <v>2571</v>
      </c>
      <c r="F307" s="832" t="s">
        <v>2553</v>
      </c>
      <c r="G307" s="832" t="s">
        <v>2623</v>
      </c>
      <c r="H307" s="832" t="s">
        <v>592</v>
      </c>
      <c r="I307" s="832" t="s">
        <v>2916</v>
      </c>
      <c r="J307" s="832" t="s">
        <v>2917</v>
      </c>
      <c r="K307" s="832" t="s">
        <v>2918</v>
      </c>
      <c r="L307" s="835">
        <v>177.92</v>
      </c>
      <c r="M307" s="835">
        <v>177.92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32</v>
      </c>
      <c r="B308" s="832" t="s">
        <v>2552</v>
      </c>
      <c r="C308" s="832" t="s">
        <v>2558</v>
      </c>
      <c r="D308" s="833" t="s">
        <v>4322</v>
      </c>
      <c r="E308" s="834" t="s">
        <v>2571</v>
      </c>
      <c r="F308" s="832" t="s">
        <v>2553</v>
      </c>
      <c r="G308" s="832" t="s">
        <v>2623</v>
      </c>
      <c r="H308" s="832" t="s">
        <v>592</v>
      </c>
      <c r="I308" s="832" t="s">
        <v>3081</v>
      </c>
      <c r="J308" s="832" t="s">
        <v>3082</v>
      </c>
      <c r="K308" s="832" t="s">
        <v>3083</v>
      </c>
      <c r="L308" s="835">
        <v>181.29</v>
      </c>
      <c r="M308" s="835">
        <v>181.29</v>
      </c>
      <c r="N308" s="832">
        <v>1</v>
      </c>
      <c r="O308" s="836">
        <v>1</v>
      </c>
      <c r="P308" s="835">
        <v>181.29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32</v>
      </c>
      <c r="B309" s="832" t="s">
        <v>2552</v>
      </c>
      <c r="C309" s="832" t="s">
        <v>2558</v>
      </c>
      <c r="D309" s="833" t="s">
        <v>4322</v>
      </c>
      <c r="E309" s="834" t="s">
        <v>2571</v>
      </c>
      <c r="F309" s="832" t="s">
        <v>2553</v>
      </c>
      <c r="G309" s="832" t="s">
        <v>1717</v>
      </c>
      <c r="H309" s="832" t="s">
        <v>662</v>
      </c>
      <c r="I309" s="832" t="s">
        <v>3084</v>
      </c>
      <c r="J309" s="832" t="s">
        <v>3085</v>
      </c>
      <c r="K309" s="832" t="s">
        <v>3086</v>
      </c>
      <c r="L309" s="835">
        <v>184.74</v>
      </c>
      <c r="M309" s="835">
        <v>369.48</v>
      </c>
      <c r="N309" s="832">
        <v>2</v>
      </c>
      <c r="O309" s="836">
        <v>0.5</v>
      </c>
      <c r="P309" s="835">
        <v>369.48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32</v>
      </c>
      <c r="B310" s="832" t="s">
        <v>2552</v>
      </c>
      <c r="C310" s="832" t="s">
        <v>2558</v>
      </c>
      <c r="D310" s="833" t="s">
        <v>4322</v>
      </c>
      <c r="E310" s="834" t="s">
        <v>2571</v>
      </c>
      <c r="F310" s="832" t="s">
        <v>2553</v>
      </c>
      <c r="G310" s="832" t="s">
        <v>1717</v>
      </c>
      <c r="H310" s="832" t="s">
        <v>662</v>
      </c>
      <c r="I310" s="832" t="s">
        <v>2709</v>
      </c>
      <c r="J310" s="832" t="s">
        <v>2380</v>
      </c>
      <c r="K310" s="832" t="s">
        <v>2710</v>
      </c>
      <c r="L310" s="835">
        <v>120.61</v>
      </c>
      <c r="M310" s="835">
        <v>120.61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32</v>
      </c>
      <c r="B311" s="832" t="s">
        <v>2552</v>
      </c>
      <c r="C311" s="832" t="s">
        <v>2558</v>
      </c>
      <c r="D311" s="833" t="s">
        <v>4322</v>
      </c>
      <c r="E311" s="834" t="s">
        <v>2571</v>
      </c>
      <c r="F311" s="832" t="s">
        <v>2553</v>
      </c>
      <c r="G311" s="832" t="s">
        <v>3087</v>
      </c>
      <c r="H311" s="832" t="s">
        <v>592</v>
      </c>
      <c r="I311" s="832" t="s">
        <v>3088</v>
      </c>
      <c r="J311" s="832" t="s">
        <v>3089</v>
      </c>
      <c r="K311" s="832" t="s">
        <v>3090</v>
      </c>
      <c r="L311" s="835">
        <v>0</v>
      </c>
      <c r="M311" s="835">
        <v>0</v>
      </c>
      <c r="N311" s="832">
        <v>1</v>
      </c>
      <c r="O311" s="836">
        <v>0.5</v>
      </c>
      <c r="P311" s="835"/>
      <c r="Q311" s="837"/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32</v>
      </c>
      <c r="B312" s="832" t="s">
        <v>2552</v>
      </c>
      <c r="C312" s="832" t="s">
        <v>2558</v>
      </c>
      <c r="D312" s="833" t="s">
        <v>4322</v>
      </c>
      <c r="E312" s="834" t="s">
        <v>2571</v>
      </c>
      <c r="F312" s="832" t="s">
        <v>2553</v>
      </c>
      <c r="G312" s="832" t="s">
        <v>3091</v>
      </c>
      <c r="H312" s="832" t="s">
        <v>592</v>
      </c>
      <c r="I312" s="832" t="s">
        <v>3092</v>
      </c>
      <c r="J312" s="832" t="s">
        <v>893</v>
      </c>
      <c r="K312" s="832" t="s">
        <v>3093</v>
      </c>
      <c r="L312" s="835">
        <v>277.70999999999998</v>
      </c>
      <c r="M312" s="835">
        <v>555.41999999999996</v>
      </c>
      <c r="N312" s="832">
        <v>2</v>
      </c>
      <c r="O312" s="836">
        <v>0.5</v>
      </c>
      <c r="P312" s="835">
        <v>555.41999999999996</v>
      </c>
      <c r="Q312" s="837">
        <v>1</v>
      </c>
      <c r="R312" s="832">
        <v>2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32</v>
      </c>
      <c r="B313" s="832" t="s">
        <v>2552</v>
      </c>
      <c r="C313" s="832" t="s">
        <v>2558</v>
      </c>
      <c r="D313" s="833" t="s">
        <v>4322</v>
      </c>
      <c r="E313" s="834" t="s">
        <v>2571</v>
      </c>
      <c r="F313" s="832" t="s">
        <v>2553</v>
      </c>
      <c r="G313" s="832" t="s">
        <v>3094</v>
      </c>
      <c r="H313" s="832" t="s">
        <v>592</v>
      </c>
      <c r="I313" s="832" t="s">
        <v>3095</v>
      </c>
      <c r="J313" s="832" t="s">
        <v>3096</v>
      </c>
      <c r="K313" s="832" t="s">
        <v>3097</v>
      </c>
      <c r="L313" s="835">
        <v>9926.6</v>
      </c>
      <c r="M313" s="835">
        <v>19853.2</v>
      </c>
      <c r="N313" s="832">
        <v>2</v>
      </c>
      <c r="O313" s="836">
        <v>2</v>
      </c>
      <c r="P313" s="835">
        <v>19853.2</v>
      </c>
      <c r="Q313" s="837">
        <v>1</v>
      </c>
      <c r="R313" s="832">
        <v>2</v>
      </c>
      <c r="S313" s="837">
        <v>1</v>
      </c>
      <c r="T313" s="836">
        <v>2</v>
      </c>
      <c r="U313" s="838">
        <v>1</v>
      </c>
    </row>
    <row r="314" spans="1:21" ht="14.4" customHeight="1" x14ac:dyDescent="0.3">
      <c r="A314" s="831">
        <v>32</v>
      </c>
      <c r="B314" s="832" t="s">
        <v>2552</v>
      </c>
      <c r="C314" s="832" t="s">
        <v>2558</v>
      </c>
      <c r="D314" s="833" t="s">
        <v>4322</v>
      </c>
      <c r="E314" s="834" t="s">
        <v>2571</v>
      </c>
      <c r="F314" s="832" t="s">
        <v>2553</v>
      </c>
      <c r="G314" s="832" t="s">
        <v>3098</v>
      </c>
      <c r="H314" s="832" t="s">
        <v>592</v>
      </c>
      <c r="I314" s="832" t="s">
        <v>3099</v>
      </c>
      <c r="J314" s="832" t="s">
        <v>3100</v>
      </c>
      <c r="K314" s="832" t="s">
        <v>1624</v>
      </c>
      <c r="L314" s="835">
        <v>69.61</v>
      </c>
      <c r="M314" s="835">
        <v>208.82999999999998</v>
      </c>
      <c r="N314" s="832">
        <v>3</v>
      </c>
      <c r="O314" s="836">
        <v>0.5</v>
      </c>
      <c r="P314" s="835">
        <v>208.82999999999998</v>
      </c>
      <c r="Q314" s="837">
        <v>1</v>
      </c>
      <c r="R314" s="832">
        <v>3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32</v>
      </c>
      <c r="B315" s="832" t="s">
        <v>2552</v>
      </c>
      <c r="C315" s="832" t="s">
        <v>2558</v>
      </c>
      <c r="D315" s="833" t="s">
        <v>4322</v>
      </c>
      <c r="E315" s="834" t="s">
        <v>2571</v>
      </c>
      <c r="F315" s="832" t="s">
        <v>2553</v>
      </c>
      <c r="G315" s="832" t="s">
        <v>2627</v>
      </c>
      <c r="H315" s="832" t="s">
        <v>662</v>
      </c>
      <c r="I315" s="832" t="s">
        <v>2136</v>
      </c>
      <c r="J315" s="832" t="s">
        <v>1309</v>
      </c>
      <c r="K315" s="832" t="s">
        <v>2137</v>
      </c>
      <c r="L315" s="835">
        <v>154.36000000000001</v>
      </c>
      <c r="M315" s="835">
        <v>1080.52</v>
      </c>
      <c r="N315" s="832">
        <v>7</v>
      </c>
      <c r="O315" s="836">
        <v>3</v>
      </c>
      <c r="P315" s="835">
        <v>154.36000000000001</v>
      </c>
      <c r="Q315" s="837">
        <v>0.14285714285714288</v>
      </c>
      <c r="R315" s="832">
        <v>1</v>
      </c>
      <c r="S315" s="837">
        <v>0.14285714285714285</v>
      </c>
      <c r="T315" s="836">
        <v>1</v>
      </c>
      <c r="U315" s="838">
        <v>0.33333333333333331</v>
      </c>
    </row>
    <row r="316" spans="1:21" ht="14.4" customHeight="1" x14ac:dyDescent="0.3">
      <c r="A316" s="831">
        <v>32</v>
      </c>
      <c r="B316" s="832" t="s">
        <v>2552</v>
      </c>
      <c r="C316" s="832" t="s">
        <v>2558</v>
      </c>
      <c r="D316" s="833" t="s">
        <v>4322</v>
      </c>
      <c r="E316" s="834" t="s">
        <v>2571</v>
      </c>
      <c r="F316" s="832" t="s">
        <v>2553</v>
      </c>
      <c r="G316" s="832" t="s">
        <v>2627</v>
      </c>
      <c r="H316" s="832" t="s">
        <v>592</v>
      </c>
      <c r="I316" s="832" t="s">
        <v>2770</v>
      </c>
      <c r="J316" s="832" t="s">
        <v>1309</v>
      </c>
      <c r="K316" s="832" t="s">
        <v>2137</v>
      </c>
      <c r="L316" s="835">
        <v>154.36000000000001</v>
      </c>
      <c r="M316" s="835">
        <v>463.08000000000004</v>
      </c>
      <c r="N316" s="832">
        <v>3</v>
      </c>
      <c r="O316" s="836">
        <v>1</v>
      </c>
      <c r="P316" s="835">
        <v>463.08000000000004</v>
      </c>
      <c r="Q316" s="837">
        <v>1</v>
      </c>
      <c r="R316" s="832">
        <v>3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32</v>
      </c>
      <c r="B317" s="832" t="s">
        <v>2552</v>
      </c>
      <c r="C317" s="832" t="s">
        <v>2558</v>
      </c>
      <c r="D317" s="833" t="s">
        <v>4322</v>
      </c>
      <c r="E317" s="834" t="s">
        <v>2571</v>
      </c>
      <c r="F317" s="832" t="s">
        <v>2553</v>
      </c>
      <c r="G317" s="832" t="s">
        <v>3101</v>
      </c>
      <c r="H317" s="832" t="s">
        <v>592</v>
      </c>
      <c r="I317" s="832" t="s">
        <v>3102</v>
      </c>
      <c r="J317" s="832" t="s">
        <v>885</v>
      </c>
      <c r="K317" s="832" t="s">
        <v>3103</v>
      </c>
      <c r="L317" s="835">
        <v>79.069999999999993</v>
      </c>
      <c r="M317" s="835">
        <v>158.13999999999999</v>
      </c>
      <c r="N317" s="832">
        <v>2</v>
      </c>
      <c r="O317" s="836">
        <v>1</v>
      </c>
      <c r="P317" s="835">
        <v>158.13999999999999</v>
      </c>
      <c r="Q317" s="837">
        <v>1</v>
      </c>
      <c r="R317" s="832">
        <v>2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32</v>
      </c>
      <c r="B318" s="832" t="s">
        <v>2552</v>
      </c>
      <c r="C318" s="832" t="s">
        <v>2558</v>
      </c>
      <c r="D318" s="833" t="s">
        <v>4322</v>
      </c>
      <c r="E318" s="834" t="s">
        <v>2571</v>
      </c>
      <c r="F318" s="832" t="s">
        <v>2553</v>
      </c>
      <c r="G318" s="832" t="s">
        <v>2940</v>
      </c>
      <c r="H318" s="832" t="s">
        <v>592</v>
      </c>
      <c r="I318" s="832" t="s">
        <v>2941</v>
      </c>
      <c r="J318" s="832" t="s">
        <v>2942</v>
      </c>
      <c r="K318" s="832" t="s">
        <v>2943</v>
      </c>
      <c r="L318" s="835">
        <v>421.79</v>
      </c>
      <c r="M318" s="835">
        <v>3796.11</v>
      </c>
      <c r="N318" s="832">
        <v>9</v>
      </c>
      <c r="O318" s="836">
        <v>6.5</v>
      </c>
      <c r="P318" s="835">
        <v>843.58</v>
      </c>
      <c r="Q318" s="837">
        <v>0.22222222222222224</v>
      </c>
      <c r="R318" s="832">
        <v>2</v>
      </c>
      <c r="S318" s="837">
        <v>0.22222222222222221</v>
      </c>
      <c r="T318" s="836">
        <v>2</v>
      </c>
      <c r="U318" s="838">
        <v>0.30769230769230771</v>
      </c>
    </row>
    <row r="319" spans="1:21" ht="14.4" customHeight="1" x14ac:dyDescent="0.3">
      <c r="A319" s="831">
        <v>32</v>
      </c>
      <c r="B319" s="832" t="s">
        <v>2552</v>
      </c>
      <c r="C319" s="832" t="s">
        <v>2558</v>
      </c>
      <c r="D319" s="833" t="s">
        <v>4322</v>
      </c>
      <c r="E319" s="834" t="s">
        <v>2573</v>
      </c>
      <c r="F319" s="832" t="s">
        <v>2553</v>
      </c>
      <c r="G319" s="832" t="s">
        <v>2598</v>
      </c>
      <c r="H319" s="832" t="s">
        <v>592</v>
      </c>
      <c r="I319" s="832" t="s">
        <v>2599</v>
      </c>
      <c r="J319" s="832" t="s">
        <v>2600</v>
      </c>
      <c r="K319" s="832" t="s">
        <v>2601</v>
      </c>
      <c r="L319" s="835">
        <v>1295.6400000000001</v>
      </c>
      <c r="M319" s="835">
        <v>3886.92</v>
      </c>
      <c r="N319" s="832">
        <v>3</v>
      </c>
      <c r="O319" s="836">
        <v>2.5</v>
      </c>
      <c r="P319" s="835">
        <v>2591.2800000000002</v>
      </c>
      <c r="Q319" s="837">
        <v>0.66666666666666674</v>
      </c>
      <c r="R319" s="832">
        <v>2</v>
      </c>
      <c r="S319" s="837">
        <v>0.66666666666666663</v>
      </c>
      <c r="T319" s="836">
        <v>1.5</v>
      </c>
      <c r="U319" s="838">
        <v>0.6</v>
      </c>
    </row>
    <row r="320" spans="1:21" ht="14.4" customHeight="1" x14ac:dyDescent="0.3">
      <c r="A320" s="831">
        <v>32</v>
      </c>
      <c r="B320" s="832" t="s">
        <v>2552</v>
      </c>
      <c r="C320" s="832" t="s">
        <v>2558</v>
      </c>
      <c r="D320" s="833" t="s">
        <v>4322</v>
      </c>
      <c r="E320" s="834" t="s">
        <v>2573</v>
      </c>
      <c r="F320" s="832" t="s">
        <v>2553</v>
      </c>
      <c r="G320" s="832" t="s">
        <v>2598</v>
      </c>
      <c r="H320" s="832" t="s">
        <v>592</v>
      </c>
      <c r="I320" s="832" t="s">
        <v>2605</v>
      </c>
      <c r="J320" s="832" t="s">
        <v>1586</v>
      </c>
      <c r="K320" s="832" t="s">
        <v>2606</v>
      </c>
      <c r="L320" s="835">
        <v>462.73</v>
      </c>
      <c r="M320" s="835">
        <v>462.73</v>
      </c>
      <c r="N320" s="832">
        <v>1</v>
      </c>
      <c r="O320" s="836">
        <v>0.5</v>
      </c>
      <c r="P320" s="835">
        <v>462.73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32</v>
      </c>
      <c r="B321" s="832" t="s">
        <v>2552</v>
      </c>
      <c r="C321" s="832" t="s">
        <v>2558</v>
      </c>
      <c r="D321" s="833" t="s">
        <v>4322</v>
      </c>
      <c r="E321" s="834" t="s">
        <v>2573</v>
      </c>
      <c r="F321" s="832" t="s">
        <v>2553</v>
      </c>
      <c r="G321" s="832" t="s">
        <v>2648</v>
      </c>
      <c r="H321" s="832" t="s">
        <v>662</v>
      </c>
      <c r="I321" s="832" t="s">
        <v>2236</v>
      </c>
      <c r="J321" s="832" t="s">
        <v>678</v>
      </c>
      <c r="K321" s="832" t="s">
        <v>679</v>
      </c>
      <c r="L321" s="835">
        <v>72.55</v>
      </c>
      <c r="M321" s="835">
        <v>507.85</v>
      </c>
      <c r="N321" s="832">
        <v>7</v>
      </c>
      <c r="O321" s="836">
        <v>4.5</v>
      </c>
      <c r="P321" s="835">
        <v>507.85</v>
      </c>
      <c r="Q321" s="837">
        <v>1</v>
      </c>
      <c r="R321" s="832">
        <v>7</v>
      </c>
      <c r="S321" s="837">
        <v>1</v>
      </c>
      <c r="T321" s="836">
        <v>4.5</v>
      </c>
      <c r="U321" s="838">
        <v>1</v>
      </c>
    </row>
    <row r="322" spans="1:21" ht="14.4" customHeight="1" x14ac:dyDescent="0.3">
      <c r="A322" s="831">
        <v>32</v>
      </c>
      <c r="B322" s="832" t="s">
        <v>2552</v>
      </c>
      <c r="C322" s="832" t="s">
        <v>2558</v>
      </c>
      <c r="D322" s="833" t="s">
        <v>4322</v>
      </c>
      <c r="E322" s="834" t="s">
        <v>2573</v>
      </c>
      <c r="F322" s="832" t="s">
        <v>2553</v>
      </c>
      <c r="G322" s="832" t="s">
        <v>2648</v>
      </c>
      <c r="H322" s="832" t="s">
        <v>662</v>
      </c>
      <c r="I322" s="832" t="s">
        <v>2237</v>
      </c>
      <c r="J322" s="832" t="s">
        <v>678</v>
      </c>
      <c r="K322" s="832" t="s">
        <v>680</v>
      </c>
      <c r="L322" s="835">
        <v>65.28</v>
      </c>
      <c r="M322" s="835">
        <v>326.39999999999998</v>
      </c>
      <c r="N322" s="832">
        <v>5</v>
      </c>
      <c r="O322" s="836">
        <v>1</v>
      </c>
      <c r="P322" s="835">
        <v>326.39999999999998</v>
      </c>
      <c r="Q322" s="837">
        <v>1</v>
      </c>
      <c r="R322" s="832">
        <v>5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32</v>
      </c>
      <c r="B323" s="832" t="s">
        <v>2552</v>
      </c>
      <c r="C323" s="832" t="s">
        <v>2558</v>
      </c>
      <c r="D323" s="833" t="s">
        <v>4322</v>
      </c>
      <c r="E323" s="834" t="s">
        <v>2573</v>
      </c>
      <c r="F323" s="832" t="s">
        <v>2553</v>
      </c>
      <c r="G323" s="832" t="s">
        <v>2774</v>
      </c>
      <c r="H323" s="832" t="s">
        <v>662</v>
      </c>
      <c r="I323" s="832" t="s">
        <v>2261</v>
      </c>
      <c r="J323" s="832" t="s">
        <v>2262</v>
      </c>
      <c r="K323" s="832" t="s">
        <v>2263</v>
      </c>
      <c r="L323" s="835">
        <v>9.4</v>
      </c>
      <c r="M323" s="835">
        <v>9.4</v>
      </c>
      <c r="N323" s="832">
        <v>1</v>
      </c>
      <c r="O323" s="836">
        <v>1</v>
      </c>
      <c r="P323" s="835">
        <v>9.4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32</v>
      </c>
      <c r="B324" s="832" t="s">
        <v>2552</v>
      </c>
      <c r="C324" s="832" t="s">
        <v>2558</v>
      </c>
      <c r="D324" s="833" t="s">
        <v>4322</v>
      </c>
      <c r="E324" s="834" t="s">
        <v>2573</v>
      </c>
      <c r="F324" s="832" t="s">
        <v>2553</v>
      </c>
      <c r="G324" s="832" t="s">
        <v>2715</v>
      </c>
      <c r="H324" s="832" t="s">
        <v>662</v>
      </c>
      <c r="I324" s="832" t="s">
        <v>2288</v>
      </c>
      <c r="J324" s="832" t="s">
        <v>2289</v>
      </c>
      <c r="K324" s="832" t="s">
        <v>2290</v>
      </c>
      <c r="L324" s="835">
        <v>0</v>
      </c>
      <c r="M324" s="835">
        <v>0</v>
      </c>
      <c r="N324" s="832">
        <v>1</v>
      </c>
      <c r="O324" s="836">
        <v>1</v>
      </c>
      <c r="P324" s="835">
        <v>0</v>
      </c>
      <c r="Q324" s="837"/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32</v>
      </c>
      <c r="B325" s="832" t="s">
        <v>2552</v>
      </c>
      <c r="C325" s="832" t="s">
        <v>2558</v>
      </c>
      <c r="D325" s="833" t="s">
        <v>4322</v>
      </c>
      <c r="E325" s="834" t="s">
        <v>2573</v>
      </c>
      <c r="F325" s="832" t="s">
        <v>2553</v>
      </c>
      <c r="G325" s="832" t="s">
        <v>2778</v>
      </c>
      <c r="H325" s="832" t="s">
        <v>592</v>
      </c>
      <c r="I325" s="832" t="s">
        <v>2779</v>
      </c>
      <c r="J325" s="832" t="s">
        <v>2780</v>
      </c>
      <c r="K325" s="832" t="s">
        <v>2781</v>
      </c>
      <c r="L325" s="835">
        <v>9989.3700000000008</v>
      </c>
      <c r="M325" s="835">
        <v>449521.64999999991</v>
      </c>
      <c r="N325" s="832">
        <v>45</v>
      </c>
      <c r="O325" s="836">
        <v>12.5</v>
      </c>
      <c r="P325" s="835">
        <v>449521.64999999991</v>
      </c>
      <c r="Q325" s="837">
        <v>1</v>
      </c>
      <c r="R325" s="832">
        <v>45</v>
      </c>
      <c r="S325" s="837">
        <v>1</v>
      </c>
      <c r="T325" s="836">
        <v>12.5</v>
      </c>
      <c r="U325" s="838">
        <v>1</v>
      </c>
    </row>
    <row r="326" spans="1:21" ht="14.4" customHeight="1" x14ac:dyDescent="0.3">
      <c r="A326" s="831">
        <v>32</v>
      </c>
      <c r="B326" s="832" t="s">
        <v>2552</v>
      </c>
      <c r="C326" s="832" t="s">
        <v>2558</v>
      </c>
      <c r="D326" s="833" t="s">
        <v>4322</v>
      </c>
      <c r="E326" s="834" t="s">
        <v>2573</v>
      </c>
      <c r="F326" s="832" t="s">
        <v>2553</v>
      </c>
      <c r="G326" s="832" t="s">
        <v>3104</v>
      </c>
      <c r="H326" s="832" t="s">
        <v>592</v>
      </c>
      <c r="I326" s="832" t="s">
        <v>3105</v>
      </c>
      <c r="J326" s="832" t="s">
        <v>3106</v>
      </c>
      <c r="K326" s="832" t="s">
        <v>3107</v>
      </c>
      <c r="L326" s="835">
        <v>1561.54</v>
      </c>
      <c r="M326" s="835">
        <v>6246.16</v>
      </c>
      <c r="N326" s="832">
        <v>4</v>
      </c>
      <c r="O326" s="836">
        <v>2</v>
      </c>
      <c r="P326" s="835">
        <v>6246.16</v>
      </c>
      <c r="Q326" s="837">
        <v>1</v>
      </c>
      <c r="R326" s="832">
        <v>4</v>
      </c>
      <c r="S326" s="837">
        <v>1</v>
      </c>
      <c r="T326" s="836">
        <v>2</v>
      </c>
      <c r="U326" s="838">
        <v>1</v>
      </c>
    </row>
    <row r="327" spans="1:21" ht="14.4" customHeight="1" x14ac:dyDescent="0.3">
      <c r="A327" s="831">
        <v>32</v>
      </c>
      <c r="B327" s="832" t="s">
        <v>2552</v>
      </c>
      <c r="C327" s="832" t="s">
        <v>2558</v>
      </c>
      <c r="D327" s="833" t="s">
        <v>4322</v>
      </c>
      <c r="E327" s="834" t="s">
        <v>2573</v>
      </c>
      <c r="F327" s="832" t="s">
        <v>2553</v>
      </c>
      <c r="G327" s="832" t="s">
        <v>3108</v>
      </c>
      <c r="H327" s="832" t="s">
        <v>662</v>
      </c>
      <c r="I327" s="832" t="s">
        <v>3109</v>
      </c>
      <c r="J327" s="832" t="s">
        <v>3110</v>
      </c>
      <c r="K327" s="832" t="s">
        <v>3111</v>
      </c>
      <c r="L327" s="835">
        <v>318.16000000000003</v>
      </c>
      <c r="M327" s="835">
        <v>636.32000000000005</v>
      </c>
      <c r="N327" s="832">
        <v>2</v>
      </c>
      <c r="O327" s="836">
        <v>1</v>
      </c>
      <c r="P327" s="835">
        <v>636.32000000000005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32</v>
      </c>
      <c r="B328" s="832" t="s">
        <v>2552</v>
      </c>
      <c r="C328" s="832" t="s">
        <v>2558</v>
      </c>
      <c r="D328" s="833" t="s">
        <v>4322</v>
      </c>
      <c r="E328" s="834" t="s">
        <v>2573</v>
      </c>
      <c r="F328" s="832" t="s">
        <v>2553</v>
      </c>
      <c r="G328" s="832" t="s">
        <v>3112</v>
      </c>
      <c r="H328" s="832" t="s">
        <v>662</v>
      </c>
      <c r="I328" s="832" t="s">
        <v>2156</v>
      </c>
      <c r="J328" s="832" t="s">
        <v>2157</v>
      </c>
      <c r="K328" s="832" t="s">
        <v>2158</v>
      </c>
      <c r="L328" s="835">
        <v>70.540000000000006</v>
      </c>
      <c r="M328" s="835">
        <v>70.540000000000006</v>
      </c>
      <c r="N328" s="832">
        <v>1</v>
      </c>
      <c r="O328" s="836">
        <v>1</v>
      </c>
      <c r="P328" s="835">
        <v>70.540000000000006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32</v>
      </c>
      <c r="B329" s="832" t="s">
        <v>2552</v>
      </c>
      <c r="C329" s="832" t="s">
        <v>2558</v>
      </c>
      <c r="D329" s="833" t="s">
        <v>4322</v>
      </c>
      <c r="E329" s="834" t="s">
        <v>2573</v>
      </c>
      <c r="F329" s="832" t="s">
        <v>2553</v>
      </c>
      <c r="G329" s="832" t="s">
        <v>2649</v>
      </c>
      <c r="H329" s="832" t="s">
        <v>662</v>
      </c>
      <c r="I329" s="832" t="s">
        <v>2146</v>
      </c>
      <c r="J329" s="832" t="s">
        <v>2144</v>
      </c>
      <c r="K329" s="832" t="s">
        <v>2147</v>
      </c>
      <c r="L329" s="835">
        <v>170.52</v>
      </c>
      <c r="M329" s="835">
        <v>852.6</v>
      </c>
      <c r="N329" s="832">
        <v>5</v>
      </c>
      <c r="O329" s="836">
        <v>2.5</v>
      </c>
      <c r="P329" s="835">
        <v>682.08</v>
      </c>
      <c r="Q329" s="837">
        <v>0.8</v>
      </c>
      <c r="R329" s="832">
        <v>4</v>
      </c>
      <c r="S329" s="837">
        <v>0.8</v>
      </c>
      <c r="T329" s="836">
        <v>1.5</v>
      </c>
      <c r="U329" s="838">
        <v>0.6</v>
      </c>
    </row>
    <row r="330" spans="1:21" ht="14.4" customHeight="1" x14ac:dyDescent="0.3">
      <c r="A330" s="831">
        <v>32</v>
      </c>
      <c r="B330" s="832" t="s">
        <v>2552</v>
      </c>
      <c r="C330" s="832" t="s">
        <v>2558</v>
      </c>
      <c r="D330" s="833" t="s">
        <v>4322</v>
      </c>
      <c r="E330" s="834" t="s">
        <v>2573</v>
      </c>
      <c r="F330" s="832" t="s">
        <v>2553</v>
      </c>
      <c r="G330" s="832" t="s">
        <v>2628</v>
      </c>
      <c r="H330" s="832" t="s">
        <v>662</v>
      </c>
      <c r="I330" s="832" t="s">
        <v>2271</v>
      </c>
      <c r="J330" s="832" t="s">
        <v>777</v>
      </c>
      <c r="K330" s="832" t="s">
        <v>2272</v>
      </c>
      <c r="L330" s="835">
        <v>132</v>
      </c>
      <c r="M330" s="835">
        <v>132</v>
      </c>
      <c r="N330" s="832">
        <v>1</v>
      </c>
      <c r="O330" s="836">
        <v>0.5</v>
      </c>
      <c r="P330" s="835">
        <v>132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32</v>
      </c>
      <c r="B331" s="832" t="s">
        <v>2552</v>
      </c>
      <c r="C331" s="832" t="s">
        <v>2558</v>
      </c>
      <c r="D331" s="833" t="s">
        <v>4322</v>
      </c>
      <c r="E331" s="834" t="s">
        <v>2573</v>
      </c>
      <c r="F331" s="832" t="s">
        <v>2553</v>
      </c>
      <c r="G331" s="832" t="s">
        <v>2967</v>
      </c>
      <c r="H331" s="832" t="s">
        <v>592</v>
      </c>
      <c r="I331" s="832" t="s">
        <v>2968</v>
      </c>
      <c r="J331" s="832" t="s">
        <v>2969</v>
      </c>
      <c r="K331" s="832" t="s">
        <v>2970</v>
      </c>
      <c r="L331" s="835">
        <v>1437.8</v>
      </c>
      <c r="M331" s="835">
        <v>4313.3999999999996</v>
      </c>
      <c r="N331" s="832">
        <v>3</v>
      </c>
      <c r="O331" s="836">
        <v>1.5</v>
      </c>
      <c r="P331" s="835">
        <v>4313.3999999999996</v>
      </c>
      <c r="Q331" s="837">
        <v>1</v>
      </c>
      <c r="R331" s="832">
        <v>3</v>
      </c>
      <c r="S331" s="837">
        <v>1</v>
      </c>
      <c r="T331" s="836">
        <v>1.5</v>
      </c>
      <c r="U331" s="838">
        <v>1</v>
      </c>
    </row>
    <row r="332" spans="1:21" ht="14.4" customHeight="1" x14ac:dyDescent="0.3">
      <c r="A332" s="831">
        <v>32</v>
      </c>
      <c r="B332" s="832" t="s">
        <v>2552</v>
      </c>
      <c r="C332" s="832" t="s">
        <v>2558</v>
      </c>
      <c r="D332" s="833" t="s">
        <v>4322</v>
      </c>
      <c r="E332" s="834" t="s">
        <v>2573</v>
      </c>
      <c r="F332" s="832" t="s">
        <v>2553</v>
      </c>
      <c r="G332" s="832" t="s">
        <v>2967</v>
      </c>
      <c r="H332" s="832" t="s">
        <v>592</v>
      </c>
      <c r="I332" s="832" t="s">
        <v>3113</v>
      </c>
      <c r="J332" s="832" t="s">
        <v>3114</v>
      </c>
      <c r="K332" s="832" t="s">
        <v>2970</v>
      </c>
      <c r="L332" s="835">
        <v>1437.8</v>
      </c>
      <c r="M332" s="835">
        <v>11502.4</v>
      </c>
      <c r="N332" s="832">
        <v>8</v>
      </c>
      <c r="O332" s="836">
        <v>3</v>
      </c>
      <c r="P332" s="835">
        <v>11502.4</v>
      </c>
      <c r="Q332" s="837">
        <v>1</v>
      </c>
      <c r="R332" s="832">
        <v>8</v>
      </c>
      <c r="S332" s="837">
        <v>1</v>
      </c>
      <c r="T332" s="836">
        <v>3</v>
      </c>
      <c r="U332" s="838">
        <v>1</v>
      </c>
    </row>
    <row r="333" spans="1:21" ht="14.4" customHeight="1" x14ac:dyDescent="0.3">
      <c r="A333" s="831">
        <v>32</v>
      </c>
      <c r="B333" s="832" t="s">
        <v>2552</v>
      </c>
      <c r="C333" s="832" t="s">
        <v>2558</v>
      </c>
      <c r="D333" s="833" t="s">
        <v>4322</v>
      </c>
      <c r="E333" s="834" t="s">
        <v>2573</v>
      </c>
      <c r="F333" s="832" t="s">
        <v>2553</v>
      </c>
      <c r="G333" s="832" t="s">
        <v>2667</v>
      </c>
      <c r="H333" s="832" t="s">
        <v>592</v>
      </c>
      <c r="I333" s="832" t="s">
        <v>3115</v>
      </c>
      <c r="J333" s="832" t="s">
        <v>899</v>
      </c>
      <c r="K333" s="832" t="s">
        <v>3116</v>
      </c>
      <c r="L333" s="835">
        <v>1719.99</v>
      </c>
      <c r="M333" s="835">
        <v>1719.99</v>
      </c>
      <c r="N333" s="832">
        <v>1</v>
      </c>
      <c r="O333" s="836">
        <v>0.5</v>
      </c>
      <c r="P333" s="835">
        <v>1719.99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32</v>
      </c>
      <c r="B334" s="832" t="s">
        <v>2552</v>
      </c>
      <c r="C334" s="832" t="s">
        <v>2558</v>
      </c>
      <c r="D334" s="833" t="s">
        <v>4322</v>
      </c>
      <c r="E334" s="834" t="s">
        <v>2573</v>
      </c>
      <c r="F334" s="832" t="s">
        <v>2553</v>
      </c>
      <c r="G334" s="832" t="s">
        <v>2650</v>
      </c>
      <c r="H334" s="832" t="s">
        <v>662</v>
      </c>
      <c r="I334" s="832" t="s">
        <v>2188</v>
      </c>
      <c r="J334" s="832" t="s">
        <v>2189</v>
      </c>
      <c r="K334" s="832" t="s">
        <v>2190</v>
      </c>
      <c r="L334" s="835">
        <v>3231.81</v>
      </c>
      <c r="M334" s="835">
        <v>16159.05</v>
      </c>
      <c r="N334" s="832">
        <v>5</v>
      </c>
      <c r="O334" s="836">
        <v>3</v>
      </c>
      <c r="P334" s="835">
        <v>12927.24</v>
      </c>
      <c r="Q334" s="837">
        <v>0.8</v>
      </c>
      <c r="R334" s="832">
        <v>4</v>
      </c>
      <c r="S334" s="837">
        <v>0.8</v>
      </c>
      <c r="T334" s="836">
        <v>2.5</v>
      </c>
      <c r="U334" s="838">
        <v>0.83333333333333337</v>
      </c>
    </row>
    <row r="335" spans="1:21" ht="14.4" customHeight="1" x14ac:dyDescent="0.3">
      <c r="A335" s="831">
        <v>32</v>
      </c>
      <c r="B335" s="832" t="s">
        <v>2552</v>
      </c>
      <c r="C335" s="832" t="s">
        <v>2558</v>
      </c>
      <c r="D335" s="833" t="s">
        <v>4322</v>
      </c>
      <c r="E335" s="834" t="s">
        <v>2573</v>
      </c>
      <c r="F335" s="832" t="s">
        <v>2553</v>
      </c>
      <c r="G335" s="832" t="s">
        <v>3117</v>
      </c>
      <c r="H335" s="832" t="s">
        <v>592</v>
      </c>
      <c r="I335" s="832" t="s">
        <v>3118</v>
      </c>
      <c r="J335" s="832" t="s">
        <v>3119</v>
      </c>
      <c r="K335" s="832" t="s">
        <v>3120</v>
      </c>
      <c r="L335" s="835">
        <v>88.3</v>
      </c>
      <c r="M335" s="835">
        <v>88.3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32</v>
      </c>
      <c r="B336" s="832" t="s">
        <v>2552</v>
      </c>
      <c r="C336" s="832" t="s">
        <v>2558</v>
      </c>
      <c r="D336" s="833" t="s">
        <v>4322</v>
      </c>
      <c r="E336" s="834" t="s">
        <v>2573</v>
      </c>
      <c r="F336" s="832" t="s">
        <v>2553</v>
      </c>
      <c r="G336" s="832" t="s">
        <v>2673</v>
      </c>
      <c r="H336" s="832" t="s">
        <v>662</v>
      </c>
      <c r="I336" s="832" t="s">
        <v>2765</v>
      </c>
      <c r="J336" s="832" t="s">
        <v>908</v>
      </c>
      <c r="K336" s="832" t="s">
        <v>2030</v>
      </c>
      <c r="L336" s="835">
        <v>42.51</v>
      </c>
      <c r="M336" s="835">
        <v>42.51</v>
      </c>
      <c r="N336" s="832">
        <v>1</v>
      </c>
      <c r="O336" s="836">
        <v>0.5</v>
      </c>
      <c r="P336" s="835">
        <v>42.51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32</v>
      </c>
      <c r="B337" s="832" t="s">
        <v>2552</v>
      </c>
      <c r="C337" s="832" t="s">
        <v>2558</v>
      </c>
      <c r="D337" s="833" t="s">
        <v>4322</v>
      </c>
      <c r="E337" s="834" t="s">
        <v>2573</v>
      </c>
      <c r="F337" s="832" t="s">
        <v>2553</v>
      </c>
      <c r="G337" s="832" t="s">
        <v>2727</v>
      </c>
      <c r="H337" s="832" t="s">
        <v>592</v>
      </c>
      <c r="I337" s="832" t="s">
        <v>2728</v>
      </c>
      <c r="J337" s="832" t="s">
        <v>1063</v>
      </c>
      <c r="K337" s="832" t="s">
        <v>2729</v>
      </c>
      <c r="L337" s="835">
        <v>107.27</v>
      </c>
      <c r="M337" s="835">
        <v>214.54</v>
      </c>
      <c r="N337" s="832">
        <v>2</v>
      </c>
      <c r="O337" s="836">
        <v>1</v>
      </c>
      <c r="P337" s="835">
        <v>214.54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32</v>
      </c>
      <c r="B338" s="832" t="s">
        <v>2552</v>
      </c>
      <c r="C338" s="832" t="s">
        <v>2558</v>
      </c>
      <c r="D338" s="833" t="s">
        <v>4322</v>
      </c>
      <c r="E338" s="834" t="s">
        <v>2573</v>
      </c>
      <c r="F338" s="832" t="s">
        <v>2553</v>
      </c>
      <c r="G338" s="832" t="s">
        <v>2608</v>
      </c>
      <c r="H338" s="832" t="s">
        <v>592</v>
      </c>
      <c r="I338" s="832" t="s">
        <v>2609</v>
      </c>
      <c r="J338" s="832" t="s">
        <v>994</v>
      </c>
      <c r="K338" s="832" t="s">
        <v>2610</v>
      </c>
      <c r="L338" s="835">
        <v>75.05</v>
      </c>
      <c r="M338" s="835">
        <v>75.05</v>
      </c>
      <c r="N338" s="832">
        <v>1</v>
      </c>
      <c r="O338" s="836">
        <v>0.5</v>
      </c>
      <c r="P338" s="835">
        <v>75.05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32</v>
      </c>
      <c r="B339" s="832" t="s">
        <v>2552</v>
      </c>
      <c r="C339" s="832" t="s">
        <v>2558</v>
      </c>
      <c r="D339" s="833" t="s">
        <v>4322</v>
      </c>
      <c r="E339" s="834" t="s">
        <v>2573</v>
      </c>
      <c r="F339" s="832" t="s">
        <v>2553</v>
      </c>
      <c r="G339" s="832" t="s">
        <v>2990</v>
      </c>
      <c r="H339" s="832" t="s">
        <v>592</v>
      </c>
      <c r="I339" s="832" t="s">
        <v>2991</v>
      </c>
      <c r="J339" s="832" t="s">
        <v>2992</v>
      </c>
      <c r="K339" s="832" t="s">
        <v>2993</v>
      </c>
      <c r="L339" s="835">
        <v>2615.92</v>
      </c>
      <c r="M339" s="835">
        <v>23543.279999999999</v>
      </c>
      <c r="N339" s="832">
        <v>9</v>
      </c>
      <c r="O339" s="836">
        <v>2</v>
      </c>
      <c r="P339" s="835">
        <v>23543.279999999999</v>
      </c>
      <c r="Q339" s="837">
        <v>1</v>
      </c>
      <c r="R339" s="832">
        <v>9</v>
      </c>
      <c r="S339" s="837">
        <v>1</v>
      </c>
      <c r="T339" s="836">
        <v>2</v>
      </c>
      <c r="U339" s="838">
        <v>1</v>
      </c>
    </row>
    <row r="340" spans="1:21" ht="14.4" customHeight="1" x14ac:dyDescent="0.3">
      <c r="A340" s="831">
        <v>32</v>
      </c>
      <c r="B340" s="832" t="s">
        <v>2552</v>
      </c>
      <c r="C340" s="832" t="s">
        <v>2558</v>
      </c>
      <c r="D340" s="833" t="s">
        <v>4322</v>
      </c>
      <c r="E340" s="834" t="s">
        <v>2573</v>
      </c>
      <c r="F340" s="832" t="s">
        <v>2553</v>
      </c>
      <c r="G340" s="832" t="s">
        <v>2990</v>
      </c>
      <c r="H340" s="832" t="s">
        <v>592</v>
      </c>
      <c r="I340" s="832" t="s">
        <v>3121</v>
      </c>
      <c r="J340" s="832" t="s">
        <v>2992</v>
      </c>
      <c r="K340" s="832" t="s">
        <v>3122</v>
      </c>
      <c r="L340" s="835">
        <v>4359.8599999999997</v>
      </c>
      <c r="M340" s="835">
        <v>104636.64</v>
      </c>
      <c r="N340" s="832">
        <v>24</v>
      </c>
      <c r="O340" s="836">
        <v>9.5</v>
      </c>
      <c r="P340" s="835">
        <v>104636.64</v>
      </c>
      <c r="Q340" s="837">
        <v>1</v>
      </c>
      <c r="R340" s="832">
        <v>24</v>
      </c>
      <c r="S340" s="837">
        <v>1</v>
      </c>
      <c r="T340" s="836">
        <v>9.5</v>
      </c>
      <c r="U340" s="838">
        <v>1</v>
      </c>
    </row>
    <row r="341" spans="1:21" ht="14.4" customHeight="1" x14ac:dyDescent="0.3">
      <c r="A341" s="831">
        <v>32</v>
      </c>
      <c r="B341" s="832" t="s">
        <v>2552</v>
      </c>
      <c r="C341" s="832" t="s">
        <v>2558</v>
      </c>
      <c r="D341" s="833" t="s">
        <v>4322</v>
      </c>
      <c r="E341" s="834" t="s">
        <v>2573</v>
      </c>
      <c r="F341" s="832" t="s">
        <v>2553</v>
      </c>
      <c r="G341" s="832" t="s">
        <v>3123</v>
      </c>
      <c r="H341" s="832" t="s">
        <v>662</v>
      </c>
      <c r="I341" s="832" t="s">
        <v>3124</v>
      </c>
      <c r="J341" s="832" t="s">
        <v>3125</v>
      </c>
      <c r="K341" s="832" t="s">
        <v>3126</v>
      </c>
      <c r="L341" s="835">
        <v>186.87</v>
      </c>
      <c r="M341" s="835">
        <v>186.87</v>
      </c>
      <c r="N341" s="832">
        <v>1</v>
      </c>
      <c r="O341" s="836">
        <v>0.5</v>
      </c>
      <c r="P341" s="835">
        <v>186.87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32</v>
      </c>
      <c r="B342" s="832" t="s">
        <v>2552</v>
      </c>
      <c r="C342" s="832" t="s">
        <v>2558</v>
      </c>
      <c r="D342" s="833" t="s">
        <v>4322</v>
      </c>
      <c r="E342" s="834" t="s">
        <v>2573</v>
      </c>
      <c r="F342" s="832" t="s">
        <v>2553</v>
      </c>
      <c r="G342" s="832" t="s">
        <v>2822</v>
      </c>
      <c r="H342" s="832" t="s">
        <v>592</v>
      </c>
      <c r="I342" s="832" t="s">
        <v>2823</v>
      </c>
      <c r="J342" s="832" t="s">
        <v>2824</v>
      </c>
      <c r="K342" s="832" t="s">
        <v>2825</v>
      </c>
      <c r="L342" s="835">
        <v>73.09</v>
      </c>
      <c r="M342" s="835">
        <v>803.99</v>
      </c>
      <c r="N342" s="832">
        <v>11</v>
      </c>
      <c r="O342" s="836">
        <v>5</v>
      </c>
      <c r="P342" s="835">
        <v>511.63000000000005</v>
      </c>
      <c r="Q342" s="837">
        <v>0.63636363636363646</v>
      </c>
      <c r="R342" s="832">
        <v>7</v>
      </c>
      <c r="S342" s="837">
        <v>0.63636363636363635</v>
      </c>
      <c r="T342" s="836">
        <v>3</v>
      </c>
      <c r="U342" s="838">
        <v>0.6</v>
      </c>
    </row>
    <row r="343" spans="1:21" ht="14.4" customHeight="1" x14ac:dyDescent="0.3">
      <c r="A343" s="831">
        <v>32</v>
      </c>
      <c r="B343" s="832" t="s">
        <v>2552</v>
      </c>
      <c r="C343" s="832" t="s">
        <v>2558</v>
      </c>
      <c r="D343" s="833" t="s">
        <v>4322</v>
      </c>
      <c r="E343" s="834" t="s">
        <v>2573</v>
      </c>
      <c r="F343" s="832" t="s">
        <v>2553</v>
      </c>
      <c r="G343" s="832" t="s">
        <v>2684</v>
      </c>
      <c r="H343" s="832" t="s">
        <v>592</v>
      </c>
      <c r="I343" s="832" t="s">
        <v>3011</v>
      </c>
      <c r="J343" s="832" t="s">
        <v>3012</v>
      </c>
      <c r="K343" s="832" t="s">
        <v>3013</v>
      </c>
      <c r="L343" s="835">
        <v>58.63</v>
      </c>
      <c r="M343" s="835">
        <v>938.08</v>
      </c>
      <c r="N343" s="832">
        <v>16</v>
      </c>
      <c r="O343" s="836">
        <v>11</v>
      </c>
      <c r="P343" s="835">
        <v>762.19</v>
      </c>
      <c r="Q343" s="837">
        <v>0.8125</v>
      </c>
      <c r="R343" s="832">
        <v>13</v>
      </c>
      <c r="S343" s="837">
        <v>0.8125</v>
      </c>
      <c r="T343" s="836">
        <v>8</v>
      </c>
      <c r="U343" s="838">
        <v>0.72727272727272729</v>
      </c>
    </row>
    <row r="344" spans="1:21" ht="14.4" customHeight="1" x14ac:dyDescent="0.3">
      <c r="A344" s="831">
        <v>32</v>
      </c>
      <c r="B344" s="832" t="s">
        <v>2552</v>
      </c>
      <c r="C344" s="832" t="s">
        <v>2558</v>
      </c>
      <c r="D344" s="833" t="s">
        <v>4322</v>
      </c>
      <c r="E344" s="834" t="s">
        <v>2573</v>
      </c>
      <c r="F344" s="832" t="s">
        <v>2553</v>
      </c>
      <c r="G344" s="832" t="s">
        <v>3127</v>
      </c>
      <c r="H344" s="832" t="s">
        <v>592</v>
      </c>
      <c r="I344" s="832" t="s">
        <v>3128</v>
      </c>
      <c r="J344" s="832" t="s">
        <v>1127</v>
      </c>
      <c r="K344" s="832" t="s">
        <v>3129</v>
      </c>
      <c r="L344" s="835">
        <v>163.54</v>
      </c>
      <c r="M344" s="835">
        <v>327.08</v>
      </c>
      <c r="N344" s="832">
        <v>2</v>
      </c>
      <c r="O344" s="836">
        <v>1</v>
      </c>
      <c r="P344" s="835">
        <v>327.08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32</v>
      </c>
      <c r="B345" s="832" t="s">
        <v>2552</v>
      </c>
      <c r="C345" s="832" t="s">
        <v>2558</v>
      </c>
      <c r="D345" s="833" t="s">
        <v>4322</v>
      </c>
      <c r="E345" s="834" t="s">
        <v>2573</v>
      </c>
      <c r="F345" s="832" t="s">
        <v>2553</v>
      </c>
      <c r="G345" s="832" t="s">
        <v>3130</v>
      </c>
      <c r="H345" s="832" t="s">
        <v>592</v>
      </c>
      <c r="I345" s="832" t="s">
        <v>3131</v>
      </c>
      <c r="J345" s="832" t="s">
        <v>3132</v>
      </c>
      <c r="K345" s="832" t="s">
        <v>3133</v>
      </c>
      <c r="L345" s="835">
        <v>0</v>
      </c>
      <c r="M345" s="835">
        <v>0</v>
      </c>
      <c r="N345" s="832">
        <v>1</v>
      </c>
      <c r="O345" s="836">
        <v>1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32</v>
      </c>
      <c r="B346" s="832" t="s">
        <v>2552</v>
      </c>
      <c r="C346" s="832" t="s">
        <v>2558</v>
      </c>
      <c r="D346" s="833" t="s">
        <v>4322</v>
      </c>
      <c r="E346" s="834" t="s">
        <v>2573</v>
      </c>
      <c r="F346" s="832" t="s">
        <v>2553</v>
      </c>
      <c r="G346" s="832" t="s">
        <v>2642</v>
      </c>
      <c r="H346" s="832" t="s">
        <v>592</v>
      </c>
      <c r="I346" s="832" t="s">
        <v>2643</v>
      </c>
      <c r="J346" s="832" t="s">
        <v>2644</v>
      </c>
      <c r="K346" s="832" t="s">
        <v>2645</v>
      </c>
      <c r="L346" s="835">
        <v>88.76</v>
      </c>
      <c r="M346" s="835">
        <v>798.84000000000015</v>
      </c>
      <c r="N346" s="832">
        <v>9</v>
      </c>
      <c r="O346" s="836">
        <v>4.5</v>
      </c>
      <c r="P346" s="835">
        <v>532.56000000000006</v>
      </c>
      <c r="Q346" s="837">
        <v>0.66666666666666663</v>
      </c>
      <c r="R346" s="832">
        <v>6</v>
      </c>
      <c r="S346" s="837">
        <v>0.66666666666666663</v>
      </c>
      <c r="T346" s="836">
        <v>3</v>
      </c>
      <c r="U346" s="838">
        <v>0.66666666666666663</v>
      </c>
    </row>
    <row r="347" spans="1:21" ht="14.4" customHeight="1" x14ac:dyDescent="0.3">
      <c r="A347" s="831">
        <v>32</v>
      </c>
      <c r="B347" s="832" t="s">
        <v>2552</v>
      </c>
      <c r="C347" s="832" t="s">
        <v>2558</v>
      </c>
      <c r="D347" s="833" t="s">
        <v>4322</v>
      </c>
      <c r="E347" s="834" t="s">
        <v>2573</v>
      </c>
      <c r="F347" s="832" t="s">
        <v>2553</v>
      </c>
      <c r="G347" s="832" t="s">
        <v>3019</v>
      </c>
      <c r="H347" s="832" t="s">
        <v>592</v>
      </c>
      <c r="I347" s="832" t="s">
        <v>3020</v>
      </c>
      <c r="J347" s="832" t="s">
        <v>3021</v>
      </c>
      <c r="K347" s="832" t="s">
        <v>3022</v>
      </c>
      <c r="L347" s="835">
        <v>727.03</v>
      </c>
      <c r="M347" s="835">
        <v>1454.06</v>
      </c>
      <c r="N347" s="832">
        <v>2</v>
      </c>
      <c r="O347" s="836">
        <v>1.5</v>
      </c>
      <c r="P347" s="835">
        <v>1454.06</v>
      </c>
      <c r="Q347" s="837">
        <v>1</v>
      </c>
      <c r="R347" s="832">
        <v>2</v>
      </c>
      <c r="S347" s="837">
        <v>1</v>
      </c>
      <c r="T347" s="836">
        <v>1.5</v>
      </c>
      <c r="U347" s="838">
        <v>1</v>
      </c>
    </row>
    <row r="348" spans="1:21" ht="14.4" customHeight="1" x14ac:dyDescent="0.3">
      <c r="A348" s="831">
        <v>32</v>
      </c>
      <c r="B348" s="832" t="s">
        <v>2552</v>
      </c>
      <c r="C348" s="832" t="s">
        <v>2558</v>
      </c>
      <c r="D348" s="833" t="s">
        <v>4322</v>
      </c>
      <c r="E348" s="834" t="s">
        <v>2573</v>
      </c>
      <c r="F348" s="832" t="s">
        <v>2553</v>
      </c>
      <c r="G348" s="832" t="s">
        <v>3134</v>
      </c>
      <c r="H348" s="832" t="s">
        <v>662</v>
      </c>
      <c r="I348" s="832" t="s">
        <v>3135</v>
      </c>
      <c r="J348" s="832" t="s">
        <v>2423</v>
      </c>
      <c r="K348" s="832" t="s">
        <v>3136</v>
      </c>
      <c r="L348" s="835">
        <v>219.18</v>
      </c>
      <c r="M348" s="835">
        <v>219.18</v>
      </c>
      <c r="N348" s="832">
        <v>1</v>
      </c>
      <c r="O348" s="836">
        <v>0.5</v>
      </c>
      <c r="P348" s="835">
        <v>219.18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32</v>
      </c>
      <c r="B349" s="832" t="s">
        <v>2552</v>
      </c>
      <c r="C349" s="832" t="s">
        <v>2558</v>
      </c>
      <c r="D349" s="833" t="s">
        <v>4322</v>
      </c>
      <c r="E349" s="834" t="s">
        <v>2573</v>
      </c>
      <c r="F349" s="832" t="s">
        <v>2553</v>
      </c>
      <c r="G349" s="832" t="s">
        <v>2634</v>
      </c>
      <c r="H349" s="832" t="s">
        <v>662</v>
      </c>
      <c r="I349" s="832" t="s">
        <v>2694</v>
      </c>
      <c r="J349" s="832" t="s">
        <v>901</v>
      </c>
      <c r="K349" s="832" t="s">
        <v>2018</v>
      </c>
      <c r="L349" s="835">
        <v>490.89</v>
      </c>
      <c r="M349" s="835">
        <v>2945.3399999999997</v>
      </c>
      <c r="N349" s="832">
        <v>6</v>
      </c>
      <c r="O349" s="836">
        <v>3</v>
      </c>
      <c r="P349" s="835">
        <v>2945.3399999999997</v>
      </c>
      <c r="Q349" s="837">
        <v>1</v>
      </c>
      <c r="R349" s="832">
        <v>6</v>
      </c>
      <c r="S349" s="837">
        <v>1</v>
      </c>
      <c r="T349" s="836">
        <v>3</v>
      </c>
      <c r="U349" s="838">
        <v>1</v>
      </c>
    </row>
    <row r="350" spans="1:21" ht="14.4" customHeight="1" x14ac:dyDescent="0.3">
      <c r="A350" s="831">
        <v>32</v>
      </c>
      <c r="B350" s="832" t="s">
        <v>2552</v>
      </c>
      <c r="C350" s="832" t="s">
        <v>2558</v>
      </c>
      <c r="D350" s="833" t="s">
        <v>4322</v>
      </c>
      <c r="E350" s="834" t="s">
        <v>2573</v>
      </c>
      <c r="F350" s="832" t="s">
        <v>2553</v>
      </c>
      <c r="G350" s="832" t="s">
        <v>2634</v>
      </c>
      <c r="H350" s="832" t="s">
        <v>662</v>
      </c>
      <c r="I350" s="832" t="s">
        <v>2740</v>
      </c>
      <c r="J350" s="832" t="s">
        <v>901</v>
      </c>
      <c r="K350" s="832" t="s">
        <v>2016</v>
      </c>
      <c r="L350" s="835">
        <v>736.33</v>
      </c>
      <c r="M350" s="835">
        <v>2945.32</v>
      </c>
      <c r="N350" s="832">
        <v>4</v>
      </c>
      <c r="O350" s="836">
        <v>1.5</v>
      </c>
      <c r="P350" s="835">
        <v>2945.32</v>
      </c>
      <c r="Q350" s="837">
        <v>1</v>
      </c>
      <c r="R350" s="832">
        <v>4</v>
      </c>
      <c r="S350" s="837">
        <v>1</v>
      </c>
      <c r="T350" s="836">
        <v>1.5</v>
      </c>
      <c r="U350" s="838">
        <v>1</v>
      </c>
    </row>
    <row r="351" spans="1:21" ht="14.4" customHeight="1" x14ac:dyDescent="0.3">
      <c r="A351" s="831">
        <v>32</v>
      </c>
      <c r="B351" s="832" t="s">
        <v>2552</v>
      </c>
      <c r="C351" s="832" t="s">
        <v>2558</v>
      </c>
      <c r="D351" s="833" t="s">
        <v>4322</v>
      </c>
      <c r="E351" s="834" t="s">
        <v>2573</v>
      </c>
      <c r="F351" s="832" t="s">
        <v>2553</v>
      </c>
      <c r="G351" s="832" t="s">
        <v>2634</v>
      </c>
      <c r="H351" s="832" t="s">
        <v>662</v>
      </c>
      <c r="I351" s="832" t="s">
        <v>2654</v>
      </c>
      <c r="J351" s="832" t="s">
        <v>1783</v>
      </c>
      <c r="K351" s="832" t="s">
        <v>2655</v>
      </c>
      <c r="L351" s="835">
        <v>1385.62</v>
      </c>
      <c r="M351" s="835">
        <v>6928.0999999999995</v>
      </c>
      <c r="N351" s="832">
        <v>5</v>
      </c>
      <c r="O351" s="836">
        <v>2</v>
      </c>
      <c r="P351" s="835">
        <v>6928.0999999999995</v>
      </c>
      <c r="Q351" s="837">
        <v>1</v>
      </c>
      <c r="R351" s="832">
        <v>5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32</v>
      </c>
      <c r="B352" s="832" t="s">
        <v>2552</v>
      </c>
      <c r="C352" s="832" t="s">
        <v>2558</v>
      </c>
      <c r="D352" s="833" t="s">
        <v>4322</v>
      </c>
      <c r="E352" s="834" t="s">
        <v>2573</v>
      </c>
      <c r="F352" s="832" t="s">
        <v>2553</v>
      </c>
      <c r="G352" s="832" t="s">
        <v>2634</v>
      </c>
      <c r="H352" s="832" t="s">
        <v>662</v>
      </c>
      <c r="I352" s="832" t="s">
        <v>2475</v>
      </c>
      <c r="J352" s="832" t="s">
        <v>1783</v>
      </c>
      <c r="K352" s="832" t="s">
        <v>2655</v>
      </c>
      <c r="L352" s="835">
        <v>1385.62</v>
      </c>
      <c r="M352" s="835">
        <v>4156.8599999999997</v>
      </c>
      <c r="N352" s="832">
        <v>3</v>
      </c>
      <c r="O352" s="836">
        <v>1</v>
      </c>
      <c r="P352" s="835">
        <v>4156.8599999999997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32</v>
      </c>
      <c r="B353" s="832" t="s">
        <v>2552</v>
      </c>
      <c r="C353" s="832" t="s">
        <v>2558</v>
      </c>
      <c r="D353" s="833" t="s">
        <v>4322</v>
      </c>
      <c r="E353" s="834" t="s">
        <v>2573</v>
      </c>
      <c r="F353" s="832" t="s">
        <v>2553</v>
      </c>
      <c r="G353" s="832" t="s">
        <v>2853</v>
      </c>
      <c r="H353" s="832" t="s">
        <v>662</v>
      </c>
      <c r="I353" s="832" t="s">
        <v>2233</v>
      </c>
      <c r="J353" s="832" t="s">
        <v>711</v>
      </c>
      <c r="K353" s="832" t="s">
        <v>2234</v>
      </c>
      <c r="L353" s="835">
        <v>48.42</v>
      </c>
      <c r="M353" s="835">
        <v>145.26</v>
      </c>
      <c r="N353" s="832">
        <v>3</v>
      </c>
      <c r="O353" s="836">
        <v>1.5</v>
      </c>
      <c r="P353" s="835">
        <v>48.42</v>
      </c>
      <c r="Q353" s="837">
        <v>0.33333333333333337</v>
      </c>
      <c r="R353" s="832">
        <v>1</v>
      </c>
      <c r="S353" s="837">
        <v>0.33333333333333331</v>
      </c>
      <c r="T353" s="836">
        <v>0.5</v>
      </c>
      <c r="U353" s="838">
        <v>0.33333333333333331</v>
      </c>
    </row>
    <row r="354" spans="1:21" ht="14.4" customHeight="1" x14ac:dyDescent="0.3">
      <c r="A354" s="831">
        <v>32</v>
      </c>
      <c r="B354" s="832" t="s">
        <v>2552</v>
      </c>
      <c r="C354" s="832" t="s">
        <v>2558</v>
      </c>
      <c r="D354" s="833" t="s">
        <v>4322</v>
      </c>
      <c r="E354" s="834" t="s">
        <v>2573</v>
      </c>
      <c r="F354" s="832" t="s">
        <v>2553</v>
      </c>
      <c r="G354" s="832" t="s">
        <v>2859</v>
      </c>
      <c r="H354" s="832" t="s">
        <v>592</v>
      </c>
      <c r="I354" s="832" t="s">
        <v>3137</v>
      </c>
      <c r="J354" s="832" t="s">
        <v>3138</v>
      </c>
      <c r="K354" s="832" t="s">
        <v>3139</v>
      </c>
      <c r="L354" s="835">
        <v>64.5</v>
      </c>
      <c r="M354" s="835">
        <v>64.5</v>
      </c>
      <c r="N354" s="832">
        <v>1</v>
      </c>
      <c r="O354" s="836">
        <v>0.5</v>
      </c>
      <c r="P354" s="835">
        <v>64.5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32</v>
      </c>
      <c r="B355" s="832" t="s">
        <v>2552</v>
      </c>
      <c r="C355" s="832" t="s">
        <v>2558</v>
      </c>
      <c r="D355" s="833" t="s">
        <v>4322</v>
      </c>
      <c r="E355" s="834" t="s">
        <v>2573</v>
      </c>
      <c r="F355" s="832" t="s">
        <v>2553</v>
      </c>
      <c r="G355" s="832" t="s">
        <v>2859</v>
      </c>
      <c r="H355" s="832" t="s">
        <v>592</v>
      </c>
      <c r="I355" s="832" t="s">
        <v>2860</v>
      </c>
      <c r="J355" s="832" t="s">
        <v>1584</v>
      </c>
      <c r="K355" s="832" t="s">
        <v>2861</v>
      </c>
      <c r="L355" s="835">
        <v>103.67</v>
      </c>
      <c r="M355" s="835">
        <v>103.67</v>
      </c>
      <c r="N355" s="832">
        <v>1</v>
      </c>
      <c r="O355" s="836">
        <v>0.5</v>
      </c>
      <c r="P355" s="835">
        <v>103.67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32</v>
      </c>
      <c r="B356" s="832" t="s">
        <v>2552</v>
      </c>
      <c r="C356" s="832" t="s">
        <v>2558</v>
      </c>
      <c r="D356" s="833" t="s">
        <v>4322</v>
      </c>
      <c r="E356" s="834" t="s">
        <v>2573</v>
      </c>
      <c r="F356" s="832" t="s">
        <v>2553</v>
      </c>
      <c r="G356" s="832" t="s">
        <v>2859</v>
      </c>
      <c r="H356" s="832" t="s">
        <v>592</v>
      </c>
      <c r="I356" s="832" t="s">
        <v>2862</v>
      </c>
      <c r="J356" s="832" t="s">
        <v>1584</v>
      </c>
      <c r="K356" s="832" t="s">
        <v>2861</v>
      </c>
      <c r="L356" s="835">
        <v>103.67</v>
      </c>
      <c r="M356" s="835">
        <v>1555.05</v>
      </c>
      <c r="N356" s="832">
        <v>15</v>
      </c>
      <c r="O356" s="836">
        <v>10.5</v>
      </c>
      <c r="P356" s="835">
        <v>1347.71</v>
      </c>
      <c r="Q356" s="837">
        <v>0.8666666666666667</v>
      </c>
      <c r="R356" s="832">
        <v>13</v>
      </c>
      <c r="S356" s="837">
        <v>0.8666666666666667</v>
      </c>
      <c r="T356" s="836">
        <v>9.5</v>
      </c>
      <c r="U356" s="838">
        <v>0.90476190476190477</v>
      </c>
    </row>
    <row r="357" spans="1:21" ht="14.4" customHeight="1" x14ac:dyDescent="0.3">
      <c r="A357" s="831">
        <v>32</v>
      </c>
      <c r="B357" s="832" t="s">
        <v>2552</v>
      </c>
      <c r="C357" s="832" t="s">
        <v>2558</v>
      </c>
      <c r="D357" s="833" t="s">
        <v>4322</v>
      </c>
      <c r="E357" s="834" t="s">
        <v>2573</v>
      </c>
      <c r="F357" s="832" t="s">
        <v>2553</v>
      </c>
      <c r="G357" s="832" t="s">
        <v>2859</v>
      </c>
      <c r="H357" s="832" t="s">
        <v>592</v>
      </c>
      <c r="I357" s="832" t="s">
        <v>3140</v>
      </c>
      <c r="J357" s="832" t="s">
        <v>1584</v>
      </c>
      <c r="K357" s="832" t="s">
        <v>3141</v>
      </c>
      <c r="L357" s="835">
        <v>32.25</v>
      </c>
      <c r="M357" s="835">
        <v>32.25</v>
      </c>
      <c r="N357" s="832">
        <v>1</v>
      </c>
      <c r="O357" s="836">
        <v>0.5</v>
      </c>
      <c r="P357" s="835">
        <v>32.25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2552</v>
      </c>
      <c r="C358" s="832" t="s">
        <v>2558</v>
      </c>
      <c r="D358" s="833" t="s">
        <v>4322</v>
      </c>
      <c r="E358" s="834" t="s">
        <v>2573</v>
      </c>
      <c r="F358" s="832" t="s">
        <v>2553</v>
      </c>
      <c r="G358" s="832" t="s">
        <v>2636</v>
      </c>
      <c r="H358" s="832" t="s">
        <v>662</v>
      </c>
      <c r="I358" s="832" t="s">
        <v>2769</v>
      </c>
      <c r="J358" s="832" t="s">
        <v>1990</v>
      </c>
      <c r="K358" s="832" t="s">
        <v>1991</v>
      </c>
      <c r="L358" s="835">
        <v>115.18</v>
      </c>
      <c r="M358" s="835">
        <v>230.36</v>
      </c>
      <c r="N358" s="832">
        <v>2</v>
      </c>
      <c r="O358" s="836">
        <v>1.5</v>
      </c>
      <c r="P358" s="835">
        <v>115.18</v>
      </c>
      <c r="Q358" s="837">
        <v>0.5</v>
      </c>
      <c r="R358" s="832">
        <v>1</v>
      </c>
      <c r="S358" s="837">
        <v>0.5</v>
      </c>
      <c r="T358" s="836">
        <v>0.5</v>
      </c>
      <c r="U358" s="838">
        <v>0.33333333333333331</v>
      </c>
    </row>
    <row r="359" spans="1:21" ht="14.4" customHeight="1" x14ac:dyDescent="0.3">
      <c r="A359" s="831">
        <v>32</v>
      </c>
      <c r="B359" s="832" t="s">
        <v>2552</v>
      </c>
      <c r="C359" s="832" t="s">
        <v>2558</v>
      </c>
      <c r="D359" s="833" t="s">
        <v>4322</v>
      </c>
      <c r="E359" s="834" t="s">
        <v>2573</v>
      </c>
      <c r="F359" s="832" t="s">
        <v>2553</v>
      </c>
      <c r="G359" s="832" t="s">
        <v>2636</v>
      </c>
      <c r="H359" s="832" t="s">
        <v>662</v>
      </c>
      <c r="I359" s="832" t="s">
        <v>2646</v>
      </c>
      <c r="J359" s="832" t="s">
        <v>1990</v>
      </c>
      <c r="K359" s="832" t="s">
        <v>2647</v>
      </c>
      <c r="L359" s="835">
        <v>32.25</v>
      </c>
      <c r="M359" s="835">
        <v>32.25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32</v>
      </c>
      <c r="B360" s="832" t="s">
        <v>2552</v>
      </c>
      <c r="C360" s="832" t="s">
        <v>2558</v>
      </c>
      <c r="D360" s="833" t="s">
        <v>4322</v>
      </c>
      <c r="E360" s="834" t="s">
        <v>2573</v>
      </c>
      <c r="F360" s="832" t="s">
        <v>2553</v>
      </c>
      <c r="G360" s="832" t="s">
        <v>2636</v>
      </c>
      <c r="H360" s="832" t="s">
        <v>592</v>
      </c>
      <c r="I360" s="832" t="s">
        <v>2744</v>
      </c>
      <c r="J360" s="832" t="s">
        <v>1990</v>
      </c>
      <c r="K360" s="832" t="s">
        <v>2745</v>
      </c>
      <c r="L360" s="835">
        <v>103.67</v>
      </c>
      <c r="M360" s="835">
        <v>103.67</v>
      </c>
      <c r="N360" s="832">
        <v>1</v>
      </c>
      <c r="O360" s="836">
        <v>0.5</v>
      </c>
      <c r="P360" s="835">
        <v>103.67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32</v>
      </c>
      <c r="B361" s="832" t="s">
        <v>2552</v>
      </c>
      <c r="C361" s="832" t="s">
        <v>2558</v>
      </c>
      <c r="D361" s="833" t="s">
        <v>4322</v>
      </c>
      <c r="E361" s="834" t="s">
        <v>2573</v>
      </c>
      <c r="F361" s="832" t="s">
        <v>2553</v>
      </c>
      <c r="G361" s="832" t="s">
        <v>2875</v>
      </c>
      <c r="H361" s="832" t="s">
        <v>662</v>
      </c>
      <c r="I361" s="832" t="s">
        <v>2879</v>
      </c>
      <c r="J361" s="832" t="s">
        <v>2877</v>
      </c>
      <c r="K361" s="832" t="s">
        <v>2880</v>
      </c>
      <c r="L361" s="835">
        <v>218.62</v>
      </c>
      <c r="M361" s="835">
        <v>218.62</v>
      </c>
      <c r="N361" s="832">
        <v>1</v>
      </c>
      <c r="O361" s="836">
        <v>0.5</v>
      </c>
      <c r="P361" s="835">
        <v>218.62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32</v>
      </c>
      <c r="B362" s="832" t="s">
        <v>2552</v>
      </c>
      <c r="C362" s="832" t="s">
        <v>2558</v>
      </c>
      <c r="D362" s="833" t="s">
        <v>4322</v>
      </c>
      <c r="E362" s="834" t="s">
        <v>2573</v>
      </c>
      <c r="F362" s="832" t="s">
        <v>2553</v>
      </c>
      <c r="G362" s="832" t="s">
        <v>2612</v>
      </c>
      <c r="H362" s="832" t="s">
        <v>592</v>
      </c>
      <c r="I362" s="832" t="s">
        <v>2613</v>
      </c>
      <c r="J362" s="832" t="s">
        <v>2614</v>
      </c>
      <c r="K362" s="832" t="s">
        <v>2615</v>
      </c>
      <c r="L362" s="835">
        <v>21.92</v>
      </c>
      <c r="M362" s="835">
        <v>438.40000000000009</v>
      </c>
      <c r="N362" s="832">
        <v>20</v>
      </c>
      <c r="O362" s="836">
        <v>6.5</v>
      </c>
      <c r="P362" s="835">
        <v>328.80000000000007</v>
      </c>
      <c r="Q362" s="837">
        <v>0.75</v>
      </c>
      <c r="R362" s="832">
        <v>15</v>
      </c>
      <c r="S362" s="837">
        <v>0.75</v>
      </c>
      <c r="T362" s="836">
        <v>4.5</v>
      </c>
      <c r="U362" s="838">
        <v>0.69230769230769229</v>
      </c>
    </row>
    <row r="363" spans="1:21" ht="14.4" customHeight="1" x14ac:dyDescent="0.3">
      <c r="A363" s="831">
        <v>32</v>
      </c>
      <c r="B363" s="832" t="s">
        <v>2552</v>
      </c>
      <c r="C363" s="832" t="s">
        <v>2558</v>
      </c>
      <c r="D363" s="833" t="s">
        <v>4322</v>
      </c>
      <c r="E363" s="834" t="s">
        <v>2573</v>
      </c>
      <c r="F363" s="832" t="s">
        <v>2553</v>
      </c>
      <c r="G363" s="832" t="s">
        <v>2612</v>
      </c>
      <c r="H363" s="832" t="s">
        <v>592</v>
      </c>
      <c r="I363" s="832" t="s">
        <v>2616</v>
      </c>
      <c r="J363" s="832" t="s">
        <v>2617</v>
      </c>
      <c r="K363" s="832" t="s">
        <v>2618</v>
      </c>
      <c r="L363" s="835">
        <v>87.67</v>
      </c>
      <c r="M363" s="835">
        <v>2717.77</v>
      </c>
      <c r="N363" s="832">
        <v>31</v>
      </c>
      <c r="O363" s="836">
        <v>10</v>
      </c>
      <c r="P363" s="835">
        <v>2191.75</v>
      </c>
      <c r="Q363" s="837">
        <v>0.80645161290322576</v>
      </c>
      <c r="R363" s="832">
        <v>25</v>
      </c>
      <c r="S363" s="837">
        <v>0.80645161290322576</v>
      </c>
      <c r="T363" s="836">
        <v>8.5</v>
      </c>
      <c r="U363" s="838">
        <v>0.85</v>
      </c>
    </row>
    <row r="364" spans="1:21" ht="14.4" customHeight="1" x14ac:dyDescent="0.3">
      <c r="A364" s="831">
        <v>32</v>
      </c>
      <c r="B364" s="832" t="s">
        <v>2552</v>
      </c>
      <c r="C364" s="832" t="s">
        <v>2558</v>
      </c>
      <c r="D364" s="833" t="s">
        <v>4322</v>
      </c>
      <c r="E364" s="834" t="s">
        <v>2573</v>
      </c>
      <c r="F364" s="832" t="s">
        <v>2553</v>
      </c>
      <c r="G364" s="832" t="s">
        <v>3043</v>
      </c>
      <c r="H364" s="832" t="s">
        <v>592</v>
      </c>
      <c r="I364" s="832" t="s">
        <v>3142</v>
      </c>
      <c r="J364" s="832" t="s">
        <v>3045</v>
      </c>
      <c r="K364" s="832" t="s">
        <v>3143</v>
      </c>
      <c r="L364" s="835">
        <v>1321.53</v>
      </c>
      <c r="M364" s="835">
        <v>1321.53</v>
      </c>
      <c r="N364" s="832">
        <v>1</v>
      </c>
      <c r="O364" s="836">
        <v>0.5</v>
      </c>
      <c r="P364" s="835">
        <v>1321.53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32</v>
      </c>
      <c r="B365" s="832" t="s">
        <v>2552</v>
      </c>
      <c r="C365" s="832" t="s">
        <v>2558</v>
      </c>
      <c r="D365" s="833" t="s">
        <v>4322</v>
      </c>
      <c r="E365" s="834" t="s">
        <v>2573</v>
      </c>
      <c r="F365" s="832" t="s">
        <v>2553</v>
      </c>
      <c r="G365" s="832" t="s">
        <v>3043</v>
      </c>
      <c r="H365" s="832" t="s">
        <v>592</v>
      </c>
      <c r="I365" s="832" t="s">
        <v>3144</v>
      </c>
      <c r="J365" s="832" t="s">
        <v>3045</v>
      </c>
      <c r="K365" s="832" t="s">
        <v>3145</v>
      </c>
      <c r="L365" s="835">
        <v>1544.99</v>
      </c>
      <c r="M365" s="835">
        <v>3089.98</v>
      </c>
      <c r="N365" s="832">
        <v>2</v>
      </c>
      <c r="O365" s="836">
        <v>0.5</v>
      </c>
      <c r="P365" s="835">
        <v>3089.98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32</v>
      </c>
      <c r="B366" s="832" t="s">
        <v>2552</v>
      </c>
      <c r="C366" s="832" t="s">
        <v>2558</v>
      </c>
      <c r="D366" s="833" t="s">
        <v>4322</v>
      </c>
      <c r="E366" s="834" t="s">
        <v>2573</v>
      </c>
      <c r="F366" s="832" t="s">
        <v>2553</v>
      </c>
      <c r="G366" s="832" t="s">
        <v>2894</v>
      </c>
      <c r="H366" s="832" t="s">
        <v>592</v>
      </c>
      <c r="I366" s="832" t="s">
        <v>2895</v>
      </c>
      <c r="J366" s="832" t="s">
        <v>2896</v>
      </c>
      <c r="K366" s="832" t="s">
        <v>2897</v>
      </c>
      <c r="L366" s="835">
        <v>128.69999999999999</v>
      </c>
      <c r="M366" s="835">
        <v>514.79999999999995</v>
      </c>
      <c r="N366" s="832">
        <v>4</v>
      </c>
      <c r="O366" s="836">
        <v>3</v>
      </c>
      <c r="P366" s="835">
        <v>386.09999999999997</v>
      </c>
      <c r="Q366" s="837">
        <v>0.75</v>
      </c>
      <c r="R366" s="832">
        <v>3</v>
      </c>
      <c r="S366" s="837">
        <v>0.75</v>
      </c>
      <c r="T366" s="836">
        <v>2</v>
      </c>
      <c r="U366" s="838">
        <v>0.66666666666666663</v>
      </c>
    </row>
    <row r="367" spans="1:21" ht="14.4" customHeight="1" x14ac:dyDescent="0.3">
      <c r="A367" s="831">
        <v>32</v>
      </c>
      <c r="B367" s="832" t="s">
        <v>2552</v>
      </c>
      <c r="C367" s="832" t="s">
        <v>2558</v>
      </c>
      <c r="D367" s="833" t="s">
        <v>4322</v>
      </c>
      <c r="E367" s="834" t="s">
        <v>2573</v>
      </c>
      <c r="F367" s="832" t="s">
        <v>2553</v>
      </c>
      <c r="G367" s="832" t="s">
        <v>2894</v>
      </c>
      <c r="H367" s="832" t="s">
        <v>592</v>
      </c>
      <c r="I367" s="832" t="s">
        <v>2898</v>
      </c>
      <c r="J367" s="832" t="s">
        <v>2896</v>
      </c>
      <c r="K367" s="832" t="s">
        <v>2899</v>
      </c>
      <c r="L367" s="835">
        <v>181.04</v>
      </c>
      <c r="M367" s="835">
        <v>1086.24</v>
      </c>
      <c r="N367" s="832">
        <v>6</v>
      </c>
      <c r="O367" s="836">
        <v>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32</v>
      </c>
      <c r="B368" s="832" t="s">
        <v>2552</v>
      </c>
      <c r="C368" s="832" t="s">
        <v>2558</v>
      </c>
      <c r="D368" s="833" t="s">
        <v>4322</v>
      </c>
      <c r="E368" s="834" t="s">
        <v>2573</v>
      </c>
      <c r="F368" s="832" t="s">
        <v>2553</v>
      </c>
      <c r="G368" s="832" t="s">
        <v>2900</v>
      </c>
      <c r="H368" s="832" t="s">
        <v>662</v>
      </c>
      <c r="I368" s="832" t="s">
        <v>2250</v>
      </c>
      <c r="J368" s="832" t="s">
        <v>2251</v>
      </c>
      <c r="K368" s="832" t="s">
        <v>2252</v>
      </c>
      <c r="L368" s="835">
        <v>0</v>
      </c>
      <c r="M368" s="835">
        <v>0</v>
      </c>
      <c r="N368" s="832">
        <v>3</v>
      </c>
      <c r="O368" s="836">
        <v>1.5</v>
      </c>
      <c r="P368" s="835">
        <v>0</v>
      </c>
      <c r="Q368" s="837"/>
      <c r="R368" s="832">
        <v>3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32</v>
      </c>
      <c r="B369" s="832" t="s">
        <v>2552</v>
      </c>
      <c r="C369" s="832" t="s">
        <v>2558</v>
      </c>
      <c r="D369" s="833" t="s">
        <v>4322</v>
      </c>
      <c r="E369" s="834" t="s">
        <v>2573</v>
      </c>
      <c r="F369" s="832" t="s">
        <v>2553</v>
      </c>
      <c r="G369" s="832" t="s">
        <v>2602</v>
      </c>
      <c r="H369" s="832" t="s">
        <v>592</v>
      </c>
      <c r="I369" s="832" t="s">
        <v>2901</v>
      </c>
      <c r="J369" s="832" t="s">
        <v>2640</v>
      </c>
      <c r="K369" s="832" t="s">
        <v>2902</v>
      </c>
      <c r="L369" s="835">
        <v>42.54</v>
      </c>
      <c r="M369" s="835">
        <v>42.54</v>
      </c>
      <c r="N369" s="832">
        <v>1</v>
      </c>
      <c r="O369" s="836">
        <v>1</v>
      </c>
      <c r="P369" s="835">
        <v>42.54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32</v>
      </c>
      <c r="B370" s="832" t="s">
        <v>2552</v>
      </c>
      <c r="C370" s="832" t="s">
        <v>2558</v>
      </c>
      <c r="D370" s="833" t="s">
        <v>4322</v>
      </c>
      <c r="E370" s="834" t="s">
        <v>2573</v>
      </c>
      <c r="F370" s="832" t="s">
        <v>2553</v>
      </c>
      <c r="G370" s="832" t="s">
        <v>2602</v>
      </c>
      <c r="H370" s="832" t="s">
        <v>592</v>
      </c>
      <c r="I370" s="832" t="s">
        <v>2603</v>
      </c>
      <c r="J370" s="832" t="s">
        <v>1331</v>
      </c>
      <c r="K370" s="832" t="s">
        <v>2604</v>
      </c>
      <c r="L370" s="835">
        <v>66.88</v>
      </c>
      <c r="M370" s="835">
        <v>133.76</v>
      </c>
      <c r="N370" s="832">
        <v>2</v>
      </c>
      <c r="O370" s="836">
        <v>1</v>
      </c>
      <c r="P370" s="835">
        <v>133.76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32</v>
      </c>
      <c r="B371" s="832" t="s">
        <v>2552</v>
      </c>
      <c r="C371" s="832" t="s">
        <v>2558</v>
      </c>
      <c r="D371" s="833" t="s">
        <v>4322</v>
      </c>
      <c r="E371" s="834" t="s">
        <v>2573</v>
      </c>
      <c r="F371" s="832" t="s">
        <v>2553</v>
      </c>
      <c r="G371" s="832" t="s">
        <v>2619</v>
      </c>
      <c r="H371" s="832" t="s">
        <v>592</v>
      </c>
      <c r="I371" s="832" t="s">
        <v>3146</v>
      </c>
      <c r="J371" s="832" t="s">
        <v>3147</v>
      </c>
      <c r="K371" s="832" t="s">
        <v>3148</v>
      </c>
      <c r="L371" s="835">
        <v>313.2</v>
      </c>
      <c r="M371" s="835">
        <v>313.2</v>
      </c>
      <c r="N371" s="832">
        <v>1</v>
      </c>
      <c r="O371" s="836">
        <v>0.5</v>
      </c>
      <c r="P371" s="835">
        <v>313.2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32</v>
      </c>
      <c r="B372" s="832" t="s">
        <v>2552</v>
      </c>
      <c r="C372" s="832" t="s">
        <v>2558</v>
      </c>
      <c r="D372" s="833" t="s">
        <v>4322</v>
      </c>
      <c r="E372" s="834" t="s">
        <v>2573</v>
      </c>
      <c r="F372" s="832" t="s">
        <v>2553</v>
      </c>
      <c r="G372" s="832" t="s">
        <v>2619</v>
      </c>
      <c r="H372" s="832" t="s">
        <v>592</v>
      </c>
      <c r="I372" s="832" t="s">
        <v>3149</v>
      </c>
      <c r="J372" s="832" t="s">
        <v>3147</v>
      </c>
      <c r="K372" s="832" t="s">
        <v>3150</v>
      </c>
      <c r="L372" s="835">
        <v>93.96</v>
      </c>
      <c r="M372" s="835">
        <v>93.96</v>
      </c>
      <c r="N372" s="832">
        <v>1</v>
      </c>
      <c r="O372" s="836">
        <v>0.5</v>
      </c>
      <c r="P372" s="835">
        <v>93.96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32</v>
      </c>
      <c r="B373" s="832" t="s">
        <v>2552</v>
      </c>
      <c r="C373" s="832" t="s">
        <v>2558</v>
      </c>
      <c r="D373" s="833" t="s">
        <v>4322</v>
      </c>
      <c r="E373" s="834" t="s">
        <v>2573</v>
      </c>
      <c r="F373" s="832" t="s">
        <v>2553</v>
      </c>
      <c r="G373" s="832" t="s">
        <v>3080</v>
      </c>
      <c r="H373" s="832" t="s">
        <v>662</v>
      </c>
      <c r="I373" s="832" t="s">
        <v>2209</v>
      </c>
      <c r="J373" s="832" t="s">
        <v>2210</v>
      </c>
      <c r="K373" s="832" t="s">
        <v>2211</v>
      </c>
      <c r="L373" s="835">
        <v>902.57</v>
      </c>
      <c r="M373" s="835">
        <v>902.57</v>
      </c>
      <c r="N373" s="832">
        <v>1</v>
      </c>
      <c r="O373" s="836">
        <v>0.5</v>
      </c>
      <c r="P373" s="835">
        <v>902.57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32</v>
      </c>
      <c r="B374" s="832" t="s">
        <v>2552</v>
      </c>
      <c r="C374" s="832" t="s">
        <v>2558</v>
      </c>
      <c r="D374" s="833" t="s">
        <v>4322</v>
      </c>
      <c r="E374" s="834" t="s">
        <v>2573</v>
      </c>
      <c r="F374" s="832" t="s">
        <v>2553</v>
      </c>
      <c r="G374" s="832" t="s">
        <v>2623</v>
      </c>
      <c r="H374" s="832" t="s">
        <v>592</v>
      </c>
      <c r="I374" s="832" t="s">
        <v>3151</v>
      </c>
      <c r="J374" s="832" t="s">
        <v>3152</v>
      </c>
      <c r="K374" s="832" t="s">
        <v>2918</v>
      </c>
      <c r="L374" s="835">
        <v>177.92</v>
      </c>
      <c r="M374" s="835">
        <v>355.84</v>
      </c>
      <c r="N374" s="832">
        <v>2</v>
      </c>
      <c r="O374" s="836">
        <v>1</v>
      </c>
      <c r="P374" s="835">
        <v>355.84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32</v>
      </c>
      <c r="B375" s="832" t="s">
        <v>2552</v>
      </c>
      <c r="C375" s="832" t="s">
        <v>2558</v>
      </c>
      <c r="D375" s="833" t="s">
        <v>4322</v>
      </c>
      <c r="E375" s="834" t="s">
        <v>2573</v>
      </c>
      <c r="F375" s="832" t="s">
        <v>2553</v>
      </c>
      <c r="G375" s="832" t="s">
        <v>1717</v>
      </c>
      <c r="H375" s="832" t="s">
        <v>662</v>
      </c>
      <c r="I375" s="832" t="s">
        <v>3153</v>
      </c>
      <c r="J375" s="832" t="s">
        <v>3085</v>
      </c>
      <c r="K375" s="832" t="s">
        <v>3154</v>
      </c>
      <c r="L375" s="835">
        <v>93.75</v>
      </c>
      <c r="M375" s="835">
        <v>93.75</v>
      </c>
      <c r="N375" s="832">
        <v>1</v>
      </c>
      <c r="O375" s="836">
        <v>0.5</v>
      </c>
      <c r="P375" s="835">
        <v>93.75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32</v>
      </c>
      <c r="B376" s="832" t="s">
        <v>2552</v>
      </c>
      <c r="C376" s="832" t="s">
        <v>2558</v>
      </c>
      <c r="D376" s="833" t="s">
        <v>4322</v>
      </c>
      <c r="E376" s="834" t="s">
        <v>2573</v>
      </c>
      <c r="F376" s="832" t="s">
        <v>2553</v>
      </c>
      <c r="G376" s="832" t="s">
        <v>1717</v>
      </c>
      <c r="H376" s="832" t="s">
        <v>662</v>
      </c>
      <c r="I376" s="832" t="s">
        <v>3084</v>
      </c>
      <c r="J376" s="832" t="s">
        <v>3085</v>
      </c>
      <c r="K376" s="832" t="s">
        <v>3086</v>
      </c>
      <c r="L376" s="835">
        <v>184.74</v>
      </c>
      <c r="M376" s="835">
        <v>369.48</v>
      </c>
      <c r="N376" s="832">
        <v>2</v>
      </c>
      <c r="O376" s="836">
        <v>1</v>
      </c>
      <c r="P376" s="835">
        <v>369.48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32</v>
      </c>
      <c r="B377" s="832" t="s">
        <v>2552</v>
      </c>
      <c r="C377" s="832" t="s">
        <v>2558</v>
      </c>
      <c r="D377" s="833" t="s">
        <v>4322</v>
      </c>
      <c r="E377" s="834" t="s">
        <v>2573</v>
      </c>
      <c r="F377" s="832" t="s">
        <v>2553</v>
      </c>
      <c r="G377" s="832" t="s">
        <v>1717</v>
      </c>
      <c r="H377" s="832" t="s">
        <v>662</v>
      </c>
      <c r="I377" s="832" t="s">
        <v>2379</v>
      </c>
      <c r="J377" s="832" t="s">
        <v>2380</v>
      </c>
      <c r="K377" s="832" t="s">
        <v>2084</v>
      </c>
      <c r="L377" s="835">
        <v>184.74</v>
      </c>
      <c r="M377" s="835">
        <v>923.7</v>
      </c>
      <c r="N377" s="832">
        <v>5</v>
      </c>
      <c r="O377" s="836">
        <v>4.5</v>
      </c>
      <c r="P377" s="835">
        <v>554.22</v>
      </c>
      <c r="Q377" s="837">
        <v>0.6</v>
      </c>
      <c r="R377" s="832">
        <v>3</v>
      </c>
      <c r="S377" s="837">
        <v>0.6</v>
      </c>
      <c r="T377" s="836">
        <v>2.5</v>
      </c>
      <c r="U377" s="838">
        <v>0.55555555555555558</v>
      </c>
    </row>
    <row r="378" spans="1:21" ht="14.4" customHeight="1" x14ac:dyDescent="0.3">
      <c r="A378" s="831">
        <v>32</v>
      </c>
      <c r="B378" s="832" t="s">
        <v>2552</v>
      </c>
      <c r="C378" s="832" t="s">
        <v>2558</v>
      </c>
      <c r="D378" s="833" t="s">
        <v>4322</v>
      </c>
      <c r="E378" s="834" t="s">
        <v>2573</v>
      </c>
      <c r="F378" s="832" t="s">
        <v>2553</v>
      </c>
      <c r="G378" s="832" t="s">
        <v>2760</v>
      </c>
      <c r="H378" s="832" t="s">
        <v>662</v>
      </c>
      <c r="I378" s="832" t="s">
        <v>2267</v>
      </c>
      <c r="J378" s="832" t="s">
        <v>1248</v>
      </c>
      <c r="K378" s="832" t="s">
        <v>2268</v>
      </c>
      <c r="L378" s="835">
        <v>0</v>
      </c>
      <c r="M378" s="835">
        <v>0</v>
      </c>
      <c r="N378" s="832">
        <v>1</v>
      </c>
      <c r="O378" s="836">
        <v>1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32</v>
      </c>
      <c r="B379" s="832" t="s">
        <v>2552</v>
      </c>
      <c r="C379" s="832" t="s">
        <v>2558</v>
      </c>
      <c r="D379" s="833" t="s">
        <v>4322</v>
      </c>
      <c r="E379" s="834" t="s">
        <v>2573</v>
      </c>
      <c r="F379" s="832" t="s">
        <v>2553</v>
      </c>
      <c r="G379" s="832" t="s">
        <v>3155</v>
      </c>
      <c r="H379" s="832" t="s">
        <v>592</v>
      </c>
      <c r="I379" s="832" t="s">
        <v>3156</v>
      </c>
      <c r="J379" s="832" t="s">
        <v>3157</v>
      </c>
      <c r="K379" s="832" t="s">
        <v>3158</v>
      </c>
      <c r="L379" s="835">
        <v>32.130000000000003</v>
      </c>
      <c r="M379" s="835">
        <v>32.130000000000003</v>
      </c>
      <c r="N379" s="832">
        <v>1</v>
      </c>
      <c r="O379" s="836">
        <v>0.5</v>
      </c>
      <c r="P379" s="835">
        <v>32.130000000000003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32</v>
      </c>
      <c r="B380" s="832" t="s">
        <v>2552</v>
      </c>
      <c r="C380" s="832" t="s">
        <v>2558</v>
      </c>
      <c r="D380" s="833" t="s">
        <v>4322</v>
      </c>
      <c r="E380" s="834" t="s">
        <v>2573</v>
      </c>
      <c r="F380" s="832" t="s">
        <v>2553</v>
      </c>
      <c r="G380" s="832" t="s">
        <v>2919</v>
      </c>
      <c r="H380" s="832" t="s">
        <v>662</v>
      </c>
      <c r="I380" s="832" t="s">
        <v>2920</v>
      </c>
      <c r="J380" s="832" t="s">
        <v>2921</v>
      </c>
      <c r="K380" s="832" t="s">
        <v>2922</v>
      </c>
      <c r="L380" s="835">
        <v>1887.9</v>
      </c>
      <c r="M380" s="835">
        <v>11327.400000000001</v>
      </c>
      <c r="N380" s="832">
        <v>6</v>
      </c>
      <c r="O380" s="836">
        <v>2.5</v>
      </c>
      <c r="P380" s="835">
        <v>5663.7000000000007</v>
      </c>
      <c r="Q380" s="837">
        <v>0.5</v>
      </c>
      <c r="R380" s="832">
        <v>3</v>
      </c>
      <c r="S380" s="837">
        <v>0.5</v>
      </c>
      <c r="T380" s="836">
        <v>1.5</v>
      </c>
      <c r="U380" s="838">
        <v>0.6</v>
      </c>
    </row>
    <row r="381" spans="1:21" ht="14.4" customHeight="1" x14ac:dyDescent="0.3">
      <c r="A381" s="831">
        <v>32</v>
      </c>
      <c r="B381" s="832" t="s">
        <v>2552</v>
      </c>
      <c r="C381" s="832" t="s">
        <v>2558</v>
      </c>
      <c r="D381" s="833" t="s">
        <v>4322</v>
      </c>
      <c r="E381" s="834" t="s">
        <v>2573</v>
      </c>
      <c r="F381" s="832" t="s">
        <v>2553</v>
      </c>
      <c r="G381" s="832" t="s">
        <v>3094</v>
      </c>
      <c r="H381" s="832" t="s">
        <v>592</v>
      </c>
      <c r="I381" s="832" t="s">
        <v>3095</v>
      </c>
      <c r="J381" s="832" t="s">
        <v>3096</v>
      </c>
      <c r="K381" s="832" t="s">
        <v>3097</v>
      </c>
      <c r="L381" s="835">
        <v>9926.6</v>
      </c>
      <c r="M381" s="835">
        <v>49633</v>
      </c>
      <c r="N381" s="832">
        <v>5</v>
      </c>
      <c r="O381" s="836">
        <v>1</v>
      </c>
      <c r="P381" s="835">
        <v>49633</v>
      </c>
      <c r="Q381" s="837">
        <v>1</v>
      </c>
      <c r="R381" s="832">
        <v>5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32</v>
      </c>
      <c r="B382" s="832" t="s">
        <v>2552</v>
      </c>
      <c r="C382" s="832" t="s">
        <v>2558</v>
      </c>
      <c r="D382" s="833" t="s">
        <v>4322</v>
      </c>
      <c r="E382" s="834" t="s">
        <v>2573</v>
      </c>
      <c r="F382" s="832" t="s">
        <v>2553</v>
      </c>
      <c r="G382" s="832" t="s">
        <v>3159</v>
      </c>
      <c r="H382" s="832" t="s">
        <v>592</v>
      </c>
      <c r="I382" s="832" t="s">
        <v>3160</v>
      </c>
      <c r="J382" s="832" t="s">
        <v>3161</v>
      </c>
      <c r="K382" s="832" t="s">
        <v>3162</v>
      </c>
      <c r="L382" s="835">
        <v>7464.05</v>
      </c>
      <c r="M382" s="835">
        <v>14928.1</v>
      </c>
      <c r="N382" s="832">
        <v>2</v>
      </c>
      <c r="O382" s="836">
        <v>2</v>
      </c>
      <c r="P382" s="835">
        <v>14928.1</v>
      </c>
      <c r="Q382" s="837">
        <v>1</v>
      </c>
      <c r="R382" s="832">
        <v>2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32</v>
      </c>
      <c r="B383" s="832" t="s">
        <v>2552</v>
      </c>
      <c r="C383" s="832" t="s">
        <v>2558</v>
      </c>
      <c r="D383" s="833" t="s">
        <v>4322</v>
      </c>
      <c r="E383" s="834" t="s">
        <v>2573</v>
      </c>
      <c r="F383" s="832" t="s">
        <v>2553</v>
      </c>
      <c r="G383" s="832" t="s">
        <v>2711</v>
      </c>
      <c r="H383" s="832" t="s">
        <v>592</v>
      </c>
      <c r="I383" s="832" t="s">
        <v>3163</v>
      </c>
      <c r="J383" s="832" t="s">
        <v>3164</v>
      </c>
      <c r="K383" s="832" t="s">
        <v>3165</v>
      </c>
      <c r="L383" s="835">
        <v>199.89</v>
      </c>
      <c r="M383" s="835">
        <v>399.78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32</v>
      </c>
      <c r="B384" s="832" t="s">
        <v>2552</v>
      </c>
      <c r="C384" s="832" t="s">
        <v>2558</v>
      </c>
      <c r="D384" s="833" t="s">
        <v>4322</v>
      </c>
      <c r="E384" s="834" t="s">
        <v>2573</v>
      </c>
      <c r="F384" s="832" t="s">
        <v>2553</v>
      </c>
      <c r="G384" s="832" t="s">
        <v>2627</v>
      </c>
      <c r="H384" s="832" t="s">
        <v>592</v>
      </c>
      <c r="I384" s="832" t="s">
        <v>2770</v>
      </c>
      <c r="J384" s="832" t="s">
        <v>1309</v>
      </c>
      <c r="K384" s="832" t="s">
        <v>2137</v>
      </c>
      <c r="L384" s="835">
        <v>154.36000000000001</v>
      </c>
      <c r="M384" s="835">
        <v>617.44000000000005</v>
      </c>
      <c r="N384" s="832">
        <v>4</v>
      </c>
      <c r="O384" s="836">
        <v>2</v>
      </c>
      <c r="P384" s="835">
        <v>617.44000000000005</v>
      </c>
      <c r="Q384" s="837">
        <v>1</v>
      </c>
      <c r="R384" s="832">
        <v>4</v>
      </c>
      <c r="S384" s="837">
        <v>1</v>
      </c>
      <c r="T384" s="836">
        <v>2</v>
      </c>
      <c r="U384" s="838">
        <v>1</v>
      </c>
    </row>
    <row r="385" spans="1:21" ht="14.4" customHeight="1" x14ac:dyDescent="0.3">
      <c r="A385" s="831">
        <v>32</v>
      </c>
      <c r="B385" s="832" t="s">
        <v>2552</v>
      </c>
      <c r="C385" s="832" t="s">
        <v>2558</v>
      </c>
      <c r="D385" s="833" t="s">
        <v>4322</v>
      </c>
      <c r="E385" s="834" t="s">
        <v>2573</v>
      </c>
      <c r="F385" s="832" t="s">
        <v>2553</v>
      </c>
      <c r="G385" s="832" t="s">
        <v>3166</v>
      </c>
      <c r="H385" s="832" t="s">
        <v>592</v>
      </c>
      <c r="I385" s="832" t="s">
        <v>3167</v>
      </c>
      <c r="J385" s="832" t="s">
        <v>1019</v>
      </c>
      <c r="K385" s="832" t="s">
        <v>3168</v>
      </c>
      <c r="L385" s="835">
        <v>374.79</v>
      </c>
      <c r="M385" s="835">
        <v>2248.7400000000002</v>
      </c>
      <c r="N385" s="832">
        <v>6</v>
      </c>
      <c r="O385" s="836">
        <v>1</v>
      </c>
      <c r="P385" s="835">
        <v>2248.7400000000002</v>
      </c>
      <c r="Q385" s="837">
        <v>1</v>
      </c>
      <c r="R385" s="832">
        <v>6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32</v>
      </c>
      <c r="B386" s="832" t="s">
        <v>2552</v>
      </c>
      <c r="C386" s="832" t="s">
        <v>2558</v>
      </c>
      <c r="D386" s="833" t="s">
        <v>4322</v>
      </c>
      <c r="E386" s="834" t="s">
        <v>2573</v>
      </c>
      <c r="F386" s="832" t="s">
        <v>2553</v>
      </c>
      <c r="G386" s="832" t="s">
        <v>3169</v>
      </c>
      <c r="H386" s="832" t="s">
        <v>662</v>
      </c>
      <c r="I386" s="832" t="s">
        <v>2122</v>
      </c>
      <c r="J386" s="832" t="s">
        <v>2123</v>
      </c>
      <c r="K386" s="832" t="s">
        <v>2124</v>
      </c>
      <c r="L386" s="835">
        <v>49.08</v>
      </c>
      <c r="M386" s="835">
        <v>49.08</v>
      </c>
      <c r="N386" s="832">
        <v>1</v>
      </c>
      <c r="O386" s="836">
        <v>0.5</v>
      </c>
      <c r="P386" s="835">
        <v>49.08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32</v>
      </c>
      <c r="B387" s="832" t="s">
        <v>2552</v>
      </c>
      <c r="C387" s="832" t="s">
        <v>2558</v>
      </c>
      <c r="D387" s="833" t="s">
        <v>4322</v>
      </c>
      <c r="E387" s="834" t="s">
        <v>2573</v>
      </c>
      <c r="F387" s="832" t="s">
        <v>2553</v>
      </c>
      <c r="G387" s="832" t="s">
        <v>3170</v>
      </c>
      <c r="H387" s="832" t="s">
        <v>592</v>
      </c>
      <c r="I387" s="832" t="s">
        <v>3171</v>
      </c>
      <c r="J387" s="832" t="s">
        <v>660</v>
      </c>
      <c r="K387" s="832" t="s">
        <v>3172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32</v>
      </c>
      <c r="B388" s="832" t="s">
        <v>2552</v>
      </c>
      <c r="C388" s="832" t="s">
        <v>2558</v>
      </c>
      <c r="D388" s="833" t="s">
        <v>4322</v>
      </c>
      <c r="E388" s="834" t="s">
        <v>2573</v>
      </c>
      <c r="F388" s="832" t="s">
        <v>2553</v>
      </c>
      <c r="G388" s="832" t="s">
        <v>2940</v>
      </c>
      <c r="H388" s="832" t="s">
        <v>592</v>
      </c>
      <c r="I388" s="832" t="s">
        <v>2941</v>
      </c>
      <c r="J388" s="832" t="s">
        <v>2942</v>
      </c>
      <c r="K388" s="832" t="s">
        <v>2943</v>
      </c>
      <c r="L388" s="835">
        <v>421.79</v>
      </c>
      <c r="M388" s="835">
        <v>9701.1700000000019</v>
      </c>
      <c r="N388" s="832">
        <v>23</v>
      </c>
      <c r="O388" s="836">
        <v>16</v>
      </c>
      <c r="P388" s="835">
        <v>8857.590000000002</v>
      </c>
      <c r="Q388" s="837">
        <v>0.91304347826086962</v>
      </c>
      <c r="R388" s="832">
        <v>21</v>
      </c>
      <c r="S388" s="837">
        <v>0.91304347826086951</v>
      </c>
      <c r="T388" s="836">
        <v>14</v>
      </c>
      <c r="U388" s="838">
        <v>0.875</v>
      </c>
    </row>
    <row r="389" spans="1:21" ht="14.4" customHeight="1" x14ac:dyDescent="0.3">
      <c r="A389" s="831">
        <v>32</v>
      </c>
      <c r="B389" s="832" t="s">
        <v>2552</v>
      </c>
      <c r="C389" s="832" t="s">
        <v>2558</v>
      </c>
      <c r="D389" s="833" t="s">
        <v>4322</v>
      </c>
      <c r="E389" s="834" t="s">
        <v>2574</v>
      </c>
      <c r="F389" s="832" t="s">
        <v>2553</v>
      </c>
      <c r="G389" s="832" t="s">
        <v>3173</v>
      </c>
      <c r="H389" s="832" t="s">
        <v>592</v>
      </c>
      <c r="I389" s="832" t="s">
        <v>3174</v>
      </c>
      <c r="J389" s="832" t="s">
        <v>3175</v>
      </c>
      <c r="K389" s="832" t="s">
        <v>3176</v>
      </c>
      <c r="L389" s="835">
        <v>35.11</v>
      </c>
      <c r="M389" s="835">
        <v>35.11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32</v>
      </c>
      <c r="B390" s="832" t="s">
        <v>2552</v>
      </c>
      <c r="C390" s="832" t="s">
        <v>2558</v>
      </c>
      <c r="D390" s="833" t="s">
        <v>4322</v>
      </c>
      <c r="E390" s="834" t="s">
        <v>2574</v>
      </c>
      <c r="F390" s="832" t="s">
        <v>2553</v>
      </c>
      <c r="G390" s="832" t="s">
        <v>2598</v>
      </c>
      <c r="H390" s="832" t="s">
        <v>592</v>
      </c>
      <c r="I390" s="832" t="s">
        <v>2605</v>
      </c>
      <c r="J390" s="832" t="s">
        <v>1586</v>
      </c>
      <c r="K390" s="832" t="s">
        <v>2606</v>
      </c>
      <c r="L390" s="835">
        <v>462.73</v>
      </c>
      <c r="M390" s="835">
        <v>925.46</v>
      </c>
      <c r="N390" s="832">
        <v>2</v>
      </c>
      <c r="O390" s="836">
        <v>0.5</v>
      </c>
      <c r="P390" s="835">
        <v>925.46</v>
      </c>
      <c r="Q390" s="837">
        <v>1</v>
      </c>
      <c r="R390" s="832">
        <v>2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32</v>
      </c>
      <c r="B391" s="832" t="s">
        <v>2552</v>
      </c>
      <c r="C391" s="832" t="s">
        <v>2558</v>
      </c>
      <c r="D391" s="833" t="s">
        <v>4322</v>
      </c>
      <c r="E391" s="834" t="s">
        <v>2574</v>
      </c>
      <c r="F391" s="832" t="s">
        <v>2553</v>
      </c>
      <c r="G391" s="832" t="s">
        <v>3177</v>
      </c>
      <c r="H391" s="832" t="s">
        <v>592</v>
      </c>
      <c r="I391" s="832" t="s">
        <v>3178</v>
      </c>
      <c r="J391" s="832" t="s">
        <v>1193</v>
      </c>
      <c r="K391" s="832" t="s">
        <v>3179</v>
      </c>
      <c r="L391" s="835">
        <v>385.3</v>
      </c>
      <c r="M391" s="835">
        <v>2697.1</v>
      </c>
      <c r="N391" s="832">
        <v>7</v>
      </c>
      <c r="O391" s="836">
        <v>2</v>
      </c>
      <c r="P391" s="835">
        <v>2697.1</v>
      </c>
      <c r="Q391" s="837">
        <v>1</v>
      </c>
      <c r="R391" s="832">
        <v>7</v>
      </c>
      <c r="S391" s="837">
        <v>1</v>
      </c>
      <c r="T391" s="836">
        <v>2</v>
      </c>
      <c r="U391" s="838">
        <v>1</v>
      </c>
    </row>
    <row r="392" spans="1:21" ht="14.4" customHeight="1" x14ac:dyDescent="0.3">
      <c r="A392" s="831">
        <v>32</v>
      </c>
      <c r="B392" s="832" t="s">
        <v>2552</v>
      </c>
      <c r="C392" s="832" t="s">
        <v>2558</v>
      </c>
      <c r="D392" s="833" t="s">
        <v>4322</v>
      </c>
      <c r="E392" s="834" t="s">
        <v>2574</v>
      </c>
      <c r="F392" s="832" t="s">
        <v>2553</v>
      </c>
      <c r="G392" s="832" t="s">
        <v>2648</v>
      </c>
      <c r="H392" s="832" t="s">
        <v>592</v>
      </c>
      <c r="I392" s="832" t="s">
        <v>3180</v>
      </c>
      <c r="J392" s="832" t="s">
        <v>2657</v>
      </c>
      <c r="K392" s="832" t="s">
        <v>680</v>
      </c>
      <c r="L392" s="835">
        <v>65.28</v>
      </c>
      <c r="M392" s="835">
        <v>65.28</v>
      </c>
      <c r="N392" s="832">
        <v>1</v>
      </c>
      <c r="O392" s="836">
        <v>1</v>
      </c>
      <c r="P392" s="835">
        <v>65.28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32</v>
      </c>
      <c r="B393" s="832" t="s">
        <v>2552</v>
      </c>
      <c r="C393" s="832" t="s">
        <v>2558</v>
      </c>
      <c r="D393" s="833" t="s">
        <v>4322</v>
      </c>
      <c r="E393" s="834" t="s">
        <v>2574</v>
      </c>
      <c r="F393" s="832" t="s">
        <v>2553</v>
      </c>
      <c r="G393" s="832" t="s">
        <v>2659</v>
      </c>
      <c r="H393" s="832" t="s">
        <v>592</v>
      </c>
      <c r="I393" s="832" t="s">
        <v>2662</v>
      </c>
      <c r="J393" s="832" t="s">
        <v>2661</v>
      </c>
      <c r="K393" s="832" t="s">
        <v>2066</v>
      </c>
      <c r="L393" s="835">
        <v>31.09</v>
      </c>
      <c r="M393" s="835">
        <v>62.18</v>
      </c>
      <c r="N393" s="832">
        <v>2</v>
      </c>
      <c r="O393" s="836">
        <v>1.5</v>
      </c>
      <c r="P393" s="835">
        <v>62.18</v>
      </c>
      <c r="Q393" s="837">
        <v>1</v>
      </c>
      <c r="R393" s="832">
        <v>2</v>
      </c>
      <c r="S393" s="837">
        <v>1</v>
      </c>
      <c r="T393" s="836">
        <v>1.5</v>
      </c>
      <c r="U393" s="838">
        <v>1</v>
      </c>
    </row>
    <row r="394" spans="1:21" ht="14.4" customHeight="1" x14ac:dyDescent="0.3">
      <c r="A394" s="831">
        <v>32</v>
      </c>
      <c r="B394" s="832" t="s">
        <v>2552</v>
      </c>
      <c r="C394" s="832" t="s">
        <v>2558</v>
      </c>
      <c r="D394" s="833" t="s">
        <v>4322</v>
      </c>
      <c r="E394" s="834" t="s">
        <v>2574</v>
      </c>
      <c r="F394" s="832" t="s">
        <v>2553</v>
      </c>
      <c r="G394" s="832" t="s">
        <v>3181</v>
      </c>
      <c r="H394" s="832" t="s">
        <v>662</v>
      </c>
      <c r="I394" s="832" t="s">
        <v>3182</v>
      </c>
      <c r="J394" s="832" t="s">
        <v>1703</v>
      </c>
      <c r="K394" s="832" t="s">
        <v>2272</v>
      </c>
      <c r="L394" s="835">
        <v>93.18</v>
      </c>
      <c r="M394" s="835">
        <v>93.18</v>
      </c>
      <c r="N394" s="832">
        <v>1</v>
      </c>
      <c r="O394" s="836">
        <v>0.5</v>
      </c>
      <c r="P394" s="835">
        <v>93.18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32</v>
      </c>
      <c r="B395" s="832" t="s">
        <v>2552</v>
      </c>
      <c r="C395" s="832" t="s">
        <v>2558</v>
      </c>
      <c r="D395" s="833" t="s">
        <v>4322</v>
      </c>
      <c r="E395" s="834" t="s">
        <v>2574</v>
      </c>
      <c r="F395" s="832" t="s">
        <v>2553</v>
      </c>
      <c r="G395" s="832" t="s">
        <v>3183</v>
      </c>
      <c r="H395" s="832" t="s">
        <v>592</v>
      </c>
      <c r="I395" s="832" t="s">
        <v>3184</v>
      </c>
      <c r="J395" s="832" t="s">
        <v>3185</v>
      </c>
      <c r="K395" s="832" t="s">
        <v>3186</v>
      </c>
      <c r="L395" s="835">
        <v>97.96</v>
      </c>
      <c r="M395" s="835">
        <v>97.96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32</v>
      </c>
      <c r="B396" s="832" t="s">
        <v>2552</v>
      </c>
      <c r="C396" s="832" t="s">
        <v>2558</v>
      </c>
      <c r="D396" s="833" t="s">
        <v>4322</v>
      </c>
      <c r="E396" s="834" t="s">
        <v>2574</v>
      </c>
      <c r="F396" s="832" t="s">
        <v>2553</v>
      </c>
      <c r="G396" s="832" t="s">
        <v>3187</v>
      </c>
      <c r="H396" s="832" t="s">
        <v>592</v>
      </c>
      <c r="I396" s="832" t="s">
        <v>3188</v>
      </c>
      <c r="J396" s="832" t="s">
        <v>1561</v>
      </c>
      <c r="K396" s="832" t="s">
        <v>3189</v>
      </c>
      <c r="L396" s="835">
        <v>1247.3699999999999</v>
      </c>
      <c r="M396" s="835">
        <v>1247.3699999999999</v>
      </c>
      <c r="N396" s="832">
        <v>1</v>
      </c>
      <c r="O396" s="836">
        <v>0.5</v>
      </c>
      <c r="P396" s="835">
        <v>1247.3699999999999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32</v>
      </c>
      <c r="B397" s="832" t="s">
        <v>2552</v>
      </c>
      <c r="C397" s="832" t="s">
        <v>2558</v>
      </c>
      <c r="D397" s="833" t="s">
        <v>4322</v>
      </c>
      <c r="E397" s="834" t="s">
        <v>2574</v>
      </c>
      <c r="F397" s="832" t="s">
        <v>2553</v>
      </c>
      <c r="G397" s="832" t="s">
        <v>2628</v>
      </c>
      <c r="H397" s="832" t="s">
        <v>662</v>
      </c>
      <c r="I397" s="832" t="s">
        <v>2720</v>
      </c>
      <c r="J397" s="832" t="s">
        <v>777</v>
      </c>
      <c r="K397" s="832" t="s">
        <v>2272</v>
      </c>
      <c r="L397" s="835">
        <v>132</v>
      </c>
      <c r="M397" s="835">
        <v>396</v>
      </c>
      <c r="N397" s="832">
        <v>3</v>
      </c>
      <c r="O397" s="836">
        <v>0.5</v>
      </c>
      <c r="P397" s="835">
        <v>396</v>
      </c>
      <c r="Q397" s="837">
        <v>1</v>
      </c>
      <c r="R397" s="832">
        <v>3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32</v>
      </c>
      <c r="B398" s="832" t="s">
        <v>2552</v>
      </c>
      <c r="C398" s="832" t="s">
        <v>2558</v>
      </c>
      <c r="D398" s="833" t="s">
        <v>4322</v>
      </c>
      <c r="E398" s="834" t="s">
        <v>2574</v>
      </c>
      <c r="F398" s="832" t="s">
        <v>2553</v>
      </c>
      <c r="G398" s="832" t="s">
        <v>2628</v>
      </c>
      <c r="H398" s="832" t="s">
        <v>662</v>
      </c>
      <c r="I398" s="832" t="s">
        <v>2270</v>
      </c>
      <c r="J398" s="832" t="s">
        <v>775</v>
      </c>
      <c r="K398" s="832" t="s">
        <v>1510</v>
      </c>
      <c r="L398" s="835">
        <v>65.989999999999995</v>
      </c>
      <c r="M398" s="835">
        <v>263.95999999999998</v>
      </c>
      <c r="N398" s="832">
        <v>4</v>
      </c>
      <c r="O398" s="836">
        <v>2.5</v>
      </c>
      <c r="P398" s="835">
        <v>263.95999999999998</v>
      </c>
      <c r="Q398" s="837">
        <v>1</v>
      </c>
      <c r="R398" s="832">
        <v>4</v>
      </c>
      <c r="S398" s="837">
        <v>1</v>
      </c>
      <c r="T398" s="836">
        <v>2.5</v>
      </c>
      <c r="U398" s="838">
        <v>1</v>
      </c>
    </row>
    <row r="399" spans="1:21" ht="14.4" customHeight="1" x14ac:dyDescent="0.3">
      <c r="A399" s="831">
        <v>32</v>
      </c>
      <c r="B399" s="832" t="s">
        <v>2552</v>
      </c>
      <c r="C399" s="832" t="s">
        <v>2558</v>
      </c>
      <c r="D399" s="833" t="s">
        <v>4322</v>
      </c>
      <c r="E399" s="834" t="s">
        <v>2574</v>
      </c>
      <c r="F399" s="832" t="s">
        <v>2553</v>
      </c>
      <c r="G399" s="832" t="s">
        <v>2628</v>
      </c>
      <c r="H399" s="832" t="s">
        <v>662</v>
      </c>
      <c r="I399" s="832" t="s">
        <v>2271</v>
      </c>
      <c r="J399" s="832" t="s">
        <v>777</v>
      </c>
      <c r="K399" s="832" t="s">
        <v>2272</v>
      </c>
      <c r="L399" s="835">
        <v>132</v>
      </c>
      <c r="M399" s="835">
        <v>396</v>
      </c>
      <c r="N399" s="832">
        <v>3</v>
      </c>
      <c r="O399" s="836">
        <v>0.5</v>
      </c>
      <c r="P399" s="835">
        <v>396</v>
      </c>
      <c r="Q399" s="837">
        <v>1</v>
      </c>
      <c r="R399" s="832">
        <v>3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32</v>
      </c>
      <c r="B400" s="832" t="s">
        <v>2552</v>
      </c>
      <c r="C400" s="832" t="s">
        <v>2558</v>
      </c>
      <c r="D400" s="833" t="s">
        <v>4322</v>
      </c>
      <c r="E400" s="834" t="s">
        <v>2574</v>
      </c>
      <c r="F400" s="832" t="s">
        <v>2553</v>
      </c>
      <c r="G400" s="832" t="s">
        <v>2967</v>
      </c>
      <c r="H400" s="832" t="s">
        <v>592</v>
      </c>
      <c r="I400" s="832" t="s">
        <v>2968</v>
      </c>
      <c r="J400" s="832" t="s">
        <v>2969</v>
      </c>
      <c r="K400" s="832" t="s">
        <v>2970</v>
      </c>
      <c r="L400" s="835">
        <v>1437.8</v>
      </c>
      <c r="M400" s="835">
        <v>5751.2</v>
      </c>
      <c r="N400" s="832">
        <v>4</v>
      </c>
      <c r="O400" s="836">
        <v>1</v>
      </c>
      <c r="P400" s="835">
        <v>5751.2</v>
      </c>
      <c r="Q400" s="837">
        <v>1</v>
      </c>
      <c r="R400" s="832">
        <v>4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32</v>
      </c>
      <c r="B401" s="832" t="s">
        <v>2552</v>
      </c>
      <c r="C401" s="832" t="s">
        <v>2558</v>
      </c>
      <c r="D401" s="833" t="s">
        <v>4322</v>
      </c>
      <c r="E401" s="834" t="s">
        <v>2574</v>
      </c>
      <c r="F401" s="832" t="s">
        <v>2553</v>
      </c>
      <c r="G401" s="832" t="s">
        <v>2650</v>
      </c>
      <c r="H401" s="832" t="s">
        <v>662</v>
      </c>
      <c r="I401" s="832" t="s">
        <v>2188</v>
      </c>
      <c r="J401" s="832" t="s">
        <v>2189</v>
      </c>
      <c r="K401" s="832" t="s">
        <v>2190</v>
      </c>
      <c r="L401" s="835">
        <v>3231.81</v>
      </c>
      <c r="M401" s="835">
        <v>9695.43</v>
      </c>
      <c r="N401" s="832">
        <v>3</v>
      </c>
      <c r="O401" s="836">
        <v>2</v>
      </c>
      <c r="P401" s="835">
        <v>9695.43</v>
      </c>
      <c r="Q401" s="837">
        <v>1</v>
      </c>
      <c r="R401" s="832">
        <v>3</v>
      </c>
      <c r="S401" s="837">
        <v>1</v>
      </c>
      <c r="T401" s="836">
        <v>2</v>
      </c>
      <c r="U401" s="838">
        <v>1</v>
      </c>
    </row>
    <row r="402" spans="1:21" ht="14.4" customHeight="1" x14ac:dyDescent="0.3">
      <c r="A402" s="831">
        <v>32</v>
      </c>
      <c r="B402" s="832" t="s">
        <v>2552</v>
      </c>
      <c r="C402" s="832" t="s">
        <v>2558</v>
      </c>
      <c r="D402" s="833" t="s">
        <v>4322</v>
      </c>
      <c r="E402" s="834" t="s">
        <v>2574</v>
      </c>
      <c r="F402" s="832" t="s">
        <v>2553</v>
      </c>
      <c r="G402" s="832" t="s">
        <v>2608</v>
      </c>
      <c r="H402" s="832" t="s">
        <v>592</v>
      </c>
      <c r="I402" s="832" t="s">
        <v>2609</v>
      </c>
      <c r="J402" s="832" t="s">
        <v>994</v>
      </c>
      <c r="K402" s="832" t="s">
        <v>2610</v>
      </c>
      <c r="L402" s="835">
        <v>75.05</v>
      </c>
      <c r="M402" s="835">
        <v>75.05</v>
      </c>
      <c r="N402" s="832">
        <v>1</v>
      </c>
      <c r="O402" s="836">
        <v>0.5</v>
      </c>
      <c r="P402" s="835">
        <v>75.05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32</v>
      </c>
      <c r="B403" s="832" t="s">
        <v>2552</v>
      </c>
      <c r="C403" s="832" t="s">
        <v>2558</v>
      </c>
      <c r="D403" s="833" t="s">
        <v>4322</v>
      </c>
      <c r="E403" s="834" t="s">
        <v>2574</v>
      </c>
      <c r="F403" s="832" t="s">
        <v>2553</v>
      </c>
      <c r="G403" s="832" t="s">
        <v>2608</v>
      </c>
      <c r="H403" s="832" t="s">
        <v>592</v>
      </c>
      <c r="I403" s="832" t="s">
        <v>2674</v>
      </c>
      <c r="J403" s="832" t="s">
        <v>2675</v>
      </c>
      <c r="K403" s="832" t="s">
        <v>2676</v>
      </c>
      <c r="L403" s="835">
        <v>45.03</v>
      </c>
      <c r="M403" s="835">
        <v>45.03</v>
      </c>
      <c r="N403" s="832">
        <v>1</v>
      </c>
      <c r="O403" s="836">
        <v>0.5</v>
      </c>
      <c r="P403" s="835">
        <v>45.03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32</v>
      </c>
      <c r="B404" s="832" t="s">
        <v>2552</v>
      </c>
      <c r="C404" s="832" t="s">
        <v>2558</v>
      </c>
      <c r="D404" s="833" t="s">
        <v>4322</v>
      </c>
      <c r="E404" s="834" t="s">
        <v>2574</v>
      </c>
      <c r="F404" s="832" t="s">
        <v>2553</v>
      </c>
      <c r="G404" s="832" t="s">
        <v>2990</v>
      </c>
      <c r="H404" s="832" t="s">
        <v>592</v>
      </c>
      <c r="I404" s="832" t="s">
        <v>2991</v>
      </c>
      <c r="J404" s="832" t="s">
        <v>2992</v>
      </c>
      <c r="K404" s="832" t="s">
        <v>2993</v>
      </c>
      <c r="L404" s="835">
        <v>2615.92</v>
      </c>
      <c r="M404" s="835">
        <v>5231.84</v>
      </c>
      <c r="N404" s="832">
        <v>2</v>
      </c>
      <c r="O404" s="836">
        <v>0.5</v>
      </c>
      <c r="P404" s="835">
        <v>5231.84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32</v>
      </c>
      <c r="B405" s="832" t="s">
        <v>2552</v>
      </c>
      <c r="C405" s="832" t="s">
        <v>2558</v>
      </c>
      <c r="D405" s="833" t="s">
        <v>4322</v>
      </c>
      <c r="E405" s="834" t="s">
        <v>2574</v>
      </c>
      <c r="F405" s="832" t="s">
        <v>2553</v>
      </c>
      <c r="G405" s="832" t="s">
        <v>3001</v>
      </c>
      <c r="H405" s="832" t="s">
        <v>592</v>
      </c>
      <c r="I405" s="832" t="s">
        <v>3002</v>
      </c>
      <c r="J405" s="832" t="s">
        <v>3003</v>
      </c>
      <c r="K405" s="832" t="s">
        <v>3004</v>
      </c>
      <c r="L405" s="835">
        <v>497.78</v>
      </c>
      <c r="M405" s="835">
        <v>1493.34</v>
      </c>
      <c r="N405" s="832">
        <v>3</v>
      </c>
      <c r="O405" s="836">
        <v>1</v>
      </c>
      <c r="P405" s="835">
        <v>1493.34</v>
      </c>
      <c r="Q405" s="837">
        <v>1</v>
      </c>
      <c r="R405" s="832">
        <v>3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32</v>
      </c>
      <c r="B406" s="832" t="s">
        <v>2552</v>
      </c>
      <c r="C406" s="832" t="s">
        <v>2558</v>
      </c>
      <c r="D406" s="833" t="s">
        <v>4322</v>
      </c>
      <c r="E406" s="834" t="s">
        <v>2574</v>
      </c>
      <c r="F406" s="832" t="s">
        <v>2553</v>
      </c>
      <c r="G406" s="832" t="s">
        <v>2651</v>
      </c>
      <c r="H406" s="832" t="s">
        <v>592</v>
      </c>
      <c r="I406" s="832" t="s">
        <v>2730</v>
      </c>
      <c r="J406" s="832" t="s">
        <v>1342</v>
      </c>
      <c r="K406" s="832" t="s">
        <v>2666</v>
      </c>
      <c r="L406" s="835">
        <v>98.75</v>
      </c>
      <c r="M406" s="835">
        <v>197.5</v>
      </c>
      <c r="N406" s="832">
        <v>2</v>
      </c>
      <c r="O406" s="836">
        <v>1</v>
      </c>
      <c r="P406" s="835">
        <v>98.75</v>
      </c>
      <c r="Q406" s="837">
        <v>0.5</v>
      </c>
      <c r="R406" s="832">
        <v>1</v>
      </c>
      <c r="S406" s="837">
        <v>0.5</v>
      </c>
      <c r="T406" s="836">
        <v>0.5</v>
      </c>
      <c r="U406" s="838">
        <v>0.5</v>
      </c>
    </row>
    <row r="407" spans="1:21" ht="14.4" customHeight="1" x14ac:dyDescent="0.3">
      <c r="A407" s="831">
        <v>32</v>
      </c>
      <c r="B407" s="832" t="s">
        <v>2552</v>
      </c>
      <c r="C407" s="832" t="s">
        <v>2558</v>
      </c>
      <c r="D407" s="833" t="s">
        <v>4322</v>
      </c>
      <c r="E407" s="834" t="s">
        <v>2574</v>
      </c>
      <c r="F407" s="832" t="s">
        <v>2553</v>
      </c>
      <c r="G407" s="832" t="s">
        <v>2754</v>
      </c>
      <c r="H407" s="832" t="s">
        <v>592</v>
      </c>
      <c r="I407" s="832" t="s">
        <v>2755</v>
      </c>
      <c r="J407" s="832" t="s">
        <v>2756</v>
      </c>
      <c r="K407" s="832" t="s">
        <v>2757</v>
      </c>
      <c r="L407" s="835">
        <v>57.48</v>
      </c>
      <c r="M407" s="835">
        <v>57.48</v>
      </c>
      <c r="N407" s="832">
        <v>1</v>
      </c>
      <c r="O407" s="836">
        <v>1</v>
      </c>
      <c r="P407" s="835">
        <v>57.48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32</v>
      </c>
      <c r="B408" s="832" t="s">
        <v>2552</v>
      </c>
      <c r="C408" s="832" t="s">
        <v>2558</v>
      </c>
      <c r="D408" s="833" t="s">
        <v>4322</v>
      </c>
      <c r="E408" s="834" t="s">
        <v>2574</v>
      </c>
      <c r="F408" s="832" t="s">
        <v>2553</v>
      </c>
      <c r="G408" s="832" t="s">
        <v>2684</v>
      </c>
      <c r="H408" s="832" t="s">
        <v>592</v>
      </c>
      <c r="I408" s="832" t="s">
        <v>2685</v>
      </c>
      <c r="J408" s="832" t="s">
        <v>2686</v>
      </c>
      <c r="K408" s="832" t="s">
        <v>679</v>
      </c>
      <c r="L408" s="835">
        <v>58.62</v>
      </c>
      <c r="M408" s="835">
        <v>175.85999999999999</v>
      </c>
      <c r="N408" s="832">
        <v>3</v>
      </c>
      <c r="O408" s="836">
        <v>1.5</v>
      </c>
      <c r="P408" s="835">
        <v>117.24</v>
      </c>
      <c r="Q408" s="837">
        <v>0.66666666666666674</v>
      </c>
      <c r="R408" s="832">
        <v>2</v>
      </c>
      <c r="S408" s="837">
        <v>0.66666666666666663</v>
      </c>
      <c r="T408" s="836">
        <v>1</v>
      </c>
      <c r="U408" s="838">
        <v>0.66666666666666663</v>
      </c>
    </row>
    <row r="409" spans="1:21" ht="14.4" customHeight="1" x14ac:dyDescent="0.3">
      <c r="A409" s="831">
        <v>32</v>
      </c>
      <c r="B409" s="832" t="s">
        <v>2552</v>
      </c>
      <c r="C409" s="832" t="s">
        <v>2558</v>
      </c>
      <c r="D409" s="833" t="s">
        <v>4322</v>
      </c>
      <c r="E409" s="834" t="s">
        <v>2574</v>
      </c>
      <c r="F409" s="832" t="s">
        <v>2553</v>
      </c>
      <c r="G409" s="832" t="s">
        <v>2642</v>
      </c>
      <c r="H409" s="832" t="s">
        <v>592</v>
      </c>
      <c r="I409" s="832" t="s">
        <v>2643</v>
      </c>
      <c r="J409" s="832" t="s">
        <v>2644</v>
      </c>
      <c r="K409" s="832" t="s">
        <v>2645</v>
      </c>
      <c r="L409" s="835">
        <v>88.76</v>
      </c>
      <c r="M409" s="835">
        <v>1597.68</v>
      </c>
      <c r="N409" s="832">
        <v>18</v>
      </c>
      <c r="O409" s="836">
        <v>2.5</v>
      </c>
      <c r="P409" s="835">
        <v>710.08</v>
      </c>
      <c r="Q409" s="837">
        <v>0.44444444444444448</v>
      </c>
      <c r="R409" s="832">
        <v>8</v>
      </c>
      <c r="S409" s="837">
        <v>0.44444444444444442</v>
      </c>
      <c r="T409" s="836">
        <v>1.5</v>
      </c>
      <c r="U409" s="838">
        <v>0.6</v>
      </c>
    </row>
    <row r="410" spans="1:21" ht="14.4" customHeight="1" x14ac:dyDescent="0.3">
      <c r="A410" s="831">
        <v>32</v>
      </c>
      <c r="B410" s="832" t="s">
        <v>2552</v>
      </c>
      <c r="C410" s="832" t="s">
        <v>2558</v>
      </c>
      <c r="D410" s="833" t="s">
        <v>4322</v>
      </c>
      <c r="E410" s="834" t="s">
        <v>2574</v>
      </c>
      <c r="F410" s="832" t="s">
        <v>2553</v>
      </c>
      <c r="G410" s="832" t="s">
        <v>2632</v>
      </c>
      <c r="H410" s="832" t="s">
        <v>592</v>
      </c>
      <c r="I410" s="832" t="s">
        <v>3190</v>
      </c>
      <c r="J410" s="832" t="s">
        <v>875</v>
      </c>
      <c r="K410" s="832" t="s">
        <v>3191</v>
      </c>
      <c r="L410" s="835">
        <v>0</v>
      </c>
      <c r="M410" s="835">
        <v>0</v>
      </c>
      <c r="N410" s="832">
        <v>3</v>
      </c>
      <c r="O410" s="836">
        <v>1.5</v>
      </c>
      <c r="P410" s="835">
        <v>0</v>
      </c>
      <c r="Q410" s="837"/>
      <c r="R410" s="832">
        <v>3</v>
      </c>
      <c r="S410" s="837">
        <v>1</v>
      </c>
      <c r="T410" s="836">
        <v>1.5</v>
      </c>
      <c r="U410" s="838">
        <v>1</v>
      </c>
    </row>
    <row r="411" spans="1:21" ht="14.4" customHeight="1" x14ac:dyDescent="0.3">
      <c r="A411" s="831">
        <v>32</v>
      </c>
      <c r="B411" s="832" t="s">
        <v>2552</v>
      </c>
      <c r="C411" s="832" t="s">
        <v>2558</v>
      </c>
      <c r="D411" s="833" t="s">
        <v>4322</v>
      </c>
      <c r="E411" s="834" t="s">
        <v>2574</v>
      </c>
      <c r="F411" s="832" t="s">
        <v>2553</v>
      </c>
      <c r="G411" s="832" t="s">
        <v>3192</v>
      </c>
      <c r="H411" s="832" t="s">
        <v>592</v>
      </c>
      <c r="I411" s="832" t="s">
        <v>3193</v>
      </c>
      <c r="J411" s="832" t="s">
        <v>3194</v>
      </c>
      <c r="K411" s="832" t="s">
        <v>3195</v>
      </c>
      <c r="L411" s="835">
        <v>0</v>
      </c>
      <c r="M411" s="835">
        <v>0</v>
      </c>
      <c r="N411" s="832">
        <v>1</v>
      </c>
      <c r="O411" s="836">
        <v>0.5</v>
      </c>
      <c r="P411" s="835">
        <v>0</v>
      </c>
      <c r="Q411" s="837"/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32</v>
      </c>
      <c r="B412" s="832" t="s">
        <v>2552</v>
      </c>
      <c r="C412" s="832" t="s">
        <v>2558</v>
      </c>
      <c r="D412" s="833" t="s">
        <v>4322</v>
      </c>
      <c r="E412" s="834" t="s">
        <v>2574</v>
      </c>
      <c r="F412" s="832" t="s">
        <v>2553</v>
      </c>
      <c r="G412" s="832" t="s">
        <v>2634</v>
      </c>
      <c r="H412" s="832" t="s">
        <v>662</v>
      </c>
      <c r="I412" s="832" t="s">
        <v>2694</v>
      </c>
      <c r="J412" s="832" t="s">
        <v>901</v>
      </c>
      <c r="K412" s="832" t="s">
        <v>2018</v>
      </c>
      <c r="L412" s="835">
        <v>490.89</v>
      </c>
      <c r="M412" s="835">
        <v>2945.3399999999997</v>
      </c>
      <c r="N412" s="832">
        <v>6</v>
      </c>
      <c r="O412" s="836">
        <v>3.5</v>
      </c>
      <c r="P412" s="835">
        <v>2945.3399999999997</v>
      </c>
      <c r="Q412" s="837">
        <v>1</v>
      </c>
      <c r="R412" s="832">
        <v>6</v>
      </c>
      <c r="S412" s="837">
        <v>1</v>
      </c>
      <c r="T412" s="836">
        <v>3.5</v>
      </c>
      <c r="U412" s="838">
        <v>1</v>
      </c>
    </row>
    <row r="413" spans="1:21" ht="14.4" customHeight="1" x14ac:dyDescent="0.3">
      <c r="A413" s="831">
        <v>32</v>
      </c>
      <c r="B413" s="832" t="s">
        <v>2552</v>
      </c>
      <c r="C413" s="832" t="s">
        <v>2558</v>
      </c>
      <c r="D413" s="833" t="s">
        <v>4322</v>
      </c>
      <c r="E413" s="834" t="s">
        <v>2574</v>
      </c>
      <c r="F413" s="832" t="s">
        <v>2553</v>
      </c>
      <c r="G413" s="832" t="s">
        <v>2634</v>
      </c>
      <c r="H413" s="832" t="s">
        <v>662</v>
      </c>
      <c r="I413" s="832" t="s">
        <v>2740</v>
      </c>
      <c r="J413" s="832" t="s">
        <v>901</v>
      </c>
      <c r="K413" s="832" t="s">
        <v>2016</v>
      </c>
      <c r="L413" s="835">
        <v>736.33</v>
      </c>
      <c r="M413" s="835">
        <v>5890.64</v>
      </c>
      <c r="N413" s="832">
        <v>8</v>
      </c>
      <c r="O413" s="836">
        <v>5</v>
      </c>
      <c r="P413" s="835">
        <v>5890.64</v>
      </c>
      <c r="Q413" s="837">
        <v>1</v>
      </c>
      <c r="R413" s="832">
        <v>8</v>
      </c>
      <c r="S413" s="837">
        <v>1</v>
      </c>
      <c r="T413" s="836">
        <v>5</v>
      </c>
      <c r="U413" s="838">
        <v>1</v>
      </c>
    </row>
    <row r="414" spans="1:21" ht="14.4" customHeight="1" x14ac:dyDescent="0.3">
      <c r="A414" s="831">
        <v>32</v>
      </c>
      <c r="B414" s="832" t="s">
        <v>2552</v>
      </c>
      <c r="C414" s="832" t="s">
        <v>2558</v>
      </c>
      <c r="D414" s="833" t="s">
        <v>4322</v>
      </c>
      <c r="E414" s="834" t="s">
        <v>2574</v>
      </c>
      <c r="F414" s="832" t="s">
        <v>2553</v>
      </c>
      <c r="G414" s="832" t="s">
        <v>2634</v>
      </c>
      <c r="H414" s="832" t="s">
        <v>662</v>
      </c>
      <c r="I414" s="832" t="s">
        <v>2654</v>
      </c>
      <c r="J414" s="832" t="s">
        <v>1783</v>
      </c>
      <c r="K414" s="832" t="s">
        <v>2655</v>
      </c>
      <c r="L414" s="835">
        <v>1385.62</v>
      </c>
      <c r="M414" s="835">
        <v>6928.0999999999995</v>
      </c>
      <c r="N414" s="832">
        <v>5</v>
      </c>
      <c r="O414" s="836">
        <v>1.5</v>
      </c>
      <c r="P414" s="835">
        <v>6928.0999999999995</v>
      </c>
      <c r="Q414" s="837">
        <v>1</v>
      </c>
      <c r="R414" s="832">
        <v>5</v>
      </c>
      <c r="S414" s="837">
        <v>1</v>
      </c>
      <c r="T414" s="836">
        <v>1.5</v>
      </c>
      <c r="U414" s="838">
        <v>1</v>
      </c>
    </row>
    <row r="415" spans="1:21" ht="14.4" customHeight="1" x14ac:dyDescent="0.3">
      <c r="A415" s="831">
        <v>32</v>
      </c>
      <c r="B415" s="832" t="s">
        <v>2552</v>
      </c>
      <c r="C415" s="832" t="s">
        <v>2558</v>
      </c>
      <c r="D415" s="833" t="s">
        <v>4322</v>
      </c>
      <c r="E415" s="834" t="s">
        <v>2574</v>
      </c>
      <c r="F415" s="832" t="s">
        <v>2553</v>
      </c>
      <c r="G415" s="832" t="s">
        <v>2634</v>
      </c>
      <c r="H415" s="832" t="s">
        <v>662</v>
      </c>
      <c r="I415" s="832" t="s">
        <v>2695</v>
      </c>
      <c r="J415" s="832" t="s">
        <v>1783</v>
      </c>
      <c r="K415" s="832" t="s">
        <v>2696</v>
      </c>
      <c r="L415" s="835">
        <v>1847.49</v>
      </c>
      <c r="M415" s="835">
        <v>18474.900000000001</v>
      </c>
      <c r="N415" s="832">
        <v>10</v>
      </c>
      <c r="O415" s="836">
        <v>4.5</v>
      </c>
      <c r="P415" s="835">
        <v>18474.900000000001</v>
      </c>
      <c r="Q415" s="837">
        <v>1</v>
      </c>
      <c r="R415" s="832">
        <v>10</v>
      </c>
      <c r="S415" s="837">
        <v>1</v>
      </c>
      <c r="T415" s="836">
        <v>4.5</v>
      </c>
      <c r="U415" s="838">
        <v>1</v>
      </c>
    </row>
    <row r="416" spans="1:21" ht="14.4" customHeight="1" x14ac:dyDescent="0.3">
      <c r="A416" s="831">
        <v>32</v>
      </c>
      <c r="B416" s="832" t="s">
        <v>2552</v>
      </c>
      <c r="C416" s="832" t="s">
        <v>2558</v>
      </c>
      <c r="D416" s="833" t="s">
        <v>4322</v>
      </c>
      <c r="E416" s="834" t="s">
        <v>2574</v>
      </c>
      <c r="F416" s="832" t="s">
        <v>2553</v>
      </c>
      <c r="G416" s="832" t="s">
        <v>2741</v>
      </c>
      <c r="H416" s="832" t="s">
        <v>592</v>
      </c>
      <c r="I416" s="832" t="s">
        <v>2742</v>
      </c>
      <c r="J416" s="832" t="s">
        <v>1354</v>
      </c>
      <c r="K416" s="832" t="s">
        <v>2743</v>
      </c>
      <c r="L416" s="835">
        <v>78.33</v>
      </c>
      <c r="M416" s="835">
        <v>234.99</v>
      </c>
      <c r="N416" s="832">
        <v>3</v>
      </c>
      <c r="O416" s="836">
        <v>2</v>
      </c>
      <c r="P416" s="835">
        <v>234.99</v>
      </c>
      <c r="Q416" s="837">
        <v>1</v>
      </c>
      <c r="R416" s="832">
        <v>3</v>
      </c>
      <c r="S416" s="837">
        <v>1</v>
      </c>
      <c r="T416" s="836">
        <v>2</v>
      </c>
      <c r="U416" s="838">
        <v>1</v>
      </c>
    </row>
    <row r="417" spans="1:21" ht="14.4" customHeight="1" x14ac:dyDescent="0.3">
      <c r="A417" s="831">
        <v>32</v>
      </c>
      <c r="B417" s="832" t="s">
        <v>2552</v>
      </c>
      <c r="C417" s="832" t="s">
        <v>2558</v>
      </c>
      <c r="D417" s="833" t="s">
        <v>4322</v>
      </c>
      <c r="E417" s="834" t="s">
        <v>2574</v>
      </c>
      <c r="F417" s="832" t="s">
        <v>2553</v>
      </c>
      <c r="G417" s="832" t="s">
        <v>2859</v>
      </c>
      <c r="H417" s="832" t="s">
        <v>592</v>
      </c>
      <c r="I417" s="832" t="s">
        <v>3196</v>
      </c>
      <c r="J417" s="832" t="s">
        <v>1584</v>
      </c>
      <c r="K417" s="832" t="s">
        <v>3141</v>
      </c>
      <c r="L417" s="835">
        <v>32.25</v>
      </c>
      <c r="M417" s="835">
        <v>32.25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32</v>
      </c>
      <c r="B418" s="832" t="s">
        <v>2552</v>
      </c>
      <c r="C418" s="832" t="s">
        <v>2558</v>
      </c>
      <c r="D418" s="833" t="s">
        <v>4322</v>
      </c>
      <c r="E418" s="834" t="s">
        <v>2574</v>
      </c>
      <c r="F418" s="832" t="s">
        <v>2553</v>
      </c>
      <c r="G418" s="832" t="s">
        <v>2859</v>
      </c>
      <c r="H418" s="832" t="s">
        <v>592</v>
      </c>
      <c r="I418" s="832" t="s">
        <v>2862</v>
      </c>
      <c r="J418" s="832" t="s">
        <v>1584</v>
      </c>
      <c r="K418" s="832" t="s">
        <v>2861</v>
      </c>
      <c r="L418" s="835">
        <v>103.67</v>
      </c>
      <c r="M418" s="835">
        <v>207.34</v>
      </c>
      <c r="N418" s="832">
        <v>2</v>
      </c>
      <c r="O418" s="836">
        <v>1</v>
      </c>
      <c r="P418" s="835">
        <v>207.34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32</v>
      </c>
      <c r="B419" s="832" t="s">
        <v>2552</v>
      </c>
      <c r="C419" s="832" t="s">
        <v>2558</v>
      </c>
      <c r="D419" s="833" t="s">
        <v>4322</v>
      </c>
      <c r="E419" s="834" t="s">
        <v>2574</v>
      </c>
      <c r="F419" s="832" t="s">
        <v>2553</v>
      </c>
      <c r="G419" s="832" t="s">
        <v>2636</v>
      </c>
      <c r="H419" s="832" t="s">
        <v>662</v>
      </c>
      <c r="I419" s="832" t="s">
        <v>2646</v>
      </c>
      <c r="J419" s="832" t="s">
        <v>1990</v>
      </c>
      <c r="K419" s="832" t="s">
        <v>2647</v>
      </c>
      <c r="L419" s="835">
        <v>32.25</v>
      </c>
      <c r="M419" s="835">
        <v>96.75</v>
      </c>
      <c r="N419" s="832">
        <v>3</v>
      </c>
      <c r="O419" s="836">
        <v>1.5</v>
      </c>
      <c r="P419" s="835">
        <v>96.75</v>
      </c>
      <c r="Q419" s="837">
        <v>1</v>
      </c>
      <c r="R419" s="832">
        <v>3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32</v>
      </c>
      <c r="B420" s="832" t="s">
        <v>2552</v>
      </c>
      <c r="C420" s="832" t="s">
        <v>2558</v>
      </c>
      <c r="D420" s="833" t="s">
        <v>4322</v>
      </c>
      <c r="E420" s="834" t="s">
        <v>2574</v>
      </c>
      <c r="F420" s="832" t="s">
        <v>2553</v>
      </c>
      <c r="G420" s="832" t="s">
        <v>3197</v>
      </c>
      <c r="H420" s="832" t="s">
        <v>662</v>
      </c>
      <c r="I420" s="832" t="s">
        <v>2072</v>
      </c>
      <c r="J420" s="832" t="s">
        <v>1142</v>
      </c>
      <c r="K420" s="832" t="s">
        <v>2053</v>
      </c>
      <c r="L420" s="835">
        <v>47.7</v>
      </c>
      <c r="M420" s="835">
        <v>47.7</v>
      </c>
      <c r="N420" s="832">
        <v>1</v>
      </c>
      <c r="O420" s="836">
        <v>0.5</v>
      </c>
      <c r="P420" s="835">
        <v>47.7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32</v>
      </c>
      <c r="B421" s="832" t="s">
        <v>2552</v>
      </c>
      <c r="C421" s="832" t="s">
        <v>2558</v>
      </c>
      <c r="D421" s="833" t="s">
        <v>4322</v>
      </c>
      <c r="E421" s="834" t="s">
        <v>2574</v>
      </c>
      <c r="F421" s="832" t="s">
        <v>2553</v>
      </c>
      <c r="G421" s="832" t="s">
        <v>2612</v>
      </c>
      <c r="H421" s="832" t="s">
        <v>592</v>
      </c>
      <c r="I421" s="832" t="s">
        <v>2616</v>
      </c>
      <c r="J421" s="832" t="s">
        <v>2617</v>
      </c>
      <c r="K421" s="832" t="s">
        <v>2618</v>
      </c>
      <c r="L421" s="835">
        <v>87.67</v>
      </c>
      <c r="M421" s="835">
        <v>1139.71</v>
      </c>
      <c r="N421" s="832">
        <v>13</v>
      </c>
      <c r="O421" s="836">
        <v>5.5</v>
      </c>
      <c r="P421" s="835">
        <v>789.03</v>
      </c>
      <c r="Q421" s="837">
        <v>0.69230769230769229</v>
      </c>
      <c r="R421" s="832">
        <v>9</v>
      </c>
      <c r="S421" s="837">
        <v>0.69230769230769229</v>
      </c>
      <c r="T421" s="836">
        <v>3.5</v>
      </c>
      <c r="U421" s="838">
        <v>0.63636363636363635</v>
      </c>
    </row>
    <row r="422" spans="1:21" ht="14.4" customHeight="1" x14ac:dyDescent="0.3">
      <c r="A422" s="831">
        <v>32</v>
      </c>
      <c r="B422" s="832" t="s">
        <v>2552</v>
      </c>
      <c r="C422" s="832" t="s">
        <v>2558</v>
      </c>
      <c r="D422" s="833" t="s">
        <v>4322</v>
      </c>
      <c r="E422" s="834" t="s">
        <v>2574</v>
      </c>
      <c r="F422" s="832" t="s">
        <v>2553</v>
      </c>
      <c r="G422" s="832" t="s">
        <v>2702</v>
      </c>
      <c r="H422" s="832" t="s">
        <v>592</v>
      </c>
      <c r="I422" s="832" t="s">
        <v>2703</v>
      </c>
      <c r="J422" s="832" t="s">
        <v>1352</v>
      </c>
      <c r="K422" s="832" t="s">
        <v>2704</v>
      </c>
      <c r="L422" s="835">
        <v>453.79</v>
      </c>
      <c r="M422" s="835">
        <v>453.79</v>
      </c>
      <c r="N422" s="832">
        <v>1</v>
      </c>
      <c r="O422" s="836">
        <v>0.5</v>
      </c>
      <c r="P422" s="835">
        <v>453.79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2552</v>
      </c>
      <c r="C423" s="832" t="s">
        <v>2558</v>
      </c>
      <c r="D423" s="833" t="s">
        <v>4322</v>
      </c>
      <c r="E423" s="834" t="s">
        <v>2574</v>
      </c>
      <c r="F423" s="832" t="s">
        <v>2553</v>
      </c>
      <c r="G423" s="832" t="s">
        <v>2894</v>
      </c>
      <c r="H423" s="832" t="s">
        <v>592</v>
      </c>
      <c r="I423" s="832" t="s">
        <v>2898</v>
      </c>
      <c r="J423" s="832" t="s">
        <v>2896</v>
      </c>
      <c r="K423" s="832" t="s">
        <v>2899</v>
      </c>
      <c r="L423" s="835">
        <v>181.04</v>
      </c>
      <c r="M423" s="835">
        <v>181.04</v>
      </c>
      <c r="N423" s="832">
        <v>1</v>
      </c>
      <c r="O423" s="836">
        <v>1</v>
      </c>
      <c r="P423" s="835">
        <v>181.04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32</v>
      </c>
      <c r="B424" s="832" t="s">
        <v>2552</v>
      </c>
      <c r="C424" s="832" t="s">
        <v>2558</v>
      </c>
      <c r="D424" s="833" t="s">
        <v>4322</v>
      </c>
      <c r="E424" s="834" t="s">
        <v>2574</v>
      </c>
      <c r="F424" s="832" t="s">
        <v>2553</v>
      </c>
      <c r="G424" s="832" t="s">
        <v>2900</v>
      </c>
      <c r="H424" s="832" t="s">
        <v>662</v>
      </c>
      <c r="I424" s="832" t="s">
        <v>2250</v>
      </c>
      <c r="J424" s="832" t="s">
        <v>2251</v>
      </c>
      <c r="K424" s="832" t="s">
        <v>2252</v>
      </c>
      <c r="L424" s="835">
        <v>0</v>
      </c>
      <c r="M424" s="835">
        <v>0</v>
      </c>
      <c r="N424" s="832">
        <v>3</v>
      </c>
      <c r="O424" s="836">
        <v>0.5</v>
      </c>
      <c r="P424" s="835">
        <v>0</v>
      </c>
      <c r="Q424" s="837"/>
      <c r="R424" s="832">
        <v>3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32</v>
      </c>
      <c r="B425" s="832" t="s">
        <v>2552</v>
      </c>
      <c r="C425" s="832" t="s">
        <v>2558</v>
      </c>
      <c r="D425" s="833" t="s">
        <v>4322</v>
      </c>
      <c r="E425" s="834" t="s">
        <v>2574</v>
      </c>
      <c r="F425" s="832" t="s">
        <v>2553</v>
      </c>
      <c r="G425" s="832" t="s">
        <v>2602</v>
      </c>
      <c r="H425" s="832" t="s">
        <v>592</v>
      </c>
      <c r="I425" s="832" t="s">
        <v>2901</v>
      </c>
      <c r="J425" s="832" t="s">
        <v>2640</v>
      </c>
      <c r="K425" s="832" t="s">
        <v>2902</v>
      </c>
      <c r="L425" s="835">
        <v>42.54</v>
      </c>
      <c r="M425" s="835">
        <v>42.54</v>
      </c>
      <c r="N425" s="832">
        <v>1</v>
      </c>
      <c r="O425" s="836">
        <v>0.5</v>
      </c>
      <c r="P425" s="835">
        <v>42.54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32</v>
      </c>
      <c r="B426" s="832" t="s">
        <v>2552</v>
      </c>
      <c r="C426" s="832" t="s">
        <v>2558</v>
      </c>
      <c r="D426" s="833" t="s">
        <v>4322</v>
      </c>
      <c r="E426" s="834" t="s">
        <v>2574</v>
      </c>
      <c r="F426" s="832" t="s">
        <v>2553</v>
      </c>
      <c r="G426" s="832" t="s">
        <v>2602</v>
      </c>
      <c r="H426" s="832" t="s">
        <v>592</v>
      </c>
      <c r="I426" s="832" t="s">
        <v>2603</v>
      </c>
      <c r="J426" s="832" t="s">
        <v>1331</v>
      </c>
      <c r="K426" s="832" t="s">
        <v>2604</v>
      </c>
      <c r="L426" s="835">
        <v>66.88</v>
      </c>
      <c r="M426" s="835">
        <v>133.76</v>
      </c>
      <c r="N426" s="832">
        <v>2</v>
      </c>
      <c r="O426" s="836">
        <v>1.5</v>
      </c>
      <c r="P426" s="835">
        <v>66.88</v>
      </c>
      <c r="Q426" s="837">
        <v>0.5</v>
      </c>
      <c r="R426" s="832">
        <v>1</v>
      </c>
      <c r="S426" s="837">
        <v>0.5</v>
      </c>
      <c r="T426" s="836">
        <v>0.5</v>
      </c>
      <c r="U426" s="838">
        <v>0.33333333333333331</v>
      </c>
    </row>
    <row r="427" spans="1:21" ht="14.4" customHeight="1" x14ac:dyDescent="0.3">
      <c r="A427" s="831">
        <v>32</v>
      </c>
      <c r="B427" s="832" t="s">
        <v>2552</v>
      </c>
      <c r="C427" s="832" t="s">
        <v>2558</v>
      </c>
      <c r="D427" s="833" t="s">
        <v>4322</v>
      </c>
      <c r="E427" s="834" t="s">
        <v>2574</v>
      </c>
      <c r="F427" s="832" t="s">
        <v>2553</v>
      </c>
      <c r="G427" s="832" t="s">
        <v>2907</v>
      </c>
      <c r="H427" s="832" t="s">
        <v>592</v>
      </c>
      <c r="I427" s="832" t="s">
        <v>3198</v>
      </c>
      <c r="J427" s="832" t="s">
        <v>2909</v>
      </c>
      <c r="K427" s="832" t="s">
        <v>2910</v>
      </c>
      <c r="L427" s="835">
        <v>50.89</v>
      </c>
      <c r="M427" s="835">
        <v>50.89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32</v>
      </c>
      <c r="B428" s="832" t="s">
        <v>2552</v>
      </c>
      <c r="C428" s="832" t="s">
        <v>2558</v>
      </c>
      <c r="D428" s="833" t="s">
        <v>4322</v>
      </c>
      <c r="E428" s="834" t="s">
        <v>2574</v>
      </c>
      <c r="F428" s="832" t="s">
        <v>2553</v>
      </c>
      <c r="G428" s="832" t="s">
        <v>3080</v>
      </c>
      <c r="H428" s="832" t="s">
        <v>662</v>
      </c>
      <c r="I428" s="832" t="s">
        <v>2209</v>
      </c>
      <c r="J428" s="832" t="s">
        <v>2210</v>
      </c>
      <c r="K428" s="832" t="s">
        <v>2211</v>
      </c>
      <c r="L428" s="835">
        <v>902.57</v>
      </c>
      <c r="M428" s="835">
        <v>902.57</v>
      </c>
      <c r="N428" s="832">
        <v>1</v>
      </c>
      <c r="O428" s="836">
        <v>0.5</v>
      </c>
      <c r="P428" s="835">
        <v>902.57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32</v>
      </c>
      <c r="B429" s="832" t="s">
        <v>2552</v>
      </c>
      <c r="C429" s="832" t="s">
        <v>2558</v>
      </c>
      <c r="D429" s="833" t="s">
        <v>4322</v>
      </c>
      <c r="E429" s="834" t="s">
        <v>2574</v>
      </c>
      <c r="F429" s="832" t="s">
        <v>2553</v>
      </c>
      <c r="G429" s="832" t="s">
        <v>2623</v>
      </c>
      <c r="H429" s="832" t="s">
        <v>592</v>
      </c>
      <c r="I429" s="832" t="s">
        <v>2916</v>
      </c>
      <c r="J429" s="832" t="s">
        <v>2917</v>
      </c>
      <c r="K429" s="832" t="s">
        <v>2918</v>
      </c>
      <c r="L429" s="835">
        <v>151.62</v>
      </c>
      <c r="M429" s="835">
        <v>151.62</v>
      </c>
      <c r="N429" s="832">
        <v>1</v>
      </c>
      <c r="O429" s="836">
        <v>0.5</v>
      </c>
      <c r="P429" s="835">
        <v>151.62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32</v>
      </c>
      <c r="B430" s="832" t="s">
        <v>2552</v>
      </c>
      <c r="C430" s="832" t="s">
        <v>2558</v>
      </c>
      <c r="D430" s="833" t="s">
        <v>4322</v>
      </c>
      <c r="E430" s="834" t="s">
        <v>2574</v>
      </c>
      <c r="F430" s="832" t="s">
        <v>2553</v>
      </c>
      <c r="G430" s="832" t="s">
        <v>2708</v>
      </c>
      <c r="H430" s="832" t="s">
        <v>662</v>
      </c>
      <c r="I430" s="832" t="s">
        <v>2192</v>
      </c>
      <c r="J430" s="832" t="s">
        <v>2193</v>
      </c>
      <c r="K430" s="832" t="s">
        <v>2194</v>
      </c>
      <c r="L430" s="835">
        <v>10325.280000000001</v>
      </c>
      <c r="M430" s="835">
        <v>20650.560000000001</v>
      </c>
      <c r="N430" s="832">
        <v>2</v>
      </c>
      <c r="O430" s="836">
        <v>0.5</v>
      </c>
      <c r="P430" s="835">
        <v>20650.560000000001</v>
      </c>
      <c r="Q430" s="837">
        <v>1</v>
      </c>
      <c r="R430" s="832">
        <v>2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32</v>
      </c>
      <c r="B431" s="832" t="s">
        <v>2552</v>
      </c>
      <c r="C431" s="832" t="s">
        <v>2558</v>
      </c>
      <c r="D431" s="833" t="s">
        <v>4322</v>
      </c>
      <c r="E431" s="834" t="s">
        <v>2574</v>
      </c>
      <c r="F431" s="832" t="s">
        <v>2553</v>
      </c>
      <c r="G431" s="832" t="s">
        <v>2760</v>
      </c>
      <c r="H431" s="832" t="s">
        <v>662</v>
      </c>
      <c r="I431" s="832" t="s">
        <v>2265</v>
      </c>
      <c r="J431" s="832" t="s">
        <v>1248</v>
      </c>
      <c r="K431" s="832" t="s">
        <v>2266</v>
      </c>
      <c r="L431" s="835">
        <v>0</v>
      </c>
      <c r="M431" s="835">
        <v>0</v>
      </c>
      <c r="N431" s="832">
        <v>2</v>
      </c>
      <c r="O431" s="836">
        <v>1</v>
      </c>
      <c r="P431" s="835">
        <v>0</v>
      </c>
      <c r="Q431" s="837"/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32</v>
      </c>
      <c r="B432" s="832" t="s">
        <v>2552</v>
      </c>
      <c r="C432" s="832" t="s">
        <v>2558</v>
      </c>
      <c r="D432" s="833" t="s">
        <v>4322</v>
      </c>
      <c r="E432" s="834" t="s">
        <v>2574</v>
      </c>
      <c r="F432" s="832" t="s">
        <v>2553</v>
      </c>
      <c r="G432" s="832" t="s">
        <v>2760</v>
      </c>
      <c r="H432" s="832" t="s">
        <v>662</v>
      </c>
      <c r="I432" s="832" t="s">
        <v>2267</v>
      </c>
      <c r="J432" s="832" t="s">
        <v>1248</v>
      </c>
      <c r="K432" s="832" t="s">
        <v>2268</v>
      </c>
      <c r="L432" s="835">
        <v>0</v>
      </c>
      <c r="M432" s="835">
        <v>0</v>
      </c>
      <c r="N432" s="832">
        <v>1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32</v>
      </c>
      <c r="B433" s="832" t="s">
        <v>2552</v>
      </c>
      <c r="C433" s="832" t="s">
        <v>2558</v>
      </c>
      <c r="D433" s="833" t="s">
        <v>4322</v>
      </c>
      <c r="E433" s="834" t="s">
        <v>2574</v>
      </c>
      <c r="F433" s="832" t="s">
        <v>2553</v>
      </c>
      <c r="G433" s="832" t="s">
        <v>3199</v>
      </c>
      <c r="H433" s="832" t="s">
        <v>662</v>
      </c>
      <c r="I433" s="832" t="s">
        <v>2440</v>
      </c>
      <c r="J433" s="832" t="s">
        <v>1209</v>
      </c>
      <c r="K433" s="832" t="s">
        <v>2441</v>
      </c>
      <c r="L433" s="835">
        <v>21.79</v>
      </c>
      <c r="M433" s="835">
        <v>43.58</v>
      </c>
      <c r="N433" s="832">
        <v>2</v>
      </c>
      <c r="O433" s="836">
        <v>0.5</v>
      </c>
      <c r="P433" s="835">
        <v>43.58</v>
      </c>
      <c r="Q433" s="837">
        <v>1</v>
      </c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32</v>
      </c>
      <c r="B434" s="832" t="s">
        <v>2552</v>
      </c>
      <c r="C434" s="832" t="s">
        <v>2558</v>
      </c>
      <c r="D434" s="833" t="s">
        <v>4322</v>
      </c>
      <c r="E434" s="834" t="s">
        <v>2574</v>
      </c>
      <c r="F434" s="832" t="s">
        <v>2553</v>
      </c>
      <c r="G434" s="832" t="s">
        <v>2933</v>
      </c>
      <c r="H434" s="832" t="s">
        <v>592</v>
      </c>
      <c r="I434" s="832" t="s">
        <v>2934</v>
      </c>
      <c r="J434" s="832" t="s">
        <v>1054</v>
      </c>
      <c r="K434" s="832" t="s">
        <v>2935</v>
      </c>
      <c r="L434" s="835">
        <v>0</v>
      </c>
      <c r="M434" s="835">
        <v>0</v>
      </c>
      <c r="N434" s="832">
        <v>1</v>
      </c>
      <c r="O434" s="836">
        <v>0.5</v>
      </c>
      <c r="P434" s="835">
        <v>0</v>
      </c>
      <c r="Q434" s="837"/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32</v>
      </c>
      <c r="B435" s="832" t="s">
        <v>2552</v>
      </c>
      <c r="C435" s="832" t="s">
        <v>2558</v>
      </c>
      <c r="D435" s="833" t="s">
        <v>4322</v>
      </c>
      <c r="E435" s="834" t="s">
        <v>2574</v>
      </c>
      <c r="F435" s="832" t="s">
        <v>2553</v>
      </c>
      <c r="G435" s="832" t="s">
        <v>2627</v>
      </c>
      <c r="H435" s="832" t="s">
        <v>662</v>
      </c>
      <c r="I435" s="832" t="s">
        <v>2136</v>
      </c>
      <c r="J435" s="832" t="s">
        <v>1309</v>
      </c>
      <c r="K435" s="832" t="s">
        <v>2137</v>
      </c>
      <c r="L435" s="835">
        <v>154.36000000000001</v>
      </c>
      <c r="M435" s="835">
        <v>308.72000000000003</v>
      </c>
      <c r="N435" s="832">
        <v>2</v>
      </c>
      <c r="O435" s="836">
        <v>1</v>
      </c>
      <c r="P435" s="835">
        <v>154.36000000000001</v>
      </c>
      <c r="Q435" s="837">
        <v>0.5</v>
      </c>
      <c r="R435" s="832">
        <v>1</v>
      </c>
      <c r="S435" s="837">
        <v>0.5</v>
      </c>
      <c r="T435" s="836">
        <v>0.5</v>
      </c>
      <c r="U435" s="838">
        <v>0.5</v>
      </c>
    </row>
    <row r="436" spans="1:21" ht="14.4" customHeight="1" x14ac:dyDescent="0.3">
      <c r="A436" s="831">
        <v>32</v>
      </c>
      <c r="B436" s="832" t="s">
        <v>2552</v>
      </c>
      <c r="C436" s="832" t="s">
        <v>2558</v>
      </c>
      <c r="D436" s="833" t="s">
        <v>4322</v>
      </c>
      <c r="E436" s="834" t="s">
        <v>2574</v>
      </c>
      <c r="F436" s="832" t="s">
        <v>2553</v>
      </c>
      <c r="G436" s="832" t="s">
        <v>3166</v>
      </c>
      <c r="H436" s="832" t="s">
        <v>592</v>
      </c>
      <c r="I436" s="832" t="s">
        <v>3200</v>
      </c>
      <c r="J436" s="832" t="s">
        <v>1019</v>
      </c>
      <c r="K436" s="832" t="s">
        <v>3168</v>
      </c>
      <c r="L436" s="835">
        <v>374.79</v>
      </c>
      <c r="M436" s="835">
        <v>374.79</v>
      </c>
      <c r="N436" s="832">
        <v>1</v>
      </c>
      <c r="O436" s="836">
        <v>0.5</v>
      </c>
      <c r="P436" s="835">
        <v>374.79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32</v>
      </c>
      <c r="B437" s="832" t="s">
        <v>2552</v>
      </c>
      <c r="C437" s="832" t="s">
        <v>2558</v>
      </c>
      <c r="D437" s="833" t="s">
        <v>4322</v>
      </c>
      <c r="E437" s="834" t="s">
        <v>2574</v>
      </c>
      <c r="F437" s="832" t="s">
        <v>2553</v>
      </c>
      <c r="G437" s="832" t="s">
        <v>2940</v>
      </c>
      <c r="H437" s="832" t="s">
        <v>592</v>
      </c>
      <c r="I437" s="832" t="s">
        <v>2941</v>
      </c>
      <c r="J437" s="832" t="s">
        <v>2942</v>
      </c>
      <c r="K437" s="832" t="s">
        <v>2943</v>
      </c>
      <c r="L437" s="835">
        <v>421.79</v>
      </c>
      <c r="M437" s="835">
        <v>3374.32</v>
      </c>
      <c r="N437" s="832">
        <v>8</v>
      </c>
      <c r="O437" s="836">
        <v>4</v>
      </c>
      <c r="P437" s="835">
        <v>2530.7400000000002</v>
      </c>
      <c r="Q437" s="837">
        <v>0.75</v>
      </c>
      <c r="R437" s="832">
        <v>6</v>
      </c>
      <c r="S437" s="837">
        <v>0.75</v>
      </c>
      <c r="T437" s="836">
        <v>3.5</v>
      </c>
      <c r="U437" s="838">
        <v>0.875</v>
      </c>
    </row>
    <row r="438" spans="1:21" ht="14.4" customHeight="1" x14ac:dyDescent="0.3">
      <c r="A438" s="831">
        <v>32</v>
      </c>
      <c r="B438" s="832" t="s">
        <v>2552</v>
      </c>
      <c r="C438" s="832" t="s">
        <v>2558</v>
      </c>
      <c r="D438" s="833" t="s">
        <v>4322</v>
      </c>
      <c r="E438" s="834" t="s">
        <v>2575</v>
      </c>
      <c r="F438" s="832" t="s">
        <v>2553</v>
      </c>
      <c r="G438" s="832" t="s">
        <v>2954</v>
      </c>
      <c r="H438" s="832" t="s">
        <v>662</v>
      </c>
      <c r="I438" s="832" t="s">
        <v>2285</v>
      </c>
      <c r="J438" s="832" t="s">
        <v>1095</v>
      </c>
      <c r="K438" s="832" t="s">
        <v>2286</v>
      </c>
      <c r="L438" s="835">
        <v>0</v>
      </c>
      <c r="M438" s="835">
        <v>0</v>
      </c>
      <c r="N438" s="832">
        <v>2</v>
      </c>
      <c r="O438" s="836">
        <v>2</v>
      </c>
      <c r="P438" s="835">
        <v>0</v>
      </c>
      <c r="Q438" s="837"/>
      <c r="R438" s="832">
        <v>1</v>
      </c>
      <c r="S438" s="837">
        <v>0.5</v>
      </c>
      <c r="T438" s="836">
        <v>1</v>
      </c>
      <c r="U438" s="838">
        <v>0.5</v>
      </c>
    </row>
    <row r="439" spans="1:21" ht="14.4" customHeight="1" x14ac:dyDescent="0.3">
      <c r="A439" s="831">
        <v>32</v>
      </c>
      <c r="B439" s="832" t="s">
        <v>2552</v>
      </c>
      <c r="C439" s="832" t="s">
        <v>2558</v>
      </c>
      <c r="D439" s="833" t="s">
        <v>4322</v>
      </c>
      <c r="E439" s="834" t="s">
        <v>2575</v>
      </c>
      <c r="F439" s="832" t="s">
        <v>2553</v>
      </c>
      <c r="G439" s="832" t="s">
        <v>2598</v>
      </c>
      <c r="H439" s="832" t="s">
        <v>592</v>
      </c>
      <c r="I439" s="832" t="s">
        <v>2750</v>
      </c>
      <c r="J439" s="832" t="s">
        <v>2600</v>
      </c>
      <c r="K439" s="832" t="s">
        <v>2751</v>
      </c>
      <c r="L439" s="835">
        <v>263.26</v>
      </c>
      <c r="M439" s="835">
        <v>1316.3</v>
      </c>
      <c r="N439" s="832">
        <v>5</v>
      </c>
      <c r="O439" s="836">
        <v>1</v>
      </c>
      <c r="P439" s="835">
        <v>789.78</v>
      </c>
      <c r="Q439" s="837">
        <v>0.6</v>
      </c>
      <c r="R439" s="832">
        <v>3</v>
      </c>
      <c r="S439" s="837">
        <v>0.6</v>
      </c>
      <c r="T439" s="836">
        <v>0.5</v>
      </c>
      <c r="U439" s="838">
        <v>0.5</v>
      </c>
    </row>
    <row r="440" spans="1:21" ht="14.4" customHeight="1" x14ac:dyDescent="0.3">
      <c r="A440" s="831">
        <v>32</v>
      </c>
      <c r="B440" s="832" t="s">
        <v>2552</v>
      </c>
      <c r="C440" s="832" t="s">
        <v>2558</v>
      </c>
      <c r="D440" s="833" t="s">
        <v>4322</v>
      </c>
      <c r="E440" s="834" t="s">
        <v>2575</v>
      </c>
      <c r="F440" s="832" t="s">
        <v>2553</v>
      </c>
      <c r="G440" s="832" t="s">
        <v>2598</v>
      </c>
      <c r="H440" s="832" t="s">
        <v>592</v>
      </c>
      <c r="I440" s="832" t="s">
        <v>2599</v>
      </c>
      <c r="J440" s="832" t="s">
        <v>2600</v>
      </c>
      <c r="K440" s="832" t="s">
        <v>2601</v>
      </c>
      <c r="L440" s="835">
        <v>1295.6400000000001</v>
      </c>
      <c r="M440" s="835">
        <v>1295.6400000000001</v>
      </c>
      <c r="N440" s="832">
        <v>1</v>
      </c>
      <c r="O440" s="836">
        <v>1</v>
      </c>
      <c r="P440" s="835">
        <v>1295.6400000000001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32</v>
      </c>
      <c r="B441" s="832" t="s">
        <v>2552</v>
      </c>
      <c r="C441" s="832" t="s">
        <v>2558</v>
      </c>
      <c r="D441" s="833" t="s">
        <v>4322</v>
      </c>
      <c r="E441" s="834" t="s">
        <v>2575</v>
      </c>
      <c r="F441" s="832" t="s">
        <v>2553</v>
      </c>
      <c r="G441" s="832" t="s">
        <v>2598</v>
      </c>
      <c r="H441" s="832" t="s">
        <v>592</v>
      </c>
      <c r="I441" s="832" t="s">
        <v>2605</v>
      </c>
      <c r="J441" s="832" t="s">
        <v>1586</v>
      </c>
      <c r="K441" s="832" t="s">
        <v>2606</v>
      </c>
      <c r="L441" s="835">
        <v>462.73</v>
      </c>
      <c r="M441" s="835">
        <v>925.46</v>
      </c>
      <c r="N441" s="832">
        <v>2</v>
      </c>
      <c r="O441" s="836">
        <v>0.5</v>
      </c>
      <c r="P441" s="835">
        <v>925.46</v>
      </c>
      <c r="Q441" s="837">
        <v>1</v>
      </c>
      <c r="R441" s="832">
        <v>2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32</v>
      </c>
      <c r="B442" s="832" t="s">
        <v>2552</v>
      </c>
      <c r="C442" s="832" t="s">
        <v>2558</v>
      </c>
      <c r="D442" s="833" t="s">
        <v>4322</v>
      </c>
      <c r="E442" s="834" t="s">
        <v>2575</v>
      </c>
      <c r="F442" s="832" t="s">
        <v>2553</v>
      </c>
      <c r="G442" s="832" t="s">
        <v>2648</v>
      </c>
      <c r="H442" s="832" t="s">
        <v>662</v>
      </c>
      <c r="I442" s="832" t="s">
        <v>2236</v>
      </c>
      <c r="J442" s="832" t="s">
        <v>678</v>
      </c>
      <c r="K442" s="832" t="s">
        <v>679</v>
      </c>
      <c r="L442" s="835">
        <v>72.55</v>
      </c>
      <c r="M442" s="835">
        <v>1378.4499999999998</v>
      </c>
      <c r="N442" s="832">
        <v>19</v>
      </c>
      <c r="O442" s="836">
        <v>12.5</v>
      </c>
      <c r="P442" s="835">
        <v>725.49999999999989</v>
      </c>
      <c r="Q442" s="837">
        <v>0.52631578947368418</v>
      </c>
      <c r="R442" s="832">
        <v>10</v>
      </c>
      <c r="S442" s="837">
        <v>0.52631578947368418</v>
      </c>
      <c r="T442" s="836">
        <v>5</v>
      </c>
      <c r="U442" s="838">
        <v>0.4</v>
      </c>
    </row>
    <row r="443" spans="1:21" ht="14.4" customHeight="1" x14ac:dyDescent="0.3">
      <c r="A443" s="831">
        <v>32</v>
      </c>
      <c r="B443" s="832" t="s">
        <v>2552</v>
      </c>
      <c r="C443" s="832" t="s">
        <v>2558</v>
      </c>
      <c r="D443" s="833" t="s">
        <v>4322</v>
      </c>
      <c r="E443" s="834" t="s">
        <v>2575</v>
      </c>
      <c r="F443" s="832" t="s">
        <v>2553</v>
      </c>
      <c r="G443" s="832" t="s">
        <v>2648</v>
      </c>
      <c r="H443" s="832" t="s">
        <v>662</v>
      </c>
      <c r="I443" s="832" t="s">
        <v>2753</v>
      </c>
      <c r="J443" s="832" t="s">
        <v>678</v>
      </c>
      <c r="K443" s="832" t="s">
        <v>2234</v>
      </c>
      <c r="L443" s="835">
        <v>21.76</v>
      </c>
      <c r="M443" s="835">
        <v>87.04</v>
      </c>
      <c r="N443" s="832">
        <v>4</v>
      </c>
      <c r="O443" s="836">
        <v>2</v>
      </c>
      <c r="P443" s="835">
        <v>87.04</v>
      </c>
      <c r="Q443" s="837">
        <v>1</v>
      </c>
      <c r="R443" s="832">
        <v>4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32</v>
      </c>
      <c r="B444" s="832" t="s">
        <v>2552</v>
      </c>
      <c r="C444" s="832" t="s">
        <v>2558</v>
      </c>
      <c r="D444" s="833" t="s">
        <v>4322</v>
      </c>
      <c r="E444" s="834" t="s">
        <v>2575</v>
      </c>
      <c r="F444" s="832" t="s">
        <v>2553</v>
      </c>
      <c r="G444" s="832" t="s">
        <v>2648</v>
      </c>
      <c r="H444" s="832" t="s">
        <v>662</v>
      </c>
      <c r="I444" s="832" t="s">
        <v>2237</v>
      </c>
      <c r="J444" s="832" t="s">
        <v>678</v>
      </c>
      <c r="K444" s="832" t="s">
        <v>680</v>
      </c>
      <c r="L444" s="835">
        <v>65.28</v>
      </c>
      <c r="M444" s="835">
        <v>1240.3200000000002</v>
      </c>
      <c r="N444" s="832">
        <v>19</v>
      </c>
      <c r="O444" s="836">
        <v>4.5</v>
      </c>
      <c r="P444" s="835">
        <v>718.08</v>
      </c>
      <c r="Q444" s="837">
        <v>0.57894736842105254</v>
      </c>
      <c r="R444" s="832">
        <v>11</v>
      </c>
      <c r="S444" s="837">
        <v>0.57894736842105265</v>
      </c>
      <c r="T444" s="836">
        <v>2.5</v>
      </c>
      <c r="U444" s="838">
        <v>0.55555555555555558</v>
      </c>
    </row>
    <row r="445" spans="1:21" ht="14.4" customHeight="1" x14ac:dyDescent="0.3">
      <c r="A445" s="831">
        <v>32</v>
      </c>
      <c r="B445" s="832" t="s">
        <v>2552</v>
      </c>
      <c r="C445" s="832" t="s">
        <v>2558</v>
      </c>
      <c r="D445" s="833" t="s">
        <v>4322</v>
      </c>
      <c r="E445" s="834" t="s">
        <v>2575</v>
      </c>
      <c r="F445" s="832" t="s">
        <v>2553</v>
      </c>
      <c r="G445" s="832" t="s">
        <v>2774</v>
      </c>
      <c r="H445" s="832" t="s">
        <v>662</v>
      </c>
      <c r="I445" s="832" t="s">
        <v>2452</v>
      </c>
      <c r="J445" s="832" t="s">
        <v>2453</v>
      </c>
      <c r="K445" s="832" t="s">
        <v>2454</v>
      </c>
      <c r="L445" s="835">
        <v>4.7</v>
      </c>
      <c r="M445" s="835">
        <v>18.8</v>
      </c>
      <c r="N445" s="832">
        <v>4</v>
      </c>
      <c r="O445" s="836">
        <v>2.5</v>
      </c>
      <c r="P445" s="835">
        <v>18.8</v>
      </c>
      <c r="Q445" s="837">
        <v>1</v>
      </c>
      <c r="R445" s="832">
        <v>4</v>
      </c>
      <c r="S445" s="837">
        <v>1</v>
      </c>
      <c r="T445" s="836">
        <v>2.5</v>
      </c>
      <c r="U445" s="838">
        <v>1</v>
      </c>
    </row>
    <row r="446" spans="1:21" ht="14.4" customHeight="1" x14ac:dyDescent="0.3">
      <c r="A446" s="831">
        <v>32</v>
      </c>
      <c r="B446" s="832" t="s">
        <v>2552</v>
      </c>
      <c r="C446" s="832" t="s">
        <v>2558</v>
      </c>
      <c r="D446" s="833" t="s">
        <v>4322</v>
      </c>
      <c r="E446" s="834" t="s">
        <v>2575</v>
      </c>
      <c r="F446" s="832" t="s">
        <v>2553</v>
      </c>
      <c r="G446" s="832" t="s">
        <v>2659</v>
      </c>
      <c r="H446" s="832" t="s">
        <v>592</v>
      </c>
      <c r="I446" s="832" t="s">
        <v>3201</v>
      </c>
      <c r="J446" s="832" t="s">
        <v>2661</v>
      </c>
      <c r="K446" s="832" t="s">
        <v>2084</v>
      </c>
      <c r="L446" s="835">
        <v>103.64</v>
      </c>
      <c r="M446" s="835">
        <v>207.28</v>
      </c>
      <c r="N446" s="832">
        <v>2</v>
      </c>
      <c r="O446" s="836">
        <v>1</v>
      </c>
      <c r="P446" s="835">
        <v>103.64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" customHeight="1" x14ac:dyDescent="0.3">
      <c r="A447" s="831">
        <v>32</v>
      </c>
      <c r="B447" s="832" t="s">
        <v>2552</v>
      </c>
      <c r="C447" s="832" t="s">
        <v>2558</v>
      </c>
      <c r="D447" s="833" t="s">
        <v>4322</v>
      </c>
      <c r="E447" s="834" t="s">
        <v>2575</v>
      </c>
      <c r="F447" s="832" t="s">
        <v>2553</v>
      </c>
      <c r="G447" s="832" t="s">
        <v>2659</v>
      </c>
      <c r="H447" s="832" t="s">
        <v>662</v>
      </c>
      <c r="I447" s="832" t="s">
        <v>2062</v>
      </c>
      <c r="J447" s="832" t="s">
        <v>2063</v>
      </c>
      <c r="K447" s="832" t="s">
        <v>2064</v>
      </c>
      <c r="L447" s="835">
        <v>93.27</v>
      </c>
      <c r="M447" s="835">
        <v>93.27</v>
      </c>
      <c r="N447" s="832">
        <v>1</v>
      </c>
      <c r="O447" s="836">
        <v>1</v>
      </c>
      <c r="P447" s="835">
        <v>93.27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32</v>
      </c>
      <c r="B448" s="832" t="s">
        <v>2552</v>
      </c>
      <c r="C448" s="832" t="s">
        <v>2558</v>
      </c>
      <c r="D448" s="833" t="s">
        <v>4322</v>
      </c>
      <c r="E448" s="834" t="s">
        <v>2575</v>
      </c>
      <c r="F448" s="832" t="s">
        <v>2553</v>
      </c>
      <c r="G448" s="832" t="s">
        <v>2778</v>
      </c>
      <c r="H448" s="832" t="s">
        <v>592</v>
      </c>
      <c r="I448" s="832" t="s">
        <v>2779</v>
      </c>
      <c r="J448" s="832" t="s">
        <v>2780</v>
      </c>
      <c r="K448" s="832" t="s">
        <v>2781</v>
      </c>
      <c r="L448" s="835">
        <v>9989.3700000000008</v>
      </c>
      <c r="M448" s="835">
        <v>69925.59</v>
      </c>
      <c r="N448" s="832">
        <v>7</v>
      </c>
      <c r="O448" s="836">
        <v>3.5</v>
      </c>
      <c r="P448" s="835">
        <v>39957.480000000003</v>
      </c>
      <c r="Q448" s="837">
        <v>0.57142857142857151</v>
      </c>
      <c r="R448" s="832">
        <v>4</v>
      </c>
      <c r="S448" s="837">
        <v>0.5714285714285714</v>
      </c>
      <c r="T448" s="836">
        <v>2</v>
      </c>
      <c r="U448" s="838">
        <v>0.5714285714285714</v>
      </c>
    </row>
    <row r="449" spans="1:21" ht="14.4" customHeight="1" x14ac:dyDescent="0.3">
      <c r="A449" s="831">
        <v>32</v>
      </c>
      <c r="B449" s="832" t="s">
        <v>2552</v>
      </c>
      <c r="C449" s="832" t="s">
        <v>2558</v>
      </c>
      <c r="D449" s="833" t="s">
        <v>4322</v>
      </c>
      <c r="E449" s="834" t="s">
        <v>2575</v>
      </c>
      <c r="F449" s="832" t="s">
        <v>2553</v>
      </c>
      <c r="G449" s="832" t="s">
        <v>3181</v>
      </c>
      <c r="H449" s="832" t="s">
        <v>592</v>
      </c>
      <c r="I449" s="832" t="s">
        <v>3202</v>
      </c>
      <c r="J449" s="832" t="s">
        <v>3203</v>
      </c>
      <c r="K449" s="832" t="s">
        <v>2110</v>
      </c>
      <c r="L449" s="835">
        <v>279.52999999999997</v>
      </c>
      <c r="M449" s="835">
        <v>279.52999999999997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32</v>
      </c>
      <c r="B450" s="832" t="s">
        <v>2552</v>
      </c>
      <c r="C450" s="832" t="s">
        <v>2558</v>
      </c>
      <c r="D450" s="833" t="s">
        <v>4322</v>
      </c>
      <c r="E450" s="834" t="s">
        <v>2575</v>
      </c>
      <c r="F450" s="832" t="s">
        <v>2553</v>
      </c>
      <c r="G450" s="832" t="s">
        <v>3108</v>
      </c>
      <c r="H450" s="832" t="s">
        <v>662</v>
      </c>
      <c r="I450" s="832" t="s">
        <v>3109</v>
      </c>
      <c r="J450" s="832" t="s">
        <v>3110</v>
      </c>
      <c r="K450" s="832" t="s">
        <v>3111</v>
      </c>
      <c r="L450" s="835">
        <v>318.16000000000003</v>
      </c>
      <c r="M450" s="835">
        <v>318.16000000000003</v>
      </c>
      <c r="N450" s="832">
        <v>1</v>
      </c>
      <c r="O450" s="836">
        <v>0.5</v>
      </c>
      <c r="P450" s="835">
        <v>318.16000000000003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32</v>
      </c>
      <c r="B451" s="832" t="s">
        <v>2552</v>
      </c>
      <c r="C451" s="832" t="s">
        <v>2558</v>
      </c>
      <c r="D451" s="833" t="s">
        <v>4322</v>
      </c>
      <c r="E451" s="834" t="s">
        <v>2575</v>
      </c>
      <c r="F451" s="832" t="s">
        <v>2553</v>
      </c>
      <c r="G451" s="832" t="s">
        <v>3204</v>
      </c>
      <c r="H451" s="832" t="s">
        <v>592</v>
      </c>
      <c r="I451" s="832" t="s">
        <v>3205</v>
      </c>
      <c r="J451" s="832" t="s">
        <v>3206</v>
      </c>
      <c r="K451" s="832" t="s">
        <v>3207</v>
      </c>
      <c r="L451" s="835">
        <v>46.03</v>
      </c>
      <c r="M451" s="835">
        <v>46.03</v>
      </c>
      <c r="N451" s="832">
        <v>1</v>
      </c>
      <c r="O451" s="836">
        <v>0.5</v>
      </c>
      <c r="P451" s="835">
        <v>46.03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32</v>
      </c>
      <c r="B452" s="832" t="s">
        <v>2552</v>
      </c>
      <c r="C452" s="832" t="s">
        <v>2558</v>
      </c>
      <c r="D452" s="833" t="s">
        <v>4322</v>
      </c>
      <c r="E452" s="834" t="s">
        <v>2575</v>
      </c>
      <c r="F452" s="832" t="s">
        <v>2553</v>
      </c>
      <c r="G452" s="832" t="s">
        <v>2786</v>
      </c>
      <c r="H452" s="832" t="s">
        <v>592</v>
      </c>
      <c r="I452" s="832" t="s">
        <v>2787</v>
      </c>
      <c r="J452" s="832" t="s">
        <v>1030</v>
      </c>
      <c r="K452" s="832" t="s">
        <v>2788</v>
      </c>
      <c r="L452" s="835">
        <v>0</v>
      </c>
      <c r="M452" s="835">
        <v>0</v>
      </c>
      <c r="N452" s="832">
        <v>1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32</v>
      </c>
      <c r="B453" s="832" t="s">
        <v>2552</v>
      </c>
      <c r="C453" s="832" t="s">
        <v>2558</v>
      </c>
      <c r="D453" s="833" t="s">
        <v>4322</v>
      </c>
      <c r="E453" s="834" t="s">
        <v>2575</v>
      </c>
      <c r="F453" s="832" t="s">
        <v>2553</v>
      </c>
      <c r="G453" s="832" t="s">
        <v>2786</v>
      </c>
      <c r="H453" s="832" t="s">
        <v>592</v>
      </c>
      <c r="I453" s="832" t="s">
        <v>3208</v>
      </c>
      <c r="J453" s="832" t="s">
        <v>1030</v>
      </c>
      <c r="K453" s="832" t="s">
        <v>3209</v>
      </c>
      <c r="L453" s="835">
        <v>0</v>
      </c>
      <c r="M453" s="835">
        <v>0</v>
      </c>
      <c r="N453" s="832">
        <v>1</v>
      </c>
      <c r="O453" s="836">
        <v>1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32</v>
      </c>
      <c r="B454" s="832" t="s">
        <v>2552</v>
      </c>
      <c r="C454" s="832" t="s">
        <v>2558</v>
      </c>
      <c r="D454" s="833" t="s">
        <v>4322</v>
      </c>
      <c r="E454" s="834" t="s">
        <v>2575</v>
      </c>
      <c r="F454" s="832" t="s">
        <v>2553</v>
      </c>
      <c r="G454" s="832" t="s">
        <v>3210</v>
      </c>
      <c r="H454" s="832" t="s">
        <v>592</v>
      </c>
      <c r="I454" s="832" t="s">
        <v>3211</v>
      </c>
      <c r="J454" s="832" t="s">
        <v>3212</v>
      </c>
      <c r="K454" s="832" t="s">
        <v>2147</v>
      </c>
      <c r="L454" s="835">
        <v>170.52</v>
      </c>
      <c r="M454" s="835">
        <v>170.52</v>
      </c>
      <c r="N454" s="832">
        <v>1</v>
      </c>
      <c r="O454" s="836">
        <v>0.5</v>
      </c>
      <c r="P454" s="835">
        <v>170.52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32</v>
      </c>
      <c r="B455" s="832" t="s">
        <v>2552</v>
      </c>
      <c r="C455" s="832" t="s">
        <v>2558</v>
      </c>
      <c r="D455" s="833" t="s">
        <v>4322</v>
      </c>
      <c r="E455" s="834" t="s">
        <v>2575</v>
      </c>
      <c r="F455" s="832" t="s">
        <v>2553</v>
      </c>
      <c r="G455" s="832" t="s">
        <v>2790</v>
      </c>
      <c r="H455" s="832" t="s">
        <v>592</v>
      </c>
      <c r="I455" s="832" t="s">
        <v>2791</v>
      </c>
      <c r="J455" s="832" t="s">
        <v>2792</v>
      </c>
      <c r="K455" s="832" t="s">
        <v>2147</v>
      </c>
      <c r="L455" s="835">
        <v>78.33</v>
      </c>
      <c r="M455" s="835">
        <v>78.33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32</v>
      </c>
      <c r="B456" s="832" t="s">
        <v>2552</v>
      </c>
      <c r="C456" s="832" t="s">
        <v>2558</v>
      </c>
      <c r="D456" s="833" t="s">
        <v>4322</v>
      </c>
      <c r="E456" s="834" t="s">
        <v>2575</v>
      </c>
      <c r="F456" s="832" t="s">
        <v>2553</v>
      </c>
      <c r="G456" s="832" t="s">
        <v>2967</v>
      </c>
      <c r="H456" s="832" t="s">
        <v>592</v>
      </c>
      <c r="I456" s="832" t="s">
        <v>2968</v>
      </c>
      <c r="J456" s="832" t="s">
        <v>2969</v>
      </c>
      <c r="K456" s="832" t="s">
        <v>2970</v>
      </c>
      <c r="L456" s="835">
        <v>1437.8</v>
      </c>
      <c r="M456" s="835">
        <v>2875.6</v>
      </c>
      <c r="N456" s="832">
        <v>2</v>
      </c>
      <c r="O456" s="836">
        <v>1</v>
      </c>
      <c r="P456" s="835">
        <v>2875.6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32</v>
      </c>
      <c r="B457" s="832" t="s">
        <v>2552</v>
      </c>
      <c r="C457" s="832" t="s">
        <v>2558</v>
      </c>
      <c r="D457" s="833" t="s">
        <v>4322</v>
      </c>
      <c r="E457" s="834" t="s">
        <v>2575</v>
      </c>
      <c r="F457" s="832" t="s">
        <v>2553</v>
      </c>
      <c r="G457" s="832" t="s">
        <v>2629</v>
      </c>
      <c r="H457" s="832" t="s">
        <v>592</v>
      </c>
      <c r="I457" s="832" t="s">
        <v>3213</v>
      </c>
      <c r="J457" s="832" t="s">
        <v>820</v>
      </c>
      <c r="K457" s="832" t="s">
        <v>2972</v>
      </c>
      <c r="L457" s="835">
        <v>91.11</v>
      </c>
      <c r="M457" s="835">
        <v>273.33</v>
      </c>
      <c r="N457" s="832">
        <v>3</v>
      </c>
      <c r="O457" s="836">
        <v>0.5</v>
      </c>
      <c r="P457" s="835">
        <v>273.33</v>
      </c>
      <c r="Q457" s="837">
        <v>1</v>
      </c>
      <c r="R457" s="832">
        <v>3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32</v>
      </c>
      <c r="B458" s="832" t="s">
        <v>2552</v>
      </c>
      <c r="C458" s="832" t="s">
        <v>2558</v>
      </c>
      <c r="D458" s="833" t="s">
        <v>4322</v>
      </c>
      <c r="E458" s="834" t="s">
        <v>2575</v>
      </c>
      <c r="F458" s="832" t="s">
        <v>2553</v>
      </c>
      <c r="G458" s="832" t="s">
        <v>2629</v>
      </c>
      <c r="H458" s="832" t="s">
        <v>592</v>
      </c>
      <c r="I458" s="832" t="s">
        <v>3214</v>
      </c>
      <c r="J458" s="832" t="s">
        <v>820</v>
      </c>
      <c r="K458" s="832" t="s">
        <v>2972</v>
      </c>
      <c r="L458" s="835">
        <v>91.11</v>
      </c>
      <c r="M458" s="835">
        <v>273.33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32</v>
      </c>
      <c r="B459" s="832" t="s">
        <v>2552</v>
      </c>
      <c r="C459" s="832" t="s">
        <v>2558</v>
      </c>
      <c r="D459" s="833" t="s">
        <v>4322</v>
      </c>
      <c r="E459" s="834" t="s">
        <v>2575</v>
      </c>
      <c r="F459" s="832" t="s">
        <v>2553</v>
      </c>
      <c r="G459" s="832" t="s">
        <v>2650</v>
      </c>
      <c r="H459" s="832" t="s">
        <v>662</v>
      </c>
      <c r="I459" s="832" t="s">
        <v>2188</v>
      </c>
      <c r="J459" s="832" t="s">
        <v>2189</v>
      </c>
      <c r="K459" s="832" t="s">
        <v>2190</v>
      </c>
      <c r="L459" s="835">
        <v>3231.81</v>
      </c>
      <c r="M459" s="835">
        <v>6463.62</v>
      </c>
      <c r="N459" s="832">
        <v>2</v>
      </c>
      <c r="O459" s="836">
        <v>1</v>
      </c>
      <c r="P459" s="835">
        <v>3231.81</v>
      </c>
      <c r="Q459" s="837">
        <v>0.5</v>
      </c>
      <c r="R459" s="832">
        <v>1</v>
      </c>
      <c r="S459" s="837">
        <v>0.5</v>
      </c>
      <c r="T459" s="836">
        <v>0.5</v>
      </c>
      <c r="U459" s="838">
        <v>0.5</v>
      </c>
    </row>
    <row r="460" spans="1:21" ht="14.4" customHeight="1" x14ac:dyDescent="0.3">
      <c r="A460" s="831">
        <v>32</v>
      </c>
      <c r="B460" s="832" t="s">
        <v>2552</v>
      </c>
      <c r="C460" s="832" t="s">
        <v>2558</v>
      </c>
      <c r="D460" s="833" t="s">
        <v>4322</v>
      </c>
      <c r="E460" s="834" t="s">
        <v>2575</v>
      </c>
      <c r="F460" s="832" t="s">
        <v>2553</v>
      </c>
      <c r="G460" s="832" t="s">
        <v>2673</v>
      </c>
      <c r="H460" s="832" t="s">
        <v>662</v>
      </c>
      <c r="I460" s="832" t="s">
        <v>2027</v>
      </c>
      <c r="J460" s="832" t="s">
        <v>908</v>
      </c>
      <c r="K460" s="832" t="s">
        <v>2028</v>
      </c>
      <c r="L460" s="835">
        <v>85.02</v>
      </c>
      <c r="M460" s="835">
        <v>85.02</v>
      </c>
      <c r="N460" s="832">
        <v>1</v>
      </c>
      <c r="O460" s="836">
        <v>0.5</v>
      </c>
      <c r="P460" s="835">
        <v>85.02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32</v>
      </c>
      <c r="B461" s="832" t="s">
        <v>2552</v>
      </c>
      <c r="C461" s="832" t="s">
        <v>2558</v>
      </c>
      <c r="D461" s="833" t="s">
        <v>4322</v>
      </c>
      <c r="E461" s="834" t="s">
        <v>2575</v>
      </c>
      <c r="F461" s="832" t="s">
        <v>2553</v>
      </c>
      <c r="G461" s="832" t="s">
        <v>2673</v>
      </c>
      <c r="H461" s="832" t="s">
        <v>662</v>
      </c>
      <c r="I461" s="832" t="s">
        <v>3215</v>
      </c>
      <c r="J461" s="832" t="s">
        <v>2979</v>
      </c>
      <c r="K461" s="832" t="s">
        <v>3216</v>
      </c>
      <c r="L461" s="835">
        <v>58.97</v>
      </c>
      <c r="M461" s="835">
        <v>58.97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32</v>
      </c>
      <c r="B462" s="832" t="s">
        <v>2552</v>
      </c>
      <c r="C462" s="832" t="s">
        <v>2558</v>
      </c>
      <c r="D462" s="833" t="s">
        <v>4322</v>
      </c>
      <c r="E462" s="834" t="s">
        <v>2575</v>
      </c>
      <c r="F462" s="832" t="s">
        <v>2553</v>
      </c>
      <c r="G462" s="832" t="s">
        <v>2673</v>
      </c>
      <c r="H462" s="832" t="s">
        <v>662</v>
      </c>
      <c r="I462" s="832" t="s">
        <v>3217</v>
      </c>
      <c r="J462" s="832" t="s">
        <v>2979</v>
      </c>
      <c r="K462" s="832" t="s">
        <v>3218</v>
      </c>
      <c r="L462" s="835">
        <v>196.56</v>
      </c>
      <c r="M462" s="835">
        <v>196.56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32</v>
      </c>
      <c r="B463" s="832" t="s">
        <v>2552</v>
      </c>
      <c r="C463" s="832" t="s">
        <v>2558</v>
      </c>
      <c r="D463" s="833" t="s">
        <v>4322</v>
      </c>
      <c r="E463" s="834" t="s">
        <v>2575</v>
      </c>
      <c r="F463" s="832" t="s">
        <v>2553</v>
      </c>
      <c r="G463" s="832" t="s">
        <v>2727</v>
      </c>
      <c r="H463" s="832" t="s">
        <v>592</v>
      </c>
      <c r="I463" s="832" t="s">
        <v>2728</v>
      </c>
      <c r="J463" s="832" t="s">
        <v>1063</v>
      </c>
      <c r="K463" s="832" t="s">
        <v>2729</v>
      </c>
      <c r="L463" s="835">
        <v>107.27</v>
      </c>
      <c r="M463" s="835">
        <v>1394.51</v>
      </c>
      <c r="N463" s="832">
        <v>13</v>
      </c>
      <c r="O463" s="836">
        <v>3</v>
      </c>
      <c r="P463" s="835">
        <v>1072.7</v>
      </c>
      <c r="Q463" s="837">
        <v>0.76923076923076927</v>
      </c>
      <c r="R463" s="832">
        <v>10</v>
      </c>
      <c r="S463" s="837">
        <v>0.76923076923076927</v>
      </c>
      <c r="T463" s="836">
        <v>2</v>
      </c>
      <c r="U463" s="838">
        <v>0.66666666666666663</v>
      </c>
    </row>
    <row r="464" spans="1:21" ht="14.4" customHeight="1" x14ac:dyDescent="0.3">
      <c r="A464" s="831">
        <v>32</v>
      </c>
      <c r="B464" s="832" t="s">
        <v>2552</v>
      </c>
      <c r="C464" s="832" t="s">
        <v>2558</v>
      </c>
      <c r="D464" s="833" t="s">
        <v>4322</v>
      </c>
      <c r="E464" s="834" t="s">
        <v>2575</v>
      </c>
      <c r="F464" s="832" t="s">
        <v>2553</v>
      </c>
      <c r="G464" s="832" t="s">
        <v>3219</v>
      </c>
      <c r="H464" s="832" t="s">
        <v>592</v>
      </c>
      <c r="I464" s="832" t="s">
        <v>3220</v>
      </c>
      <c r="J464" s="832" t="s">
        <v>1028</v>
      </c>
      <c r="K464" s="832" t="s">
        <v>2847</v>
      </c>
      <c r="L464" s="835">
        <v>1860.93</v>
      </c>
      <c r="M464" s="835">
        <v>5582.79</v>
      </c>
      <c r="N464" s="832">
        <v>3</v>
      </c>
      <c r="O464" s="836">
        <v>1.5</v>
      </c>
      <c r="P464" s="835">
        <v>5582.79</v>
      </c>
      <c r="Q464" s="837">
        <v>1</v>
      </c>
      <c r="R464" s="832">
        <v>3</v>
      </c>
      <c r="S464" s="837">
        <v>1</v>
      </c>
      <c r="T464" s="836">
        <v>1.5</v>
      </c>
      <c r="U464" s="838">
        <v>1</v>
      </c>
    </row>
    <row r="465" spans="1:21" ht="14.4" customHeight="1" x14ac:dyDescent="0.3">
      <c r="A465" s="831">
        <v>32</v>
      </c>
      <c r="B465" s="832" t="s">
        <v>2552</v>
      </c>
      <c r="C465" s="832" t="s">
        <v>2558</v>
      </c>
      <c r="D465" s="833" t="s">
        <v>4322</v>
      </c>
      <c r="E465" s="834" t="s">
        <v>2575</v>
      </c>
      <c r="F465" s="832" t="s">
        <v>2553</v>
      </c>
      <c r="G465" s="832" t="s">
        <v>2608</v>
      </c>
      <c r="H465" s="832" t="s">
        <v>592</v>
      </c>
      <c r="I465" s="832" t="s">
        <v>2674</v>
      </c>
      <c r="J465" s="832" t="s">
        <v>2675</v>
      </c>
      <c r="K465" s="832" t="s">
        <v>2676</v>
      </c>
      <c r="L465" s="835">
        <v>45.03</v>
      </c>
      <c r="M465" s="835">
        <v>495.33000000000004</v>
      </c>
      <c r="N465" s="832">
        <v>11</v>
      </c>
      <c r="O465" s="836">
        <v>2.5</v>
      </c>
      <c r="P465" s="835">
        <v>270.18</v>
      </c>
      <c r="Q465" s="837">
        <v>0.54545454545454541</v>
      </c>
      <c r="R465" s="832">
        <v>6</v>
      </c>
      <c r="S465" s="837">
        <v>0.54545454545454541</v>
      </c>
      <c r="T465" s="836">
        <v>1.5</v>
      </c>
      <c r="U465" s="838">
        <v>0.6</v>
      </c>
    </row>
    <row r="466" spans="1:21" ht="14.4" customHeight="1" x14ac:dyDescent="0.3">
      <c r="A466" s="831">
        <v>32</v>
      </c>
      <c r="B466" s="832" t="s">
        <v>2552</v>
      </c>
      <c r="C466" s="832" t="s">
        <v>2558</v>
      </c>
      <c r="D466" s="833" t="s">
        <v>4322</v>
      </c>
      <c r="E466" s="834" t="s">
        <v>2575</v>
      </c>
      <c r="F466" s="832" t="s">
        <v>2553</v>
      </c>
      <c r="G466" s="832" t="s">
        <v>2987</v>
      </c>
      <c r="H466" s="832" t="s">
        <v>592</v>
      </c>
      <c r="I466" s="832" t="s">
        <v>3221</v>
      </c>
      <c r="J466" s="832" t="s">
        <v>1224</v>
      </c>
      <c r="K466" s="832" t="s">
        <v>3222</v>
      </c>
      <c r="L466" s="835">
        <v>34.15</v>
      </c>
      <c r="M466" s="835">
        <v>102.44999999999999</v>
      </c>
      <c r="N466" s="832">
        <v>3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32</v>
      </c>
      <c r="B467" s="832" t="s">
        <v>2552</v>
      </c>
      <c r="C467" s="832" t="s">
        <v>2558</v>
      </c>
      <c r="D467" s="833" t="s">
        <v>4322</v>
      </c>
      <c r="E467" s="834" t="s">
        <v>2575</v>
      </c>
      <c r="F467" s="832" t="s">
        <v>2553</v>
      </c>
      <c r="G467" s="832" t="s">
        <v>3223</v>
      </c>
      <c r="H467" s="832" t="s">
        <v>592</v>
      </c>
      <c r="I467" s="832" t="s">
        <v>3224</v>
      </c>
      <c r="J467" s="832" t="s">
        <v>3225</v>
      </c>
      <c r="K467" s="832" t="s">
        <v>3226</v>
      </c>
      <c r="L467" s="835">
        <v>159.71</v>
      </c>
      <c r="M467" s="835">
        <v>958.26</v>
      </c>
      <c r="N467" s="832">
        <v>6</v>
      </c>
      <c r="O467" s="836">
        <v>1</v>
      </c>
      <c r="P467" s="835">
        <v>958.26</v>
      </c>
      <c r="Q467" s="837">
        <v>1</v>
      </c>
      <c r="R467" s="832">
        <v>6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32</v>
      </c>
      <c r="B468" s="832" t="s">
        <v>2552</v>
      </c>
      <c r="C468" s="832" t="s">
        <v>2558</v>
      </c>
      <c r="D468" s="833" t="s">
        <v>4322</v>
      </c>
      <c r="E468" s="834" t="s">
        <v>2575</v>
      </c>
      <c r="F468" s="832" t="s">
        <v>2553</v>
      </c>
      <c r="G468" s="832" t="s">
        <v>3227</v>
      </c>
      <c r="H468" s="832" t="s">
        <v>592</v>
      </c>
      <c r="I468" s="832" t="s">
        <v>3228</v>
      </c>
      <c r="J468" s="832" t="s">
        <v>968</v>
      </c>
      <c r="K468" s="832" t="s">
        <v>3229</v>
      </c>
      <c r="L468" s="835">
        <v>0</v>
      </c>
      <c r="M468" s="835">
        <v>0</v>
      </c>
      <c r="N468" s="832">
        <v>1</v>
      </c>
      <c r="O468" s="836">
        <v>1</v>
      </c>
      <c r="P468" s="835">
        <v>0</v>
      </c>
      <c r="Q468" s="837"/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32</v>
      </c>
      <c r="B469" s="832" t="s">
        <v>2552</v>
      </c>
      <c r="C469" s="832" t="s">
        <v>2558</v>
      </c>
      <c r="D469" s="833" t="s">
        <v>4322</v>
      </c>
      <c r="E469" s="834" t="s">
        <v>2575</v>
      </c>
      <c r="F469" s="832" t="s">
        <v>2553</v>
      </c>
      <c r="G469" s="832" t="s">
        <v>3230</v>
      </c>
      <c r="H469" s="832" t="s">
        <v>592</v>
      </c>
      <c r="I469" s="832" t="s">
        <v>3231</v>
      </c>
      <c r="J469" s="832" t="s">
        <v>3232</v>
      </c>
      <c r="K469" s="832" t="s">
        <v>3233</v>
      </c>
      <c r="L469" s="835">
        <v>73.83</v>
      </c>
      <c r="M469" s="835">
        <v>442.98</v>
      </c>
      <c r="N469" s="832">
        <v>6</v>
      </c>
      <c r="O469" s="836">
        <v>2</v>
      </c>
      <c r="P469" s="835">
        <v>442.98</v>
      </c>
      <c r="Q469" s="837">
        <v>1</v>
      </c>
      <c r="R469" s="832">
        <v>6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32</v>
      </c>
      <c r="B470" s="832" t="s">
        <v>2552</v>
      </c>
      <c r="C470" s="832" t="s">
        <v>2558</v>
      </c>
      <c r="D470" s="833" t="s">
        <v>4322</v>
      </c>
      <c r="E470" s="834" t="s">
        <v>2575</v>
      </c>
      <c r="F470" s="832" t="s">
        <v>2553</v>
      </c>
      <c r="G470" s="832" t="s">
        <v>3234</v>
      </c>
      <c r="H470" s="832" t="s">
        <v>592</v>
      </c>
      <c r="I470" s="832" t="s">
        <v>3235</v>
      </c>
      <c r="J470" s="832" t="s">
        <v>3236</v>
      </c>
      <c r="K470" s="832" t="s">
        <v>3237</v>
      </c>
      <c r="L470" s="835">
        <v>24.37</v>
      </c>
      <c r="M470" s="835">
        <v>48.74</v>
      </c>
      <c r="N470" s="832">
        <v>2</v>
      </c>
      <c r="O470" s="836">
        <v>1</v>
      </c>
      <c r="P470" s="835">
        <v>48.74</v>
      </c>
      <c r="Q470" s="837">
        <v>1</v>
      </c>
      <c r="R470" s="832">
        <v>2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32</v>
      </c>
      <c r="B471" s="832" t="s">
        <v>2552</v>
      </c>
      <c r="C471" s="832" t="s">
        <v>2558</v>
      </c>
      <c r="D471" s="833" t="s">
        <v>4322</v>
      </c>
      <c r="E471" s="834" t="s">
        <v>2575</v>
      </c>
      <c r="F471" s="832" t="s">
        <v>2553</v>
      </c>
      <c r="G471" s="832" t="s">
        <v>3234</v>
      </c>
      <c r="H471" s="832" t="s">
        <v>592</v>
      </c>
      <c r="I471" s="832" t="s">
        <v>3238</v>
      </c>
      <c r="J471" s="832" t="s">
        <v>3236</v>
      </c>
      <c r="K471" s="832" t="s">
        <v>3239</v>
      </c>
      <c r="L471" s="835">
        <v>38.590000000000003</v>
      </c>
      <c r="M471" s="835">
        <v>154.36000000000001</v>
      </c>
      <c r="N471" s="832">
        <v>4</v>
      </c>
      <c r="O471" s="836">
        <v>1</v>
      </c>
      <c r="P471" s="835">
        <v>115.77000000000001</v>
      </c>
      <c r="Q471" s="837">
        <v>0.75</v>
      </c>
      <c r="R471" s="832">
        <v>3</v>
      </c>
      <c r="S471" s="837">
        <v>0.75</v>
      </c>
      <c r="T471" s="836">
        <v>0.5</v>
      </c>
      <c r="U471" s="838">
        <v>0.5</v>
      </c>
    </row>
    <row r="472" spans="1:21" ht="14.4" customHeight="1" x14ac:dyDescent="0.3">
      <c r="A472" s="831">
        <v>32</v>
      </c>
      <c r="B472" s="832" t="s">
        <v>2552</v>
      </c>
      <c r="C472" s="832" t="s">
        <v>2558</v>
      </c>
      <c r="D472" s="833" t="s">
        <v>4322</v>
      </c>
      <c r="E472" s="834" t="s">
        <v>2575</v>
      </c>
      <c r="F472" s="832" t="s">
        <v>2553</v>
      </c>
      <c r="G472" s="832" t="s">
        <v>2731</v>
      </c>
      <c r="H472" s="832" t="s">
        <v>592</v>
      </c>
      <c r="I472" s="832" t="s">
        <v>2820</v>
      </c>
      <c r="J472" s="832" t="s">
        <v>2733</v>
      </c>
      <c r="K472" s="832" t="s">
        <v>2821</v>
      </c>
      <c r="L472" s="835">
        <v>73.989999999999995</v>
      </c>
      <c r="M472" s="835">
        <v>73.989999999999995</v>
      </c>
      <c r="N472" s="832">
        <v>1</v>
      </c>
      <c r="O472" s="836">
        <v>0.5</v>
      </c>
      <c r="P472" s="835">
        <v>73.989999999999995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32</v>
      </c>
      <c r="B473" s="832" t="s">
        <v>2552</v>
      </c>
      <c r="C473" s="832" t="s">
        <v>2558</v>
      </c>
      <c r="D473" s="833" t="s">
        <v>4322</v>
      </c>
      <c r="E473" s="834" t="s">
        <v>2575</v>
      </c>
      <c r="F473" s="832" t="s">
        <v>2553</v>
      </c>
      <c r="G473" s="832" t="s">
        <v>2754</v>
      </c>
      <c r="H473" s="832" t="s">
        <v>592</v>
      </c>
      <c r="I473" s="832" t="s">
        <v>2755</v>
      </c>
      <c r="J473" s="832" t="s">
        <v>2756</v>
      </c>
      <c r="K473" s="832" t="s">
        <v>2757</v>
      </c>
      <c r="L473" s="835">
        <v>57.48</v>
      </c>
      <c r="M473" s="835">
        <v>172.44</v>
      </c>
      <c r="N473" s="832">
        <v>3</v>
      </c>
      <c r="O473" s="836">
        <v>2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32</v>
      </c>
      <c r="B474" s="832" t="s">
        <v>2552</v>
      </c>
      <c r="C474" s="832" t="s">
        <v>2558</v>
      </c>
      <c r="D474" s="833" t="s">
        <v>4322</v>
      </c>
      <c r="E474" s="834" t="s">
        <v>2575</v>
      </c>
      <c r="F474" s="832" t="s">
        <v>2553</v>
      </c>
      <c r="G474" s="832" t="s">
        <v>2684</v>
      </c>
      <c r="H474" s="832" t="s">
        <v>592</v>
      </c>
      <c r="I474" s="832" t="s">
        <v>3011</v>
      </c>
      <c r="J474" s="832" t="s">
        <v>3012</v>
      </c>
      <c r="K474" s="832" t="s">
        <v>3013</v>
      </c>
      <c r="L474" s="835">
        <v>58.63</v>
      </c>
      <c r="M474" s="835">
        <v>469.04000000000008</v>
      </c>
      <c r="N474" s="832">
        <v>8</v>
      </c>
      <c r="O474" s="836">
        <v>5.5</v>
      </c>
      <c r="P474" s="835">
        <v>175.89000000000001</v>
      </c>
      <c r="Q474" s="837">
        <v>0.37499999999999994</v>
      </c>
      <c r="R474" s="832">
        <v>3</v>
      </c>
      <c r="S474" s="837">
        <v>0.375</v>
      </c>
      <c r="T474" s="836">
        <v>2</v>
      </c>
      <c r="U474" s="838">
        <v>0.36363636363636365</v>
      </c>
    </row>
    <row r="475" spans="1:21" ht="14.4" customHeight="1" x14ac:dyDescent="0.3">
      <c r="A475" s="831">
        <v>32</v>
      </c>
      <c r="B475" s="832" t="s">
        <v>2552</v>
      </c>
      <c r="C475" s="832" t="s">
        <v>2558</v>
      </c>
      <c r="D475" s="833" t="s">
        <v>4322</v>
      </c>
      <c r="E475" s="834" t="s">
        <v>2575</v>
      </c>
      <c r="F475" s="832" t="s">
        <v>2553</v>
      </c>
      <c r="G475" s="832" t="s">
        <v>2684</v>
      </c>
      <c r="H475" s="832" t="s">
        <v>592</v>
      </c>
      <c r="I475" s="832" t="s">
        <v>3240</v>
      </c>
      <c r="J475" s="832" t="s">
        <v>3241</v>
      </c>
      <c r="K475" s="832" t="s">
        <v>3242</v>
      </c>
      <c r="L475" s="835">
        <v>58.62</v>
      </c>
      <c r="M475" s="835">
        <v>234.48</v>
      </c>
      <c r="N475" s="832">
        <v>4</v>
      </c>
      <c r="O475" s="836">
        <v>2</v>
      </c>
      <c r="P475" s="835">
        <v>117.24</v>
      </c>
      <c r="Q475" s="837">
        <v>0.5</v>
      </c>
      <c r="R475" s="832">
        <v>2</v>
      </c>
      <c r="S475" s="837">
        <v>0.5</v>
      </c>
      <c r="T475" s="836">
        <v>1</v>
      </c>
      <c r="U475" s="838">
        <v>0.5</v>
      </c>
    </row>
    <row r="476" spans="1:21" ht="14.4" customHeight="1" x14ac:dyDescent="0.3">
      <c r="A476" s="831">
        <v>32</v>
      </c>
      <c r="B476" s="832" t="s">
        <v>2552</v>
      </c>
      <c r="C476" s="832" t="s">
        <v>2558</v>
      </c>
      <c r="D476" s="833" t="s">
        <v>4322</v>
      </c>
      <c r="E476" s="834" t="s">
        <v>2575</v>
      </c>
      <c r="F476" s="832" t="s">
        <v>2553</v>
      </c>
      <c r="G476" s="832" t="s">
        <v>2684</v>
      </c>
      <c r="H476" s="832" t="s">
        <v>592</v>
      </c>
      <c r="I476" s="832" t="s">
        <v>2685</v>
      </c>
      <c r="J476" s="832" t="s">
        <v>2686</v>
      </c>
      <c r="K476" s="832" t="s">
        <v>679</v>
      </c>
      <c r="L476" s="835">
        <v>58.62</v>
      </c>
      <c r="M476" s="835">
        <v>175.85999999999999</v>
      </c>
      <c r="N476" s="832">
        <v>3</v>
      </c>
      <c r="O476" s="836">
        <v>2.5</v>
      </c>
      <c r="P476" s="835">
        <v>175.85999999999999</v>
      </c>
      <c r="Q476" s="837">
        <v>1</v>
      </c>
      <c r="R476" s="832">
        <v>3</v>
      </c>
      <c r="S476" s="837">
        <v>1</v>
      </c>
      <c r="T476" s="836">
        <v>2.5</v>
      </c>
      <c r="U476" s="838">
        <v>1</v>
      </c>
    </row>
    <row r="477" spans="1:21" ht="14.4" customHeight="1" x14ac:dyDescent="0.3">
      <c r="A477" s="831">
        <v>32</v>
      </c>
      <c r="B477" s="832" t="s">
        <v>2552</v>
      </c>
      <c r="C477" s="832" t="s">
        <v>2558</v>
      </c>
      <c r="D477" s="833" t="s">
        <v>4322</v>
      </c>
      <c r="E477" s="834" t="s">
        <v>2575</v>
      </c>
      <c r="F477" s="832" t="s">
        <v>2553</v>
      </c>
      <c r="G477" s="832" t="s">
        <v>2684</v>
      </c>
      <c r="H477" s="832" t="s">
        <v>592</v>
      </c>
      <c r="I477" s="832" t="s">
        <v>3243</v>
      </c>
      <c r="J477" s="832" t="s">
        <v>3241</v>
      </c>
      <c r="K477" s="832" t="s">
        <v>3244</v>
      </c>
      <c r="L477" s="835">
        <v>35.17</v>
      </c>
      <c r="M477" s="835">
        <v>70.34</v>
      </c>
      <c r="N477" s="832">
        <v>2</v>
      </c>
      <c r="O477" s="836">
        <v>1.5</v>
      </c>
      <c r="P477" s="835">
        <v>70.34</v>
      </c>
      <c r="Q477" s="837">
        <v>1</v>
      </c>
      <c r="R477" s="832">
        <v>2</v>
      </c>
      <c r="S477" s="837">
        <v>1</v>
      </c>
      <c r="T477" s="836">
        <v>1.5</v>
      </c>
      <c r="U477" s="838">
        <v>1</v>
      </c>
    </row>
    <row r="478" spans="1:21" ht="14.4" customHeight="1" x14ac:dyDescent="0.3">
      <c r="A478" s="831">
        <v>32</v>
      </c>
      <c r="B478" s="832" t="s">
        <v>2552</v>
      </c>
      <c r="C478" s="832" t="s">
        <v>2558</v>
      </c>
      <c r="D478" s="833" t="s">
        <v>4322</v>
      </c>
      <c r="E478" s="834" t="s">
        <v>2575</v>
      </c>
      <c r="F478" s="832" t="s">
        <v>2553</v>
      </c>
      <c r="G478" s="832" t="s">
        <v>2642</v>
      </c>
      <c r="H478" s="832" t="s">
        <v>592</v>
      </c>
      <c r="I478" s="832" t="s">
        <v>2643</v>
      </c>
      <c r="J478" s="832" t="s">
        <v>2644</v>
      </c>
      <c r="K478" s="832" t="s">
        <v>2645</v>
      </c>
      <c r="L478" s="835">
        <v>88.76</v>
      </c>
      <c r="M478" s="835">
        <v>1242.6400000000003</v>
      </c>
      <c r="N478" s="832">
        <v>14</v>
      </c>
      <c r="O478" s="836">
        <v>3.5</v>
      </c>
      <c r="P478" s="835">
        <v>532.56000000000006</v>
      </c>
      <c r="Q478" s="837">
        <v>0.42857142857142849</v>
      </c>
      <c r="R478" s="832">
        <v>6</v>
      </c>
      <c r="S478" s="837">
        <v>0.42857142857142855</v>
      </c>
      <c r="T478" s="836">
        <v>1</v>
      </c>
      <c r="U478" s="838">
        <v>0.2857142857142857</v>
      </c>
    </row>
    <row r="479" spans="1:21" ht="14.4" customHeight="1" x14ac:dyDescent="0.3">
      <c r="A479" s="831">
        <v>32</v>
      </c>
      <c r="B479" s="832" t="s">
        <v>2552</v>
      </c>
      <c r="C479" s="832" t="s">
        <v>2558</v>
      </c>
      <c r="D479" s="833" t="s">
        <v>4322</v>
      </c>
      <c r="E479" s="834" t="s">
        <v>2575</v>
      </c>
      <c r="F479" s="832" t="s">
        <v>2553</v>
      </c>
      <c r="G479" s="832" t="s">
        <v>2687</v>
      </c>
      <c r="H479" s="832" t="s">
        <v>592</v>
      </c>
      <c r="I479" s="832" t="s">
        <v>2837</v>
      </c>
      <c r="J479" s="832" t="s">
        <v>1213</v>
      </c>
      <c r="K479" s="832" t="s">
        <v>2435</v>
      </c>
      <c r="L479" s="835">
        <v>760.22</v>
      </c>
      <c r="M479" s="835">
        <v>760.22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32</v>
      </c>
      <c r="B480" s="832" t="s">
        <v>2552</v>
      </c>
      <c r="C480" s="832" t="s">
        <v>2558</v>
      </c>
      <c r="D480" s="833" t="s">
        <v>4322</v>
      </c>
      <c r="E480" s="834" t="s">
        <v>2575</v>
      </c>
      <c r="F480" s="832" t="s">
        <v>2553</v>
      </c>
      <c r="G480" s="832" t="s">
        <v>3245</v>
      </c>
      <c r="H480" s="832" t="s">
        <v>662</v>
      </c>
      <c r="I480" s="832" t="s">
        <v>3246</v>
      </c>
      <c r="J480" s="832" t="s">
        <v>3247</v>
      </c>
      <c r="K480" s="832" t="s">
        <v>3248</v>
      </c>
      <c r="L480" s="835">
        <v>64.5</v>
      </c>
      <c r="M480" s="835">
        <v>129</v>
      </c>
      <c r="N480" s="832">
        <v>2</v>
      </c>
      <c r="O480" s="836">
        <v>1</v>
      </c>
      <c r="P480" s="835">
        <v>129</v>
      </c>
      <c r="Q480" s="837">
        <v>1</v>
      </c>
      <c r="R480" s="832">
        <v>2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32</v>
      </c>
      <c r="B481" s="832" t="s">
        <v>2552</v>
      </c>
      <c r="C481" s="832" t="s">
        <v>2558</v>
      </c>
      <c r="D481" s="833" t="s">
        <v>4322</v>
      </c>
      <c r="E481" s="834" t="s">
        <v>2575</v>
      </c>
      <c r="F481" s="832" t="s">
        <v>2553</v>
      </c>
      <c r="G481" s="832" t="s">
        <v>3249</v>
      </c>
      <c r="H481" s="832" t="s">
        <v>662</v>
      </c>
      <c r="I481" s="832" t="s">
        <v>2298</v>
      </c>
      <c r="J481" s="832" t="s">
        <v>2299</v>
      </c>
      <c r="K481" s="832" t="s">
        <v>2300</v>
      </c>
      <c r="L481" s="835">
        <v>58.77</v>
      </c>
      <c r="M481" s="835">
        <v>58.77</v>
      </c>
      <c r="N481" s="832">
        <v>1</v>
      </c>
      <c r="O481" s="836">
        <v>1</v>
      </c>
      <c r="P481" s="835">
        <v>58.77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32</v>
      </c>
      <c r="B482" s="832" t="s">
        <v>2552</v>
      </c>
      <c r="C482" s="832" t="s">
        <v>2558</v>
      </c>
      <c r="D482" s="833" t="s">
        <v>4322</v>
      </c>
      <c r="E482" s="834" t="s">
        <v>2575</v>
      </c>
      <c r="F482" s="832" t="s">
        <v>2553</v>
      </c>
      <c r="G482" s="832" t="s">
        <v>3250</v>
      </c>
      <c r="H482" s="832" t="s">
        <v>592</v>
      </c>
      <c r="I482" s="832" t="s">
        <v>3251</v>
      </c>
      <c r="J482" s="832" t="s">
        <v>3252</v>
      </c>
      <c r="K482" s="832" t="s">
        <v>3253</v>
      </c>
      <c r="L482" s="835">
        <v>57.6</v>
      </c>
      <c r="M482" s="835">
        <v>115.2</v>
      </c>
      <c r="N482" s="832">
        <v>2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32</v>
      </c>
      <c r="B483" s="832" t="s">
        <v>2552</v>
      </c>
      <c r="C483" s="832" t="s">
        <v>2558</v>
      </c>
      <c r="D483" s="833" t="s">
        <v>4322</v>
      </c>
      <c r="E483" s="834" t="s">
        <v>2575</v>
      </c>
      <c r="F483" s="832" t="s">
        <v>2553</v>
      </c>
      <c r="G483" s="832" t="s">
        <v>3192</v>
      </c>
      <c r="H483" s="832" t="s">
        <v>592</v>
      </c>
      <c r="I483" s="832" t="s">
        <v>3254</v>
      </c>
      <c r="J483" s="832" t="s">
        <v>1056</v>
      </c>
      <c r="K483" s="832" t="s">
        <v>3195</v>
      </c>
      <c r="L483" s="835">
        <v>0</v>
      </c>
      <c r="M483" s="835">
        <v>0</v>
      </c>
      <c r="N483" s="832">
        <v>1</v>
      </c>
      <c r="O483" s="836">
        <v>1</v>
      </c>
      <c r="P483" s="835">
        <v>0</v>
      </c>
      <c r="Q483" s="837"/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32</v>
      </c>
      <c r="B484" s="832" t="s">
        <v>2552</v>
      </c>
      <c r="C484" s="832" t="s">
        <v>2558</v>
      </c>
      <c r="D484" s="833" t="s">
        <v>4322</v>
      </c>
      <c r="E484" s="834" t="s">
        <v>2575</v>
      </c>
      <c r="F484" s="832" t="s">
        <v>2553</v>
      </c>
      <c r="G484" s="832" t="s">
        <v>3019</v>
      </c>
      <c r="H484" s="832" t="s">
        <v>592</v>
      </c>
      <c r="I484" s="832" t="s">
        <v>3020</v>
      </c>
      <c r="J484" s="832" t="s">
        <v>3021</v>
      </c>
      <c r="K484" s="832" t="s">
        <v>3022</v>
      </c>
      <c r="L484" s="835">
        <v>727.03</v>
      </c>
      <c r="M484" s="835">
        <v>11632.48</v>
      </c>
      <c r="N484" s="832">
        <v>16</v>
      </c>
      <c r="O484" s="836">
        <v>2</v>
      </c>
      <c r="P484" s="835">
        <v>6543.27</v>
      </c>
      <c r="Q484" s="837">
        <v>0.56250000000000011</v>
      </c>
      <c r="R484" s="832">
        <v>9</v>
      </c>
      <c r="S484" s="837">
        <v>0.5625</v>
      </c>
      <c r="T484" s="836">
        <v>1</v>
      </c>
      <c r="U484" s="838">
        <v>0.5</v>
      </c>
    </row>
    <row r="485" spans="1:21" ht="14.4" customHeight="1" x14ac:dyDescent="0.3">
      <c r="A485" s="831">
        <v>32</v>
      </c>
      <c r="B485" s="832" t="s">
        <v>2552</v>
      </c>
      <c r="C485" s="832" t="s">
        <v>2558</v>
      </c>
      <c r="D485" s="833" t="s">
        <v>4322</v>
      </c>
      <c r="E485" s="834" t="s">
        <v>2575</v>
      </c>
      <c r="F485" s="832" t="s">
        <v>2553</v>
      </c>
      <c r="G485" s="832" t="s">
        <v>2690</v>
      </c>
      <c r="H485" s="832" t="s">
        <v>592</v>
      </c>
      <c r="I485" s="832" t="s">
        <v>3255</v>
      </c>
      <c r="J485" s="832" t="s">
        <v>3256</v>
      </c>
      <c r="K485" s="832" t="s">
        <v>679</v>
      </c>
      <c r="L485" s="835">
        <v>109.97</v>
      </c>
      <c r="M485" s="835">
        <v>109.97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32</v>
      </c>
      <c r="B486" s="832" t="s">
        <v>2552</v>
      </c>
      <c r="C486" s="832" t="s">
        <v>2558</v>
      </c>
      <c r="D486" s="833" t="s">
        <v>4322</v>
      </c>
      <c r="E486" s="834" t="s">
        <v>2575</v>
      </c>
      <c r="F486" s="832" t="s">
        <v>2553</v>
      </c>
      <c r="G486" s="832" t="s">
        <v>2690</v>
      </c>
      <c r="H486" s="832" t="s">
        <v>662</v>
      </c>
      <c r="I486" s="832" t="s">
        <v>3257</v>
      </c>
      <c r="J486" s="832" t="s">
        <v>1711</v>
      </c>
      <c r="K486" s="832" t="s">
        <v>2390</v>
      </c>
      <c r="L486" s="835">
        <v>27.5</v>
      </c>
      <c r="M486" s="835">
        <v>27.5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32</v>
      </c>
      <c r="B487" s="832" t="s">
        <v>2552</v>
      </c>
      <c r="C487" s="832" t="s">
        <v>2558</v>
      </c>
      <c r="D487" s="833" t="s">
        <v>4322</v>
      </c>
      <c r="E487" s="834" t="s">
        <v>2575</v>
      </c>
      <c r="F487" s="832" t="s">
        <v>2553</v>
      </c>
      <c r="G487" s="832" t="s">
        <v>2690</v>
      </c>
      <c r="H487" s="832" t="s">
        <v>662</v>
      </c>
      <c r="I487" s="832" t="s">
        <v>2043</v>
      </c>
      <c r="J487" s="832" t="s">
        <v>2038</v>
      </c>
      <c r="K487" s="832" t="s">
        <v>2044</v>
      </c>
      <c r="L487" s="835">
        <v>17.559999999999999</v>
      </c>
      <c r="M487" s="835">
        <v>17.559999999999999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32</v>
      </c>
      <c r="B488" s="832" t="s">
        <v>2552</v>
      </c>
      <c r="C488" s="832" t="s">
        <v>2558</v>
      </c>
      <c r="D488" s="833" t="s">
        <v>4322</v>
      </c>
      <c r="E488" s="834" t="s">
        <v>2575</v>
      </c>
      <c r="F488" s="832" t="s">
        <v>2553</v>
      </c>
      <c r="G488" s="832" t="s">
        <v>2690</v>
      </c>
      <c r="H488" s="832" t="s">
        <v>662</v>
      </c>
      <c r="I488" s="832" t="s">
        <v>3258</v>
      </c>
      <c r="J488" s="832" t="s">
        <v>3259</v>
      </c>
      <c r="K488" s="832" t="s">
        <v>2042</v>
      </c>
      <c r="L488" s="835">
        <v>234.07</v>
      </c>
      <c r="M488" s="835">
        <v>234.07</v>
      </c>
      <c r="N488" s="832">
        <v>1</v>
      </c>
      <c r="O488" s="836">
        <v>0.5</v>
      </c>
      <c r="P488" s="835">
        <v>234.07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32</v>
      </c>
      <c r="B489" s="832" t="s">
        <v>2552</v>
      </c>
      <c r="C489" s="832" t="s">
        <v>2558</v>
      </c>
      <c r="D489" s="833" t="s">
        <v>4322</v>
      </c>
      <c r="E489" s="834" t="s">
        <v>2575</v>
      </c>
      <c r="F489" s="832" t="s">
        <v>2553</v>
      </c>
      <c r="G489" s="832" t="s">
        <v>2634</v>
      </c>
      <c r="H489" s="832" t="s">
        <v>662</v>
      </c>
      <c r="I489" s="832" t="s">
        <v>2739</v>
      </c>
      <c r="J489" s="832" t="s">
        <v>901</v>
      </c>
      <c r="K489" s="832" t="s">
        <v>2014</v>
      </c>
      <c r="L489" s="835">
        <v>368.16</v>
      </c>
      <c r="M489" s="835">
        <v>736.32</v>
      </c>
      <c r="N489" s="832">
        <v>2</v>
      </c>
      <c r="O489" s="836">
        <v>2</v>
      </c>
      <c r="P489" s="835">
        <v>736.32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" customHeight="1" x14ac:dyDescent="0.3">
      <c r="A490" s="831">
        <v>32</v>
      </c>
      <c r="B490" s="832" t="s">
        <v>2552</v>
      </c>
      <c r="C490" s="832" t="s">
        <v>2558</v>
      </c>
      <c r="D490" s="833" t="s">
        <v>4322</v>
      </c>
      <c r="E490" s="834" t="s">
        <v>2575</v>
      </c>
      <c r="F490" s="832" t="s">
        <v>2553</v>
      </c>
      <c r="G490" s="832" t="s">
        <v>2634</v>
      </c>
      <c r="H490" s="832" t="s">
        <v>662</v>
      </c>
      <c r="I490" s="832" t="s">
        <v>2694</v>
      </c>
      <c r="J490" s="832" t="s">
        <v>901</v>
      </c>
      <c r="K490" s="832" t="s">
        <v>2018</v>
      </c>
      <c r="L490" s="835">
        <v>490.89</v>
      </c>
      <c r="M490" s="835">
        <v>981.78</v>
      </c>
      <c r="N490" s="832">
        <v>2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32</v>
      </c>
      <c r="B491" s="832" t="s">
        <v>2552</v>
      </c>
      <c r="C491" s="832" t="s">
        <v>2558</v>
      </c>
      <c r="D491" s="833" t="s">
        <v>4322</v>
      </c>
      <c r="E491" s="834" t="s">
        <v>2575</v>
      </c>
      <c r="F491" s="832" t="s">
        <v>2553</v>
      </c>
      <c r="G491" s="832" t="s">
        <v>2634</v>
      </c>
      <c r="H491" s="832" t="s">
        <v>662</v>
      </c>
      <c r="I491" s="832" t="s">
        <v>2740</v>
      </c>
      <c r="J491" s="832" t="s">
        <v>901</v>
      </c>
      <c r="K491" s="832" t="s">
        <v>2016</v>
      </c>
      <c r="L491" s="835">
        <v>736.33</v>
      </c>
      <c r="M491" s="835">
        <v>2208.9900000000002</v>
      </c>
      <c r="N491" s="832">
        <v>3</v>
      </c>
      <c r="O491" s="836">
        <v>2</v>
      </c>
      <c r="P491" s="835">
        <v>2208.9900000000002</v>
      </c>
      <c r="Q491" s="837">
        <v>1</v>
      </c>
      <c r="R491" s="832">
        <v>3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32</v>
      </c>
      <c r="B492" s="832" t="s">
        <v>2552</v>
      </c>
      <c r="C492" s="832" t="s">
        <v>2558</v>
      </c>
      <c r="D492" s="833" t="s">
        <v>4322</v>
      </c>
      <c r="E492" s="834" t="s">
        <v>2575</v>
      </c>
      <c r="F492" s="832" t="s">
        <v>2553</v>
      </c>
      <c r="G492" s="832" t="s">
        <v>3260</v>
      </c>
      <c r="H492" s="832" t="s">
        <v>592</v>
      </c>
      <c r="I492" s="832" t="s">
        <v>3261</v>
      </c>
      <c r="J492" s="832" t="s">
        <v>3262</v>
      </c>
      <c r="K492" s="832" t="s">
        <v>3263</v>
      </c>
      <c r="L492" s="835">
        <v>155.24</v>
      </c>
      <c r="M492" s="835">
        <v>931.44</v>
      </c>
      <c r="N492" s="832">
        <v>6</v>
      </c>
      <c r="O492" s="836">
        <v>0.5</v>
      </c>
      <c r="P492" s="835">
        <v>931.44</v>
      </c>
      <c r="Q492" s="837">
        <v>1</v>
      </c>
      <c r="R492" s="832">
        <v>6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32</v>
      </c>
      <c r="B493" s="832" t="s">
        <v>2552</v>
      </c>
      <c r="C493" s="832" t="s">
        <v>2558</v>
      </c>
      <c r="D493" s="833" t="s">
        <v>4322</v>
      </c>
      <c r="E493" s="834" t="s">
        <v>2575</v>
      </c>
      <c r="F493" s="832" t="s">
        <v>2553</v>
      </c>
      <c r="G493" s="832" t="s">
        <v>2859</v>
      </c>
      <c r="H493" s="832" t="s">
        <v>592</v>
      </c>
      <c r="I493" s="832" t="s">
        <v>3196</v>
      </c>
      <c r="J493" s="832" t="s">
        <v>1584</v>
      </c>
      <c r="K493" s="832" t="s">
        <v>3141</v>
      </c>
      <c r="L493" s="835">
        <v>32.25</v>
      </c>
      <c r="M493" s="835">
        <v>32.25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32</v>
      </c>
      <c r="B494" s="832" t="s">
        <v>2552</v>
      </c>
      <c r="C494" s="832" t="s">
        <v>2558</v>
      </c>
      <c r="D494" s="833" t="s">
        <v>4322</v>
      </c>
      <c r="E494" s="834" t="s">
        <v>2575</v>
      </c>
      <c r="F494" s="832" t="s">
        <v>2553</v>
      </c>
      <c r="G494" s="832" t="s">
        <v>2859</v>
      </c>
      <c r="H494" s="832" t="s">
        <v>592</v>
      </c>
      <c r="I494" s="832" t="s">
        <v>2862</v>
      </c>
      <c r="J494" s="832" t="s">
        <v>1584</v>
      </c>
      <c r="K494" s="832" t="s">
        <v>2861</v>
      </c>
      <c r="L494" s="835">
        <v>103.67</v>
      </c>
      <c r="M494" s="835">
        <v>311.01</v>
      </c>
      <c r="N494" s="832">
        <v>3</v>
      </c>
      <c r="O494" s="836">
        <v>1.5</v>
      </c>
      <c r="P494" s="835">
        <v>207.34</v>
      </c>
      <c r="Q494" s="837">
        <v>0.66666666666666674</v>
      </c>
      <c r="R494" s="832">
        <v>2</v>
      </c>
      <c r="S494" s="837">
        <v>0.66666666666666663</v>
      </c>
      <c r="T494" s="836">
        <v>1</v>
      </c>
      <c r="U494" s="838">
        <v>0.66666666666666663</v>
      </c>
    </row>
    <row r="495" spans="1:21" ht="14.4" customHeight="1" x14ac:dyDescent="0.3">
      <c r="A495" s="831">
        <v>32</v>
      </c>
      <c r="B495" s="832" t="s">
        <v>2552</v>
      </c>
      <c r="C495" s="832" t="s">
        <v>2558</v>
      </c>
      <c r="D495" s="833" t="s">
        <v>4322</v>
      </c>
      <c r="E495" s="834" t="s">
        <v>2575</v>
      </c>
      <c r="F495" s="832" t="s">
        <v>2553</v>
      </c>
      <c r="G495" s="832" t="s">
        <v>2611</v>
      </c>
      <c r="H495" s="832" t="s">
        <v>662</v>
      </c>
      <c r="I495" s="832" t="s">
        <v>1993</v>
      </c>
      <c r="J495" s="832" t="s">
        <v>1994</v>
      </c>
      <c r="K495" s="832" t="s">
        <v>1995</v>
      </c>
      <c r="L495" s="835">
        <v>453.18</v>
      </c>
      <c r="M495" s="835">
        <v>453.18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32</v>
      </c>
      <c r="B496" s="832" t="s">
        <v>2552</v>
      </c>
      <c r="C496" s="832" t="s">
        <v>2558</v>
      </c>
      <c r="D496" s="833" t="s">
        <v>4322</v>
      </c>
      <c r="E496" s="834" t="s">
        <v>2575</v>
      </c>
      <c r="F496" s="832" t="s">
        <v>2553</v>
      </c>
      <c r="G496" s="832" t="s">
        <v>3264</v>
      </c>
      <c r="H496" s="832" t="s">
        <v>592</v>
      </c>
      <c r="I496" s="832" t="s">
        <v>3265</v>
      </c>
      <c r="J496" s="832" t="s">
        <v>3266</v>
      </c>
      <c r="K496" s="832" t="s">
        <v>3267</v>
      </c>
      <c r="L496" s="835">
        <v>0</v>
      </c>
      <c r="M496" s="835">
        <v>0</v>
      </c>
      <c r="N496" s="832">
        <v>3</v>
      </c>
      <c r="O496" s="836">
        <v>1.5</v>
      </c>
      <c r="P496" s="835">
        <v>0</v>
      </c>
      <c r="Q496" s="837"/>
      <c r="R496" s="832">
        <v>2</v>
      </c>
      <c r="S496" s="837">
        <v>0.66666666666666663</v>
      </c>
      <c r="T496" s="836">
        <v>0.5</v>
      </c>
      <c r="U496" s="838">
        <v>0.33333333333333331</v>
      </c>
    </row>
    <row r="497" spans="1:21" ht="14.4" customHeight="1" x14ac:dyDescent="0.3">
      <c r="A497" s="831">
        <v>32</v>
      </c>
      <c r="B497" s="832" t="s">
        <v>2552</v>
      </c>
      <c r="C497" s="832" t="s">
        <v>2558</v>
      </c>
      <c r="D497" s="833" t="s">
        <v>4322</v>
      </c>
      <c r="E497" s="834" t="s">
        <v>2575</v>
      </c>
      <c r="F497" s="832" t="s">
        <v>2553</v>
      </c>
      <c r="G497" s="832" t="s">
        <v>2636</v>
      </c>
      <c r="H497" s="832" t="s">
        <v>592</v>
      </c>
      <c r="I497" s="832" t="s">
        <v>3268</v>
      </c>
      <c r="J497" s="832" t="s">
        <v>3269</v>
      </c>
      <c r="K497" s="832" t="s">
        <v>3270</v>
      </c>
      <c r="L497" s="835">
        <v>115.18</v>
      </c>
      <c r="M497" s="835">
        <v>115.18</v>
      </c>
      <c r="N497" s="832">
        <v>1</v>
      </c>
      <c r="O497" s="836">
        <v>0.5</v>
      </c>
      <c r="P497" s="835">
        <v>115.18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32</v>
      </c>
      <c r="B498" s="832" t="s">
        <v>2552</v>
      </c>
      <c r="C498" s="832" t="s">
        <v>2558</v>
      </c>
      <c r="D498" s="833" t="s">
        <v>4322</v>
      </c>
      <c r="E498" s="834" t="s">
        <v>2575</v>
      </c>
      <c r="F498" s="832" t="s">
        <v>2553</v>
      </c>
      <c r="G498" s="832" t="s">
        <v>3271</v>
      </c>
      <c r="H498" s="832" t="s">
        <v>592</v>
      </c>
      <c r="I498" s="832" t="s">
        <v>3272</v>
      </c>
      <c r="J498" s="832" t="s">
        <v>3273</v>
      </c>
      <c r="K498" s="832" t="s">
        <v>3274</v>
      </c>
      <c r="L498" s="835">
        <v>173.31</v>
      </c>
      <c r="M498" s="835">
        <v>173.31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32</v>
      </c>
      <c r="B499" s="832" t="s">
        <v>2552</v>
      </c>
      <c r="C499" s="832" t="s">
        <v>2558</v>
      </c>
      <c r="D499" s="833" t="s">
        <v>4322</v>
      </c>
      <c r="E499" s="834" t="s">
        <v>2575</v>
      </c>
      <c r="F499" s="832" t="s">
        <v>2553</v>
      </c>
      <c r="G499" s="832" t="s">
        <v>3271</v>
      </c>
      <c r="H499" s="832" t="s">
        <v>592</v>
      </c>
      <c r="I499" s="832" t="s">
        <v>3275</v>
      </c>
      <c r="J499" s="832" t="s">
        <v>3273</v>
      </c>
      <c r="K499" s="832" t="s">
        <v>3276</v>
      </c>
      <c r="L499" s="835">
        <v>34.659999999999997</v>
      </c>
      <c r="M499" s="835">
        <v>103.97999999999999</v>
      </c>
      <c r="N499" s="832">
        <v>3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32</v>
      </c>
      <c r="B500" s="832" t="s">
        <v>2552</v>
      </c>
      <c r="C500" s="832" t="s">
        <v>2558</v>
      </c>
      <c r="D500" s="833" t="s">
        <v>4322</v>
      </c>
      <c r="E500" s="834" t="s">
        <v>2575</v>
      </c>
      <c r="F500" s="832" t="s">
        <v>2553</v>
      </c>
      <c r="G500" s="832" t="s">
        <v>2612</v>
      </c>
      <c r="H500" s="832" t="s">
        <v>592</v>
      </c>
      <c r="I500" s="832" t="s">
        <v>2616</v>
      </c>
      <c r="J500" s="832" t="s">
        <v>2617</v>
      </c>
      <c r="K500" s="832" t="s">
        <v>2618</v>
      </c>
      <c r="L500" s="835">
        <v>87.67</v>
      </c>
      <c r="M500" s="835">
        <v>1841.0700000000002</v>
      </c>
      <c r="N500" s="832">
        <v>21</v>
      </c>
      <c r="O500" s="836">
        <v>6</v>
      </c>
      <c r="P500" s="835">
        <v>1139.71</v>
      </c>
      <c r="Q500" s="837">
        <v>0.61904761904761896</v>
      </c>
      <c r="R500" s="832">
        <v>13</v>
      </c>
      <c r="S500" s="837">
        <v>0.61904761904761907</v>
      </c>
      <c r="T500" s="836">
        <v>3.5</v>
      </c>
      <c r="U500" s="838">
        <v>0.58333333333333337</v>
      </c>
    </row>
    <row r="501" spans="1:21" ht="14.4" customHeight="1" x14ac:dyDescent="0.3">
      <c r="A501" s="831">
        <v>32</v>
      </c>
      <c r="B501" s="832" t="s">
        <v>2552</v>
      </c>
      <c r="C501" s="832" t="s">
        <v>2558</v>
      </c>
      <c r="D501" s="833" t="s">
        <v>4322</v>
      </c>
      <c r="E501" s="834" t="s">
        <v>2575</v>
      </c>
      <c r="F501" s="832" t="s">
        <v>2553</v>
      </c>
      <c r="G501" s="832" t="s">
        <v>2891</v>
      </c>
      <c r="H501" s="832" t="s">
        <v>592</v>
      </c>
      <c r="I501" s="832" t="s">
        <v>3277</v>
      </c>
      <c r="J501" s="832" t="s">
        <v>3278</v>
      </c>
      <c r="K501" s="832" t="s">
        <v>1510</v>
      </c>
      <c r="L501" s="835">
        <v>93.18</v>
      </c>
      <c r="M501" s="835">
        <v>93.18</v>
      </c>
      <c r="N501" s="832">
        <v>1</v>
      </c>
      <c r="O501" s="836">
        <v>1</v>
      </c>
      <c r="P501" s="835">
        <v>93.18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32</v>
      </c>
      <c r="B502" s="832" t="s">
        <v>2552</v>
      </c>
      <c r="C502" s="832" t="s">
        <v>2558</v>
      </c>
      <c r="D502" s="833" t="s">
        <v>4322</v>
      </c>
      <c r="E502" s="834" t="s">
        <v>2575</v>
      </c>
      <c r="F502" s="832" t="s">
        <v>2553</v>
      </c>
      <c r="G502" s="832" t="s">
        <v>2891</v>
      </c>
      <c r="H502" s="832" t="s">
        <v>662</v>
      </c>
      <c r="I502" s="832" t="s">
        <v>3279</v>
      </c>
      <c r="J502" s="832" t="s">
        <v>2893</v>
      </c>
      <c r="K502" s="832" t="s">
        <v>2966</v>
      </c>
      <c r="L502" s="835">
        <v>477.84</v>
      </c>
      <c r="M502" s="835">
        <v>1433.52</v>
      </c>
      <c r="N502" s="832">
        <v>3</v>
      </c>
      <c r="O502" s="836">
        <v>2</v>
      </c>
      <c r="P502" s="835">
        <v>477.84</v>
      </c>
      <c r="Q502" s="837">
        <v>0.33333333333333331</v>
      </c>
      <c r="R502" s="832">
        <v>1</v>
      </c>
      <c r="S502" s="837">
        <v>0.33333333333333331</v>
      </c>
      <c r="T502" s="836">
        <v>1</v>
      </c>
      <c r="U502" s="838">
        <v>0.5</v>
      </c>
    </row>
    <row r="503" spans="1:21" ht="14.4" customHeight="1" x14ac:dyDescent="0.3">
      <c r="A503" s="831">
        <v>32</v>
      </c>
      <c r="B503" s="832" t="s">
        <v>2552</v>
      </c>
      <c r="C503" s="832" t="s">
        <v>2558</v>
      </c>
      <c r="D503" s="833" t="s">
        <v>4322</v>
      </c>
      <c r="E503" s="834" t="s">
        <v>2575</v>
      </c>
      <c r="F503" s="832" t="s">
        <v>2553</v>
      </c>
      <c r="G503" s="832" t="s">
        <v>2891</v>
      </c>
      <c r="H503" s="832" t="s">
        <v>662</v>
      </c>
      <c r="I503" s="832" t="s">
        <v>3280</v>
      </c>
      <c r="J503" s="832" t="s">
        <v>2893</v>
      </c>
      <c r="K503" s="832" t="s">
        <v>3281</v>
      </c>
      <c r="L503" s="835">
        <v>310.58999999999997</v>
      </c>
      <c r="M503" s="835">
        <v>621.17999999999995</v>
      </c>
      <c r="N503" s="832">
        <v>2</v>
      </c>
      <c r="O503" s="836">
        <v>1</v>
      </c>
      <c r="P503" s="835">
        <v>310.58999999999997</v>
      </c>
      <c r="Q503" s="837">
        <v>0.5</v>
      </c>
      <c r="R503" s="832">
        <v>1</v>
      </c>
      <c r="S503" s="837">
        <v>0.5</v>
      </c>
      <c r="T503" s="836">
        <v>0.5</v>
      </c>
      <c r="U503" s="838">
        <v>0.5</v>
      </c>
    </row>
    <row r="504" spans="1:21" ht="14.4" customHeight="1" x14ac:dyDescent="0.3">
      <c r="A504" s="831">
        <v>32</v>
      </c>
      <c r="B504" s="832" t="s">
        <v>2552</v>
      </c>
      <c r="C504" s="832" t="s">
        <v>2558</v>
      </c>
      <c r="D504" s="833" t="s">
        <v>4322</v>
      </c>
      <c r="E504" s="834" t="s">
        <v>2575</v>
      </c>
      <c r="F504" s="832" t="s">
        <v>2553</v>
      </c>
      <c r="G504" s="832" t="s">
        <v>2894</v>
      </c>
      <c r="H504" s="832" t="s">
        <v>592</v>
      </c>
      <c r="I504" s="832" t="s">
        <v>2898</v>
      </c>
      <c r="J504" s="832" t="s">
        <v>2896</v>
      </c>
      <c r="K504" s="832" t="s">
        <v>2899</v>
      </c>
      <c r="L504" s="835">
        <v>181.04</v>
      </c>
      <c r="M504" s="835">
        <v>543.12</v>
      </c>
      <c r="N504" s="832">
        <v>3</v>
      </c>
      <c r="O504" s="836">
        <v>3</v>
      </c>
      <c r="P504" s="835">
        <v>362.08</v>
      </c>
      <c r="Q504" s="837">
        <v>0.66666666666666663</v>
      </c>
      <c r="R504" s="832">
        <v>2</v>
      </c>
      <c r="S504" s="837">
        <v>0.66666666666666663</v>
      </c>
      <c r="T504" s="836">
        <v>2</v>
      </c>
      <c r="U504" s="838">
        <v>0.66666666666666663</v>
      </c>
    </row>
    <row r="505" spans="1:21" ht="14.4" customHeight="1" x14ac:dyDescent="0.3">
      <c r="A505" s="831">
        <v>32</v>
      </c>
      <c r="B505" s="832" t="s">
        <v>2552</v>
      </c>
      <c r="C505" s="832" t="s">
        <v>2558</v>
      </c>
      <c r="D505" s="833" t="s">
        <v>4322</v>
      </c>
      <c r="E505" s="834" t="s">
        <v>2575</v>
      </c>
      <c r="F505" s="832" t="s">
        <v>2553</v>
      </c>
      <c r="G505" s="832" t="s">
        <v>2900</v>
      </c>
      <c r="H505" s="832" t="s">
        <v>662</v>
      </c>
      <c r="I505" s="832" t="s">
        <v>2250</v>
      </c>
      <c r="J505" s="832" t="s">
        <v>2251</v>
      </c>
      <c r="K505" s="832" t="s">
        <v>2252</v>
      </c>
      <c r="L505" s="835">
        <v>0</v>
      </c>
      <c r="M505" s="835">
        <v>0</v>
      </c>
      <c r="N505" s="832">
        <v>3</v>
      </c>
      <c r="O505" s="836">
        <v>2.5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32</v>
      </c>
      <c r="B506" s="832" t="s">
        <v>2552</v>
      </c>
      <c r="C506" s="832" t="s">
        <v>2558</v>
      </c>
      <c r="D506" s="833" t="s">
        <v>4322</v>
      </c>
      <c r="E506" s="834" t="s">
        <v>2575</v>
      </c>
      <c r="F506" s="832" t="s">
        <v>2553</v>
      </c>
      <c r="G506" s="832" t="s">
        <v>2602</v>
      </c>
      <c r="H506" s="832" t="s">
        <v>592</v>
      </c>
      <c r="I506" s="832" t="s">
        <v>3282</v>
      </c>
      <c r="J506" s="832" t="s">
        <v>1331</v>
      </c>
      <c r="K506" s="832" t="s">
        <v>3283</v>
      </c>
      <c r="L506" s="835">
        <v>33.44</v>
      </c>
      <c r="M506" s="835">
        <v>33.44</v>
      </c>
      <c r="N506" s="832">
        <v>1</v>
      </c>
      <c r="O506" s="836">
        <v>0.5</v>
      </c>
      <c r="P506" s="835">
        <v>33.44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32</v>
      </c>
      <c r="B507" s="832" t="s">
        <v>2552</v>
      </c>
      <c r="C507" s="832" t="s">
        <v>2558</v>
      </c>
      <c r="D507" s="833" t="s">
        <v>4322</v>
      </c>
      <c r="E507" s="834" t="s">
        <v>2575</v>
      </c>
      <c r="F507" s="832" t="s">
        <v>2553</v>
      </c>
      <c r="G507" s="832" t="s">
        <v>2602</v>
      </c>
      <c r="H507" s="832" t="s">
        <v>592</v>
      </c>
      <c r="I507" s="832" t="s">
        <v>2603</v>
      </c>
      <c r="J507" s="832" t="s">
        <v>1331</v>
      </c>
      <c r="K507" s="832" t="s">
        <v>2604</v>
      </c>
      <c r="L507" s="835">
        <v>66.88</v>
      </c>
      <c r="M507" s="835">
        <v>267.52</v>
      </c>
      <c r="N507" s="832">
        <v>4</v>
      </c>
      <c r="O507" s="836">
        <v>2.5</v>
      </c>
      <c r="P507" s="835">
        <v>200.64</v>
      </c>
      <c r="Q507" s="837">
        <v>0.75</v>
      </c>
      <c r="R507" s="832">
        <v>3</v>
      </c>
      <c r="S507" s="837">
        <v>0.75</v>
      </c>
      <c r="T507" s="836">
        <v>2</v>
      </c>
      <c r="U507" s="838">
        <v>0.8</v>
      </c>
    </row>
    <row r="508" spans="1:21" ht="14.4" customHeight="1" x14ac:dyDescent="0.3">
      <c r="A508" s="831">
        <v>32</v>
      </c>
      <c r="B508" s="832" t="s">
        <v>2552</v>
      </c>
      <c r="C508" s="832" t="s">
        <v>2558</v>
      </c>
      <c r="D508" s="833" t="s">
        <v>4322</v>
      </c>
      <c r="E508" s="834" t="s">
        <v>2575</v>
      </c>
      <c r="F508" s="832" t="s">
        <v>2553</v>
      </c>
      <c r="G508" s="832" t="s">
        <v>3063</v>
      </c>
      <c r="H508" s="832" t="s">
        <v>592</v>
      </c>
      <c r="I508" s="832" t="s">
        <v>3284</v>
      </c>
      <c r="J508" s="832" t="s">
        <v>3065</v>
      </c>
      <c r="K508" s="832" t="s">
        <v>3285</v>
      </c>
      <c r="L508" s="835">
        <v>1578.41</v>
      </c>
      <c r="M508" s="835">
        <v>1578.41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32</v>
      </c>
      <c r="B509" s="832" t="s">
        <v>2552</v>
      </c>
      <c r="C509" s="832" t="s">
        <v>2558</v>
      </c>
      <c r="D509" s="833" t="s">
        <v>4322</v>
      </c>
      <c r="E509" s="834" t="s">
        <v>2575</v>
      </c>
      <c r="F509" s="832" t="s">
        <v>2553</v>
      </c>
      <c r="G509" s="832" t="s">
        <v>3286</v>
      </c>
      <c r="H509" s="832" t="s">
        <v>592</v>
      </c>
      <c r="I509" s="832" t="s">
        <v>3287</v>
      </c>
      <c r="J509" s="832" t="s">
        <v>3288</v>
      </c>
      <c r="K509" s="832" t="s">
        <v>3289</v>
      </c>
      <c r="L509" s="835">
        <v>1514.87</v>
      </c>
      <c r="M509" s="835">
        <v>1514.87</v>
      </c>
      <c r="N509" s="832">
        <v>1</v>
      </c>
      <c r="O509" s="836">
        <v>0.5</v>
      </c>
      <c r="P509" s="835">
        <v>1514.87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32</v>
      </c>
      <c r="B510" s="832" t="s">
        <v>2552</v>
      </c>
      <c r="C510" s="832" t="s">
        <v>2558</v>
      </c>
      <c r="D510" s="833" t="s">
        <v>4322</v>
      </c>
      <c r="E510" s="834" t="s">
        <v>2575</v>
      </c>
      <c r="F510" s="832" t="s">
        <v>2553</v>
      </c>
      <c r="G510" s="832" t="s">
        <v>3290</v>
      </c>
      <c r="H510" s="832" t="s">
        <v>662</v>
      </c>
      <c r="I510" s="832" t="s">
        <v>2098</v>
      </c>
      <c r="J510" s="832" t="s">
        <v>2099</v>
      </c>
      <c r="K510" s="832" t="s">
        <v>2100</v>
      </c>
      <c r="L510" s="835">
        <v>79.11</v>
      </c>
      <c r="M510" s="835">
        <v>79.11</v>
      </c>
      <c r="N510" s="832">
        <v>1</v>
      </c>
      <c r="O510" s="836">
        <v>1</v>
      </c>
      <c r="P510" s="835">
        <v>79.11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32</v>
      </c>
      <c r="B511" s="832" t="s">
        <v>2552</v>
      </c>
      <c r="C511" s="832" t="s">
        <v>2558</v>
      </c>
      <c r="D511" s="833" t="s">
        <v>4322</v>
      </c>
      <c r="E511" s="834" t="s">
        <v>2575</v>
      </c>
      <c r="F511" s="832" t="s">
        <v>2553</v>
      </c>
      <c r="G511" s="832" t="s">
        <v>3290</v>
      </c>
      <c r="H511" s="832" t="s">
        <v>662</v>
      </c>
      <c r="I511" s="832" t="s">
        <v>3291</v>
      </c>
      <c r="J511" s="832" t="s">
        <v>2099</v>
      </c>
      <c r="K511" s="832" t="s">
        <v>3292</v>
      </c>
      <c r="L511" s="835">
        <v>263.68</v>
      </c>
      <c r="M511" s="835">
        <v>263.68</v>
      </c>
      <c r="N511" s="832">
        <v>1</v>
      </c>
      <c r="O511" s="836">
        <v>0.5</v>
      </c>
      <c r="P511" s="835">
        <v>263.68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32</v>
      </c>
      <c r="B512" s="832" t="s">
        <v>2552</v>
      </c>
      <c r="C512" s="832" t="s">
        <v>2558</v>
      </c>
      <c r="D512" s="833" t="s">
        <v>4322</v>
      </c>
      <c r="E512" s="834" t="s">
        <v>2575</v>
      </c>
      <c r="F512" s="832" t="s">
        <v>2553</v>
      </c>
      <c r="G512" s="832" t="s">
        <v>3293</v>
      </c>
      <c r="H512" s="832" t="s">
        <v>592</v>
      </c>
      <c r="I512" s="832" t="s">
        <v>3294</v>
      </c>
      <c r="J512" s="832" t="s">
        <v>3295</v>
      </c>
      <c r="K512" s="832" t="s">
        <v>3296</v>
      </c>
      <c r="L512" s="835">
        <v>260.42</v>
      </c>
      <c r="M512" s="835">
        <v>260.42</v>
      </c>
      <c r="N512" s="832">
        <v>1</v>
      </c>
      <c r="O512" s="836">
        <v>0.5</v>
      </c>
      <c r="P512" s="835">
        <v>260.42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32</v>
      </c>
      <c r="B513" s="832" t="s">
        <v>2552</v>
      </c>
      <c r="C513" s="832" t="s">
        <v>2558</v>
      </c>
      <c r="D513" s="833" t="s">
        <v>4322</v>
      </c>
      <c r="E513" s="834" t="s">
        <v>2575</v>
      </c>
      <c r="F513" s="832" t="s">
        <v>2553</v>
      </c>
      <c r="G513" s="832" t="s">
        <v>2623</v>
      </c>
      <c r="H513" s="832" t="s">
        <v>592</v>
      </c>
      <c r="I513" s="832" t="s">
        <v>2624</v>
      </c>
      <c r="J513" s="832" t="s">
        <v>2625</v>
      </c>
      <c r="K513" s="832" t="s">
        <v>2626</v>
      </c>
      <c r="L513" s="835">
        <v>271.94</v>
      </c>
      <c r="M513" s="835">
        <v>271.94</v>
      </c>
      <c r="N513" s="832">
        <v>1</v>
      </c>
      <c r="O513" s="836">
        <v>1</v>
      </c>
      <c r="P513" s="835">
        <v>271.94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32</v>
      </c>
      <c r="B514" s="832" t="s">
        <v>2552</v>
      </c>
      <c r="C514" s="832" t="s">
        <v>2558</v>
      </c>
      <c r="D514" s="833" t="s">
        <v>4322</v>
      </c>
      <c r="E514" s="834" t="s">
        <v>2575</v>
      </c>
      <c r="F514" s="832" t="s">
        <v>2553</v>
      </c>
      <c r="G514" s="832" t="s">
        <v>2623</v>
      </c>
      <c r="H514" s="832" t="s">
        <v>592</v>
      </c>
      <c r="I514" s="832" t="s">
        <v>2916</v>
      </c>
      <c r="J514" s="832" t="s">
        <v>2917</v>
      </c>
      <c r="K514" s="832" t="s">
        <v>2918</v>
      </c>
      <c r="L514" s="835">
        <v>151.62</v>
      </c>
      <c r="M514" s="835">
        <v>151.62</v>
      </c>
      <c r="N514" s="832">
        <v>1</v>
      </c>
      <c r="O514" s="836">
        <v>1</v>
      </c>
      <c r="P514" s="835">
        <v>151.62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2552</v>
      </c>
      <c r="C515" s="832" t="s">
        <v>2558</v>
      </c>
      <c r="D515" s="833" t="s">
        <v>4322</v>
      </c>
      <c r="E515" s="834" t="s">
        <v>2575</v>
      </c>
      <c r="F515" s="832" t="s">
        <v>2553</v>
      </c>
      <c r="G515" s="832" t="s">
        <v>2623</v>
      </c>
      <c r="H515" s="832" t="s">
        <v>592</v>
      </c>
      <c r="I515" s="832" t="s">
        <v>3297</v>
      </c>
      <c r="J515" s="832" t="s">
        <v>743</v>
      </c>
      <c r="K515" s="832" t="s">
        <v>3298</v>
      </c>
      <c r="L515" s="835">
        <v>0</v>
      </c>
      <c r="M515" s="835">
        <v>0</v>
      </c>
      <c r="N515" s="832">
        <v>2</v>
      </c>
      <c r="O515" s="836">
        <v>0.5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32</v>
      </c>
      <c r="B516" s="832" t="s">
        <v>2552</v>
      </c>
      <c r="C516" s="832" t="s">
        <v>2558</v>
      </c>
      <c r="D516" s="833" t="s">
        <v>4322</v>
      </c>
      <c r="E516" s="834" t="s">
        <v>2575</v>
      </c>
      <c r="F516" s="832" t="s">
        <v>2553</v>
      </c>
      <c r="G516" s="832" t="s">
        <v>1717</v>
      </c>
      <c r="H516" s="832" t="s">
        <v>662</v>
      </c>
      <c r="I516" s="832" t="s">
        <v>2379</v>
      </c>
      <c r="J516" s="832" t="s">
        <v>2380</v>
      </c>
      <c r="K516" s="832" t="s">
        <v>2084</v>
      </c>
      <c r="L516" s="835">
        <v>184.74</v>
      </c>
      <c r="M516" s="835">
        <v>184.74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32</v>
      </c>
      <c r="B517" s="832" t="s">
        <v>2552</v>
      </c>
      <c r="C517" s="832" t="s">
        <v>2558</v>
      </c>
      <c r="D517" s="833" t="s">
        <v>4322</v>
      </c>
      <c r="E517" s="834" t="s">
        <v>2575</v>
      </c>
      <c r="F517" s="832" t="s">
        <v>2553</v>
      </c>
      <c r="G517" s="832" t="s">
        <v>2760</v>
      </c>
      <c r="H517" s="832" t="s">
        <v>662</v>
      </c>
      <c r="I517" s="832" t="s">
        <v>2267</v>
      </c>
      <c r="J517" s="832" t="s">
        <v>1248</v>
      </c>
      <c r="K517" s="832" t="s">
        <v>2268</v>
      </c>
      <c r="L517" s="835">
        <v>0</v>
      </c>
      <c r="M517" s="835">
        <v>0</v>
      </c>
      <c r="N517" s="832">
        <v>3</v>
      </c>
      <c r="O517" s="836">
        <v>2</v>
      </c>
      <c r="P517" s="835">
        <v>0</v>
      </c>
      <c r="Q517" s="837"/>
      <c r="R517" s="832">
        <v>1</v>
      </c>
      <c r="S517" s="837">
        <v>0.33333333333333331</v>
      </c>
      <c r="T517" s="836">
        <v>1</v>
      </c>
      <c r="U517" s="838">
        <v>0.5</v>
      </c>
    </row>
    <row r="518" spans="1:21" ht="14.4" customHeight="1" x14ac:dyDescent="0.3">
      <c r="A518" s="831">
        <v>32</v>
      </c>
      <c r="B518" s="832" t="s">
        <v>2552</v>
      </c>
      <c r="C518" s="832" t="s">
        <v>2558</v>
      </c>
      <c r="D518" s="833" t="s">
        <v>4322</v>
      </c>
      <c r="E518" s="834" t="s">
        <v>2575</v>
      </c>
      <c r="F518" s="832" t="s">
        <v>2553</v>
      </c>
      <c r="G518" s="832" t="s">
        <v>3199</v>
      </c>
      <c r="H518" s="832" t="s">
        <v>592</v>
      </c>
      <c r="I518" s="832" t="s">
        <v>3299</v>
      </c>
      <c r="J518" s="832" t="s">
        <v>3300</v>
      </c>
      <c r="K518" s="832" t="s">
        <v>3301</v>
      </c>
      <c r="L518" s="835">
        <v>0</v>
      </c>
      <c r="M518" s="835">
        <v>0</v>
      </c>
      <c r="N518" s="832">
        <v>3</v>
      </c>
      <c r="O518" s="836">
        <v>0.5</v>
      </c>
      <c r="P518" s="835">
        <v>0</v>
      </c>
      <c r="Q518" s="837"/>
      <c r="R518" s="832">
        <v>3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32</v>
      </c>
      <c r="B519" s="832" t="s">
        <v>2552</v>
      </c>
      <c r="C519" s="832" t="s">
        <v>2558</v>
      </c>
      <c r="D519" s="833" t="s">
        <v>4322</v>
      </c>
      <c r="E519" s="834" t="s">
        <v>2575</v>
      </c>
      <c r="F519" s="832" t="s">
        <v>2553</v>
      </c>
      <c r="G519" s="832" t="s">
        <v>2627</v>
      </c>
      <c r="H519" s="832" t="s">
        <v>662</v>
      </c>
      <c r="I519" s="832" t="s">
        <v>2136</v>
      </c>
      <c r="J519" s="832" t="s">
        <v>1309</v>
      </c>
      <c r="K519" s="832" t="s">
        <v>2137</v>
      </c>
      <c r="L519" s="835">
        <v>154.36000000000001</v>
      </c>
      <c r="M519" s="835">
        <v>1080.52</v>
      </c>
      <c r="N519" s="832">
        <v>7</v>
      </c>
      <c r="O519" s="836">
        <v>5.5</v>
      </c>
      <c r="P519" s="835">
        <v>771.80000000000007</v>
      </c>
      <c r="Q519" s="837">
        <v>0.71428571428571441</v>
      </c>
      <c r="R519" s="832">
        <v>5</v>
      </c>
      <c r="S519" s="837">
        <v>0.7142857142857143</v>
      </c>
      <c r="T519" s="836">
        <v>4.5</v>
      </c>
      <c r="U519" s="838">
        <v>0.81818181818181823</v>
      </c>
    </row>
    <row r="520" spans="1:21" ht="14.4" customHeight="1" x14ac:dyDescent="0.3">
      <c r="A520" s="831">
        <v>32</v>
      </c>
      <c r="B520" s="832" t="s">
        <v>2552</v>
      </c>
      <c r="C520" s="832" t="s">
        <v>2558</v>
      </c>
      <c r="D520" s="833" t="s">
        <v>4322</v>
      </c>
      <c r="E520" s="834" t="s">
        <v>2575</v>
      </c>
      <c r="F520" s="832" t="s">
        <v>2553</v>
      </c>
      <c r="G520" s="832" t="s">
        <v>2627</v>
      </c>
      <c r="H520" s="832" t="s">
        <v>662</v>
      </c>
      <c r="I520" s="832" t="s">
        <v>3302</v>
      </c>
      <c r="J520" s="832" t="s">
        <v>3303</v>
      </c>
      <c r="K520" s="832" t="s">
        <v>3304</v>
      </c>
      <c r="L520" s="835">
        <v>149.52000000000001</v>
      </c>
      <c r="M520" s="835">
        <v>149.52000000000001</v>
      </c>
      <c r="N520" s="832">
        <v>1</v>
      </c>
      <c r="O520" s="836">
        <v>1</v>
      </c>
      <c r="P520" s="835">
        <v>149.52000000000001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32</v>
      </c>
      <c r="B521" s="832" t="s">
        <v>2552</v>
      </c>
      <c r="C521" s="832" t="s">
        <v>2558</v>
      </c>
      <c r="D521" s="833" t="s">
        <v>4322</v>
      </c>
      <c r="E521" s="834" t="s">
        <v>2575</v>
      </c>
      <c r="F521" s="832" t="s">
        <v>2553</v>
      </c>
      <c r="G521" s="832" t="s">
        <v>2940</v>
      </c>
      <c r="H521" s="832" t="s">
        <v>592</v>
      </c>
      <c r="I521" s="832" t="s">
        <v>2941</v>
      </c>
      <c r="J521" s="832" t="s">
        <v>2942</v>
      </c>
      <c r="K521" s="832" t="s">
        <v>2943</v>
      </c>
      <c r="L521" s="835">
        <v>421.79</v>
      </c>
      <c r="M521" s="835">
        <v>10966.54</v>
      </c>
      <c r="N521" s="832">
        <v>26</v>
      </c>
      <c r="O521" s="836">
        <v>16</v>
      </c>
      <c r="P521" s="835">
        <v>6748.64</v>
      </c>
      <c r="Q521" s="837">
        <v>0.61538461538461542</v>
      </c>
      <c r="R521" s="832">
        <v>16</v>
      </c>
      <c r="S521" s="837">
        <v>0.61538461538461542</v>
      </c>
      <c r="T521" s="836">
        <v>9.5</v>
      </c>
      <c r="U521" s="838">
        <v>0.59375</v>
      </c>
    </row>
    <row r="522" spans="1:21" ht="14.4" customHeight="1" x14ac:dyDescent="0.3">
      <c r="A522" s="831">
        <v>32</v>
      </c>
      <c r="B522" s="832" t="s">
        <v>2552</v>
      </c>
      <c r="C522" s="832" t="s">
        <v>2558</v>
      </c>
      <c r="D522" s="833" t="s">
        <v>4322</v>
      </c>
      <c r="E522" s="834" t="s">
        <v>2577</v>
      </c>
      <c r="F522" s="832" t="s">
        <v>2553</v>
      </c>
      <c r="G522" s="832" t="s">
        <v>2598</v>
      </c>
      <c r="H522" s="832" t="s">
        <v>592</v>
      </c>
      <c r="I522" s="832" t="s">
        <v>2599</v>
      </c>
      <c r="J522" s="832" t="s">
        <v>2600</v>
      </c>
      <c r="K522" s="832" t="s">
        <v>2601</v>
      </c>
      <c r="L522" s="835">
        <v>1295.6400000000001</v>
      </c>
      <c r="M522" s="835">
        <v>3886.92</v>
      </c>
      <c r="N522" s="832">
        <v>3</v>
      </c>
      <c r="O522" s="836">
        <v>1</v>
      </c>
      <c r="P522" s="835">
        <v>3886.92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32</v>
      </c>
      <c r="B523" s="832" t="s">
        <v>2552</v>
      </c>
      <c r="C523" s="832" t="s">
        <v>2558</v>
      </c>
      <c r="D523" s="833" t="s">
        <v>4322</v>
      </c>
      <c r="E523" s="834" t="s">
        <v>2577</v>
      </c>
      <c r="F523" s="832" t="s">
        <v>2553</v>
      </c>
      <c r="G523" s="832" t="s">
        <v>2598</v>
      </c>
      <c r="H523" s="832" t="s">
        <v>592</v>
      </c>
      <c r="I523" s="832" t="s">
        <v>2605</v>
      </c>
      <c r="J523" s="832" t="s">
        <v>1586</v>
      </c>
      <c r="K523" s="832" t="s">
        <v>2606</v>
      </c>
      <c r="L523" s="835">
        <v>462.73</v>
      </c>
      <c r="M523" s="835">
        <v>925.46</v>
      </c>
      <c r="N523" s="832">
        <v>2</v>
      </c>
      <c r="O523" s="836">
        <v>1</v>
      </c>
      <c r="P523" s="835">
        <v>925.46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32</v>
      </c>
      <c r="B524" s="832" t="s">
        <v>2552</v>
      </c>
      <c r="C524" s="832" t="s">
        <v>2558</v>
      </c>
      <c r="D524" s="833" t="s">
        <v>4322</v>
      </c>
      <c r="E524" s="834" t="s">
        <v>2577</v>
      </c>
      <c r="F524" s="832" t="s">
        <v>2553</v>
      </c>
      <c r="G524" s="832" t="s">
        <v>2598</v>
      </c>
      <c r="H524" s="832" t="s">
        <v>592</v>
      </c>
      <c r="I524" s="832" t="s">
        <v>2752</v>
      </c>
      <c r="J524" s="832" t="s">
        <v>938</v>
      </c>
      <c r="K524" s="832" t="s">
        <v>2751</v>
      </c>
      <c r="L524" s="835">
        <v>263.26</v>
      </c>
      <c r="M524" s="835">
        <v>789.78</v>
      </c>
      <c r="N524" s="832">
        <v>3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32</v>
      </c>
      <c r="B525" s="832" t="s">
        <v>2552</v>
      </c>
      <c r="C525" s="832" t="s">
        <v>2558</v>
      </c>
      <c r="D525" s="833" t="s">
        <v>4322</v>
      </c>
      <c r="E525" s="834" t="s">
        <v>2577</v>
      </c>
      <c r="F525" s="832" t="s">
        <v>2553</v>
      </c>
      <c r="G525" s="832" t="s">
        <v>2648</v>
      </c>
      <c r="H525" s="832" t="s">
        <v>662</v>
      </c>
      <c r="I525" s="832" t="s">
        <v>2753</v>
      </c>
      <c r="J525" s="832" t="s">
        <v>678</v>
      </c>
      <c r="K525" s="832" t="s">
        <v>2234</v>
      </c>
      <c r="L525" s="835">
        <v>21.76</v>
      </c>
      <c r="M525" s="835">
        <v>21.76</v>
      </c>
      <c r="N525" s="832">
        <v>1</v>
      </c>
      <c r="O525" s="836">
        <v>0.5</v>
      </c>
      <c r="P525" s="835">
        <v>21.76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32</v>
      </c>
      <c r="B526" s="832" t="s">
        <v>2552</v>
      </c>
      <c r="C526" s="832" t="s">
        <v>2558</v>
      </c>
      <c r="D526" s="833" t="s">
        <v>4322</v>
      </c>
      <c r="E526" s="834" t="s">
        <v>2577</v>
      </c>
      <c r="F526" s="832" t="s">
        <v>2553</v>
      </c>
      <c r="G526" s="832" t="s">
        <v>2648</v>
      </c>
      <c r="H526" s="832" t="s">
        <v>662</v>
      </c>
      <c r="I526" s="832" t="s">
        <v>2237</v>
      </c>
      <c r="J526" s="832" t="s">
        <v>678</v>
      </c>
      <c r="K526" s="832" t="s">
        <v>680</v>
      </c>
      <c r="L526" s="835">
        <v>65.28</v>
      </c>
      <c r="M526" s="835">
        <v>261.12</v>
      </c>
      <c r="N526" s="832">
        <v>4</v>
      </c>
      <c r="O526" s="836">
        <v>1</v>
      </c>
      <c r="P526" s="835">
        <v>195.84</v>
      </c>
      <c r="Q526" s="837">
        <v>0.75</v>
      </c>
      <c r="R526" s="832">
        <v>3</v>
      </c>
      <c r="S526" s="837">
        <v>0.75</v>
      </c>
      <c r="T526" s="836">
        <v>0.5</v>
      </c>
      <c r="U526" s="838">
        <v>0.5</v>
      </c>
    </row>
    <row r="527" spans="1:21" ht="14.4" customHeight="1" x14ac:dyDescent="0.3">
      <c r="A527" s="831">
        <v>32</v>
      </c>
      <c r="B527" s="832" t="s">
        <v>2552</v>
      </c>
      <c r="C527" s="832" t="s">
        <v>2558</v>
      </c>
      <c r="D527" s="833" t="s">
        <v>4322</v>
      </c>
      <c r="E527" s="834" t="s">
        <v>2577</v>
      </c>
      <c r="F527" s="832" t="s">
        <v>2553</v>
      </c>
      <c r="G527" s="832" t="s">
        <v>2774</v>
      </c>
      <c r="H527" s="832" t="s">
        <v>662</v>
      </c>
      <c r="I527" s="832" t="s">
        <v>2452</v>
      </c>
      <c r="J527" s="832" t="s">
        <v>2453</v>
      </c>
      <c r="K527" s="832" t="s">
        <v>2454</v>
      </c>
      <c r="L527" s="835">
        <v>4.7</v>
      </c>
      <c r="M527" s="835">
        <v>9.4</v>
      </c>
      <c r="N527" s="832">
        <v>2</v>
      </c>
      <c r="O527" s="836">
        <v>0.5</v>
      </c>
      <c r="P527" s="835">
        <v>9.4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32</v>
      </c>
      <c r="B528" s="832" t="s">
        <v>2552</v>
      </c>
      <c r="C528" s="832" t="s">
        <v>2558</v>
      </c>
      <c r="D528" s="833" t="s">
        <v>4322</v>
      </c>
      <c r="E528" s="834" t="s">
        <v>2577</v>
      </c>
      <c r="F528" s="832" t="s">
        <v>2553</v>
      </c>
      <c r="G528" s="832" t="s">
        <v>2659</v>
      </c>
      <c r="H528" s="832" t="s">
        <v>662</v>
      </c>
      <c r="I528" s="832" t="s">
        <v>2062</v>
      </c>
      <c r="J528" s="832" t="s">
        <v>2063</v>
      </c>
      <c r="K528" s="832" t="s">
        <v>2064</v>
      </c>
      <c r="L528" s="835">
        <v>93.27</v>
      </c>
      <c r="M528" s="835">
        <v>93.27</v>
      </c>
      <c r="N528" s="832">
        <v>1</v>
      </c>
      <c r="O528" s="836">
        <v>1</v>
      </c>
      <c r="P528" s="835">
        <v>93.27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32</v>
      </c>
      <c r="B529" s="832" t="s">
        <v>2552</v>
      </c>
      <c r="C529" s="832" t="s">
        <v>2558</v>
      </c>
      <c r="D529" s="833" t="s">
        <v>4322</v>
      </c>
      <c r="E529" s="834" t="s">
        <v>2577</v>
      </c>
      <c r="F529" s="832" t="s">
        <v>2553</v>
      </c>
      <c r="G529" s="832" t="s">
        <v>2659</v>
      </c>
      <c r="H529" s="832" t="s">
        <v>662</v>
      </c>
      <c r="I529" s="832" t="s">
        <v>2065</v>
      </c>
      <c r="J529" s="832" t="s">
        <v>2063</v>
      </c>
      <c r="K529" s="832" t="s">
        <v>2066</v>
      </c>
      <c r="L529" s="835">
        <v>31.09</v>
      </c>
      <c r="M529" s="835">
        <v>31.09</v>
      </c>
      <c r="N529" s="832">
        <v>1</v>
      </c>
      <c r="O529" s="836">
        <v>0.5</v>
      </c>
      <c r="P529" s="835">
        <v>31.09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32</v>
      </c>
      <c r="B530" s="832" t="s">
        <v>2552</v>
      </c>
      <c r="C530" s="832" t="s">
        <v>2558</v>
      </c>
      <c r="D530" s="833" t="s">
        <v>4322</v>
      </c>
      <c r="E530" s="834" t="s">
        <v>2577</v>
      </c>
      <c r="F530" s="832" t="s">
        <v>2553</v>
      </c>
      <c r="G530" s="832" t="s">
        <v>2778</v>
      </c>
      <c r="H530" s="832" t="s">
        <v>592</v>
      </c>
      <c r="I530" s="832" t="s">
        <v>2779</v>
      </c>
      <c r="J530" s="832" t="s">
        <v>2780</v>
      </c>
      <c r="K530" s="832" t="s">
        <v>2781</v>
      </c>
      <c r="L530" s="835">
        <v>9989.3700000000008</v>
      </c>
      <c r="M530" s="835">
        <v>29968.11</v>
      </c>
      <c r="N530" s="832">
        <v>3</v>
      </c>
      <c r="O530" s="836">
        <v>1</v>
      </c>
      <c r="P530" s="835">
        <v>29968.11</v>
      </c>
      <c r="Q530" s="837">
        <v>1</v>
      </c>
      <c r="R530" s="832">
        <v>3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32</v>
      </c>
      <c r="B531" s="832" t="s">
        <v>2552</v>
      </c>
      <c r="C531" s="832" t="s">
        <v>2558</v>
      </c>
      <c r="D531" s="833" t="s">
        <v>4322</v>
      </c>
      <c r="E531" s="834" t="s">
        <v>2577</v>
      </c>
      <c r="F531" s="832" t="s">
        <v>2553</v>
      </c>
      <c r="G531" s="832" t="s">
        <v>3112</v>
      </c>
      <c r="H531" s="832" t="s">
        <v>662</v>
      </c>
      <c r="I531" s="832" t="s">
        <v>3305</v>
      </c>
      <c r="J531" s="832" t="s">
        <v>2157</v>
      </c>
      <c r="K531" s="832" t="s">
        <v>3306</v>
      </c>
      <c r="L531" s="835">
        <v>141.09</v>
      </c>
      <c r="M531" s="835">
        <v>705.45</v>
      </c>
      <c r="N531" s="832">
        <v>5</v>
      </c>
      <c r="O531" s="836">
        <v>3</v>
      </c>
      <c r="P531" s="835">
        <v>564.36</v>
      </c>
      <c r="Q531" s="837">
        <v>0.79999999999999993</v>
      </c>
      <c r="R531" s="832">
        <v>4</v>
      </c>
      <c r="S531" s="837">
        <v>0.8</v>
      </c>
      <c r="T531" s="836">
        <v>2.5</v>
      </c>
      <c r="U531" s="838">
        <v>0.83333333333333337</v>
      </c>
    </row>
    <row r="532" spans="1:21" ht="14.4" customHeight="1" x14ac:dyDescent="0.3">
      <c r="A532" s="831">
        <v>32</v>
      </c>
      <c r="B532" s="832" t="s">
        <v>2552</v>
      </c>
      <c r="C532" s="832" t="s">
        <v>2558</v>
      </c>
      <c r="D532" s="833" t="s">
        <v>4322</v>
      </c>
      <c r="E532" s="834" t="s">
        <v>2577</v>
      </c>
      <c r="F532" s="832" t="s">
        <v>2553</v>
      </c>
      <c r="G532" s="832" t="s">
        <v>3307</v>
      </c>
      <c r="H532" s="832" t="s">
        <v>662</v>
      </c>
      <c r="I532" s="832" t="s">
        <v>2046</v>
      </c>
      <c r="J532" s="832" t="s">
        <v>2047</v>
      </c>
      <c r="K532" s="832" t="s">
        <v>2048</v>
      </c>
      <c r="L532" s="835">
        <v>65.540000000000006</v>
      </c>
      <c r="M532" s="835">
        <v>65.540000000000006</v>
      </c>
      <c r="N532" s="832">
        <v>1</v>
      </c>
      <c r="O532" s="836">
        <v>0.5</v>
      </c>
      <c r="P532" s="835">
        <v>65.540000000000006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32</v>
      </c>
      <c r="B533" s="832" t="s">
        <v>2552</v>
      </c>
      <c r="C533" s="832" t="s">
        <v>2558</v>
      </c>
      <c r="D533" s="833" t="s">
        <v>4322</v>
      </c>
      <c r="E533" s="834" t="s">
        <v>2577</v>
      </c>
      <c r="F533" s="832" t="s">
        <v>2553</v>
      </c>
      <c r="G533" s="832" t="s">
        <v>2607</v>
      </c>
      <c r="H533" s="832" t="s">
        <v>662</v>
      </c>
      <c r="I533" s="832" t="s">
        <v>2292</v>
      </c>
      <c r="J533" s="832" t="s">
        <v>1245</v>
      </c>
      <c r="K533" s="832" t="s">
        <v>2293</v>
      </c>
      <c r="L533" s="835">
        <v>117.55</v>
      </c>
      <c r="M533" s="835">
        <v>117.55</v>
      </c>
      <c r="N533" s="832">
        <v>1</v>
      </c>
      <c r="O533" s="836">
        <v>0.5</v>
      </c>
      <c r="P533" s="835">
        <v>117.55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32</v>
      </c>
      <c r="B534" s="832" t="s">
        <v>2552</v>
      </c>
      <c r="C534" s="832" t="s">
        <v>2558</v>
      </c>
      <c r="D534" s="833" t="s">
        <v>4322</v>
      </c>
      <c r="E534" s="834" t="s">
        <v>2577</v>
      </c>
      <c r="F534" s="832" t="s">
        <v>2553</v>
      </c>
      <c r="G534" s="832" t="s">
        <v>2607</v>
      </c>
      <c r="H534" s="832" t="s">
        <v>662</v>
      </c>
      <c r="I534" s="832" t="s">
        <v>2294</v>
      </c>
      <c r="J534" s="832" t="s">
        <v>1245</v>
      </c>
      <c r="K534" s="832" t="s">
        <v>1510</v>
      </c>
      <c r="L534" s="835">
        <v>58.77</v>
      </c>
      <c r="M534" s="835">
        <v>117.54</v>
      </c>
      <c r="N534" s="832">
        <v>2</v>
      </c>
      <c r="O534" s="836">
        <v>1</v>
      </c>
      <c r="P534" s="835">
        <v>117.54</v>
      </c>
      <c r="Q534" s="837">
        <v>1</v>
      </c>
      <c r="R534" s="832">
        <v>2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32</v>
      </c>
      <c r="B535" s="832" t="s">
        <v>2552</v>
      </c>
      <c r="C535" s="832" t="s">
        <v>2558</v>
      </c>
      <c r="D535" s="833" t="s">
        <v>4322</v>
      </c>
      <c r="E535" s="834" t="s">
        <v>2577</v>
      </c>
      <c r="F535" s="832" t="s">
        <v>2553</v>
      </c>
      <c r="G535" s="832" t="s">
        <v>2607</v>
      </c>
      <c r="H535" s="832" t="s">
        <v>662</v>
      </c>
      <c r="I535" s="832" t="s">
        <v>2295</v>
      </c>
      <c r="J535" s="832" t="s">
        <v>1245</v>
      </c>
      <c r="K535" s="832" t="s">
        <v>2296</v>
      </c>
      <c r="L535" s="835">
        <v>176.32</v>
      </c>
      <c r="M535" s="835">
        <v>176.32</v>
      </c>
      <c r="N535" s="832">
        <v>1</v>
      </c>
      <c r="O535" s="836">
        <v>0.5</v>
      </c>
      <c r="P535" s="835">
        <v>176.32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32</v>
      </c>
      <c r="B536" s="832" t="s">
        <v>2552</v>
      </c>
      <c r="C536" s="832" t="s">
        <v>2558</v>
      </c>
      <c r="D536" s="833" t="s">
        <v>4322</v>
      </c>
      <c r="E536" s="834" t="s">
        <v>2577</v>
      </c>
      <c r="F536" s="832" t="s">
        <v>2553</v>
      </c>
      <c r="G536" s="832" t="s">
        <v>2628</v>
      </c>
      <c r="H536" s="832" t="s">
        <v>662</v>
      </c>
      <c r="I536" s="832" t="s">
        <v>2720</v>
      </c>
      <c r="J536" s="832" t="s">
        <v>777</v>
      </c>
      <c r="K536" s="832" t="s">
        <v>2272</v>
      </c>
      <c r="L536" s="835">
        <v>132</v>
      </c>
      <c r="M536" s="835">
        <v>264</v>
      </c>
      <c r="N536" s="832">
        <v>2</v>
      </c>
      <c r="O536" s="836">
        <v>0.5</v>
      </c>
      <c r="P536" s="835">
        <v>264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32</v>
      </c>
      <c r="B537" s="832" t="s">
        <v>2552</v>
      </c>
      <c r="C537" s="832" t="s">
        <v>2558</v>
      </c>
      <c r="D537" s="833" t="s">
        <v>4322</v>
      </c>
      <c r="E537" s="834" t="s">
        <v>2577</v>
      </c>
      <c r="F537" s="832" t="s">
        <v>2553</v>
      </c>
      <c r="G537" s="832" t="s">
        <v>2628</v>
      </c>
      <c r="H537" s="832" t="s">
        <v>662</v>
      </c>
      <c r="I537" s="832" t="s">
        <v>2270</v>
      </c>
      <c r="J537" s="832" t="s">
        <v>775</v>
      </c>
      <c r="K537" s="832" t="s">
        <v>1510</v>
      </c>
      <c r="L537" s="835">
        <v>65.989999999999995</v>
      </c>
      <c r="M537" s="835">
        <v>329.95</v>
      </c>
      <c r="N537" s="832">
        <v>5</v>
      </c>
      <c r="O537" s="836">
        <v>2.5</v>
      </c>
      <c r="P537" s="835">
        <v>263.95999999999998</v>
      </c>
      <c r="Q537" s="837">
        <v>0.79999999999999993</v>
      </c>
      <c r="R537" s="832">
        <v>4</v>
      </c>
      <c r="S537" s="837">
        <v>0.8</v>
      </c>
      <c r="T537" s="836">
        <v>2</v>
      </c>
      <c r="U537" s="838">
        <v>0.8</v>
      </c>
    </row>
    <row r="538" spans="1:21" ht="14.4" customHeight="1" x14ac:dyDescent="0.3">
      <c r="A538" s="831">
        <v>32</v>
      </c>
      <c r="B538" s="832" t="s">
        <v>2552</v>
      </c>
      <c r="C538" s="832" t="s">
        <v>2558</v>
      </c>
      <c r="D538" s="833" t="s">
        <v>4322</v>
      </c>
      <c r="E538" s="834" t="s">
        <v>2577</v>
      </c>
      <c r="F538" s="832" t="s">
        <v>2553</v>
      </c>
      <c r="G538" s="832" t="s">
        <v>2628</v>
      </c>
      <c r="H538" s="832" t="s">
        <v>662</v>
      </c>
      <c r="I538" s="832" t="s">
        <v>2793</v>
      </c>
      <c r="J538" s="832" t="s">
        <v>777</v>
      </c>
      <c r="K538" s="832" t="s">
        <v>2516</v>
      </c>
      <c r="L538" s="835">
        <v>264</v>
      </c>
      <c r="M538" s="835">
        <v>264</v>
      </c>
      <c r="N538" s="832">
        <v>1</v>
      </c>
      <c r="O538" s="836">
        <v>0.5</v>
      </c>
      <c r="P538" s="835">
        <v>264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32</v>
      </c>
      <c r="B539" s="832" t="s">
        <v>2552</v>
      </c>
      <c r="C539" s="832" t="s">
        <v>2558</v>
      </c>
      <c r="D539" s="833" t="s">
        <v>4322</v>
      </c>
      <c r="E539" s="834" t="s">
        <v>2577</v>
      </c>
      <c r="F539" s="832" t="s">
        <v>2553</v>
      </c>
      <c r="G539" s="832" t="s">
        <v>2628</v>
      </c>
      <c r="H539" s="832" t="s">
        <v>662</v>
      </c>
      <c r="I539" s="832" t="s">
        <v>3308</v>
      </c>
      <c r="J539" s="832" t="s">
        <v>777</v>
      </c>
      <c r="K539" s="832" t="s">
        <v>2272</v>
      </c>
      <c r="L539" s="835">
        <v>132</v>
      </c>
      <c r="M539" s="835">
        <v>132</v>
      </c>
      <c r="N539" s="832">
        <v>1</v>
      </c>
      <c r="O539" s="836">
        <v>0.5</v>
      </c>
      <c r="P539" s="835">
        <v>132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32</v>
      </c>
      <c r="B540" s="832" t="s">
        <v>2552</v>
      </c>
      <c r="C540" s="832" t="s">
        <v>2558</v>
      </c>
      <c r="D540" s="833" t="s">
        <v>4322</v>
      </c>
      <c r="E540" s="834" t="s">
        <v>2577</v>
      </c>
      <c r="F540" s="832" t="s">
        <v>2553</v>
      </c>
      <c r="G540" s="832" t="s">
        <v>2967</v>
      </c>
      <c r="H540" s="832" t="s">
        <v>592</v>
      </c>
      <c r="I540" s="832" t="s">
        <v>2968</v>
      </c>
      <c r="J540" s="832" t="s">
        <v>2969</v>
      </c>
      <c r="K540" s="832" t="s">
        <v>2970</v>
      </c>
      <c r="L540" s="835">
        <v>1437.8</v>
      </c>
      <c r="M540" s="835">
        <v>5751.2</v>
      </c>
      <c r="N540" s="832">
        <v>4</v>
      </c>
      <c r="O540" s="836">
        <v>3</v>
      </c>
      <c r="P540" s="835">
        <v>4313.3999999999996</v>
      </c>
      <c r="Q540" s="837">
        <v>0.75</v>
      </c>
      <c r="R540" s="832">
        <v>3</v>
      </c>
      <c r="S540" s="837">
        <v>0.75</v>
      </c>
      <c r="T540" s="836">
        <v>2</v>
      </c>
      <c r="U540" s="838">
        <v>0.66666666666666663</v>
      </c>
    </row>
    <row r="541" spans="1:21" ht="14.4" customHeight="1" x14ac:dyDescent="0.3">
      <c r="A541" s="831">
        <v>32</v>
      </c>
      <c r="B541" s="832" t="s">
        <v>2552</v>
      </c>
      <c r="C541" s="832" t="s">
        <v>2558</v>
      </c>
      <c r="D541" s="833" t="s">
        <v>4322</v>
      </c>
      <c r="E541" s="834" t="s">
        <v>2577</v>
      </c>
      <c r="F541" s="832" t="s">
        <v>2553</v>
      </c>
      <c r="G541" s="832" t="s">
        <v>2667</v>
      </c>
      <c r="H541" s="832" t="s">
        <v>592</v>
      </c>
      <c r="I541" s="832" t="s">
        <v>2668</v>
      </c>
      <c r="J541" s="832" t="s">
        <v>899</v>
      </c>
      <c r="K541" s="832" t="s">
        <v>826</v>
      </c>
      <c r="L541" s="835">
        <v>236.03</v>
      </c>
      <c r="M541" s="835">
        <v>236.03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32</v>
      </c>
      <c r="B542" s="832" t="s">
        <v>2552</v>
      </c>
      <c r="C542" s="832" t="s">
        <v>2558</v>
      </c>
      <c r="D542" s="833" t="s">
        <v>4322</v>
      </c>
      <c r="E542" s="834" t="s">
        <v>2577</v>
      </c>
      <c r="F542" s="832" t="s">
        <v>2553</v>
      </c>
      <c r="G542" s="832" t="s">
        <v>3309</v>
      </c>
      <c r="H542" s="832" t="s">
        <v>592</v>
      </c>
      <c r="I542" s="832" t="s">
        <v>3310</v>
      </c>
      <c r="J542" s="832" t="s">
        <v>3311</v>
      </c>
      <c r="K542" s="832" t="s">
        <v>3312</v>
      </c>
      <c r="L542" s="835">
        <v>0</v>
      </c>
      <c r="M542" s="835">
        <v>0</v>
      </c>
      <c r="N542" s="832">
        <v>5</v>
      </c>
      <c r="O542" s="836">
        <v>3</v>
      </c>
      <c r="P542" s="835">
        <v>0</v>
      </c>
      <c r="Q542" s="837"/>
      <c r="R542" s="832">
        <v>5</v>
      </c>
      <c r="S542" s="837">
        <v>1</v>
      </c>
      <c r="T542" s="836">
        <v>3</v>
      </c>
      <c r="U542" s="838">
        <v>1</v>
      </c>
    </row>
    <row r="543" spans="1:21" ht="14.4" customHeight="1" x14ac:dyDescent="0.3">
      <c r="A543" s="831">
        <v>32</v>
      </c>
      <c r="B543" s="832" t="s">
        <v>2552</v>
      </c>
      <c r="C543" s="832" t="s">
        <v>2558</v>
      </c>
      <c r="D543" s="833" t="s">
        <v>4322</v>
      </c>
      <c r="E543" s="834" t="s">
        <v>2577</v>
      </c>
      <c r="F543" s="832" t="s">
        <v>2553</v>
      </c>
      <c r="G543" s="832" t="s">
        <v>2803</v>
      </c>
      <c r="H543" s="832" t="s">
        <v>592</v>
      </c>
      <c r="I543" s="832" t="s">
        <v>2804</v>
      </c>
      <c r="J543" s="832" t="s">
        <v>866</v>
      </c>
      <c r="K543" s="832" t="s">
        <v>2805</v>
      </c>
      <c r="L543" s="835">
        <v>159.16999999999999</v>
      </c>
      <c r="M543" s="835">
        <v>318.33999999999997</v>
      </c>
      <c r="N543" s="832">
        <v>2</v>
      </c>
      <c r="O543" s="836">
        <v>1</v>
      </c>
      <c r="P543" s="835">
        <v>318.33999999999997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32</v>
      </c>
      <c r="B544" s="832" t="s">
        <v>2552</v>
      </c>
      <c r="C544" s="832" t="s">
        <v>2558</v>
      </c>
      <c r="D544" s="833" t="s">
        <v>4322</v>
      </c>
      <c r="E544" s="834" t="s">
        <v>2577</v>
      </c>
      <c r="F544" s="832" t="s">
        <v>2553</v>
      </c>
      <c r="G544" s="832" t="s">
        <v>2650</v>
      </c>
      <c r="H544" s="832" t="s">
        <v>662</v>
      </c>
      <c r="I544" s="832" t="s">
        <v>2188</v>
      </c>
      <c r="J544" s="832" t="s">
        <v>2189</v>
      </c>
      <c r="K544" s="832" t="s">
        <v>2190</v>
      </c>
      <c r="L544" s="835">
        <v>3231.81</v>
      </c>
      <c r="M544" s="835">
        <v>29086.29</v>
      </c>
      <c r="N544" s="832">
        <v>9</v>
      </c>
      <c r="O544" s="836">
        <v>4</v>
      </c>
      <c r="P544" s="835">
        <v>25854.48</v>
      </c>
      <c r="Q544" s="837">
        <v>0.88888888888888884</v>
      </c>
      <c r="R544" s="832">
        <v>8</v>
      </c>
      <c r="S544" s="837">
        <v>0.88888888888888884</v>
      </c>
      <c r="T544" s="836">
        <v>3.5</v>
      </c>
      <c r="U544" s="838">
        <v>0.875</v>
      </c>
    </row>
    <row r="545" spans="1:21" ht="14.4" customHeight="1" x14ac:dyDescent="0.3">
      <c r="A545" s="831">
        <v>32</v>
      </c>
      <c r="B545" s="832" t="s">
        <v>2552</v>
      </c>
      <c r="C545" s="832" t="s">
        <v>2558</v>
      </c>
      <c r="D545" s="833" t="s">
        <v>4322</v>
      </c>
      <c r="E545" s="834" t="s">
        <v>2577</v>
      </c>
      <c r="F545" s="832" t="s">
        <v>2553</v>
      </c>
      <c r="G545" s="832" t="s">
        <v>3117</v>
      </c>
      <c r="H545" s="832" t="s">
        <v>592</v>
      </c>
      <c r="I545" s="832" t="s">
        <v>3118</v>
      </c>
      <c r="J545" s="832" t="s">
        <v>3119</v>
      </c>
      <c r="K545" s="832" t="s">
        <v>3120</v>
      </c>
      <c r="L545" s="835">
        <v>88.3</v>
      </c>
      <c r="M545" s="835">
        <v>88.3</v>
      </c>
      <c r="N545" s="832">
        <v>1</v>
      </c>
      <c r="O545" s="836">
        <v>0.5</v>
      </c>
      <c r="P545" s="835">
        <v>88.3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32</v>
      </c>
      <c r="B546" s="832" t="s">
        <v>2552</v>
      </c>
      <c r="C546" s="832" t="s">
        <v>2558</v>
      </c>
      <c r="D546" s="833" t="s">
        <v>4322</v>
      </c>
      <c r="E546" s="834" t="s">
        <v>2577</v>
      </c>
      <c r="F546" s="832" t="s">
        <v>2553</v>
      </c>
      <c r="G546" s="832" t="s">
        <v>2727</v>
      </c>
      <c r="H546" s="832" t="s">
        <v>592</v>
      </c>
      <c r="I546" s="832" t="s">
        <v>2728</v>
      </c>
      <c r="J546" s="832" t="s">
        <v>1063</v>
      </c>
      <c r="K546" s="832" t="s">
        <v>2729</v>
      </c>
      <c r="L546" s="835">
        <v>107.27</v>
      </c>
      <c r="M546" s="835">
        <v>214.54</v>
      </c>
      <c r="N546" s="832">
        <v>2</v>
      </c>
      <c r="O546" s="836">
        <v>1</v>
      </c>
      <c r="P546" s="835">
        <v>214.54</v>
      </c>
      <c r="Q546" s="837">
        <v>1</v>
      </c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32</v>
      </c>
      <c r="B547" s="832" t="s">
        <v>2552</v>
      </c>
      <c r="C547" s="832" t="s">
        <v>2558</v>
      </c>
      <c r="D547" s="833" t="s">
        <v>4322</v>
      </c>
      <c r="E547" s="834" t="s">
        <v>2577</v>
      </c>
      <c r="F547" s="832" t="s">
        <v>2553</v>
      </c>
      <c r="G547" s="832" t="s">
        <v>2812</v>
      </c>
      <c r="H547" s="832" t="s">
        <v>592</v>
      </c>
      <c r="I547" s="832" t="s">
        <v>2813</v>
      </c>
      <c r="J547" s="832" t="s">
        <v>2814</v>
      </c>
      <c r="K547" s="832" t="s">
        <v>2815</v>
      </c>
      <c r="L547" s="835">
        <v>140.72</v>
      </c>
      <c r="M547" s="835">
        <v>422.15999999999997</v>
      </c>
      <c r="N547" s="832">
        <v>3</v>
      </c>
      <c r="O547" s="836">
        <v>1</v>
      </c>
      <c r="P547" s="835">
        <v>422.15999999999997</v>
      </c>
      <c r="Q547" s="837">
        <v>1</v>
      </c>
      <c r="R547" s="832">
        <v>3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32</v>
      </c>
      <c r="B548" s="832" t="s">
        <v>2552</v>
      </c>
      <c r="C548" s="832" t="s">
        <v>2558</v>
      </c>
      <c r="D548" s="833" t="s">
        <v>4322</v>
      </c>
      <c r="E548" s="834" t="s">
        <v>2577</v>
      </c>
      <c r="F548" s="832" t="s">
        <v>2553</v>
      </c>
      <c r="G548" s="832" t="s">
        <v>3219</v>
      </c>
      <c r="H548" s="832" t="s">
        <v>592</v>
      </c>
      <c r="I548" s="832" t="s">
        <v>3220</v>
      </c>
      <c r="J548" s="832" t="s">
        <v>1028</v>
      </c>
      <c r="K548" s="832" t="s">
        <v>2847</v>
      </c>
      <c r="L548" s="835">
        <v>1860.93</v>
      </c>
      <c r="M548" s="835">
        <v>1860.93</v>
      </c>
      <c r="N548" s="832">
        <v>1</v>
      </c>
      <c r="O548" s="836">
        <v>0.5</v>
      </c>
      <c r="P548" s="835">
        <v>1860.93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32</v>
      </c>
      <c r="B549" s="832" t="s">
        <v>2552</v>
      </c>
      <c r="C549" s="832" t="s">
        <v>2558</v>
      </c>
      <c r="D549" s="833" t="s">
        <v>4322</v>
      </c>
      <c r="E549" s="834" t="s">
        <v>2577</v>
      </c>
      <c r="F549" s="832" t="s">
        <v>2553</v>
      </c>
      <c r="G549" s="832" t="s">
        <v>2608</v>
      </c>
      <c r="H549" s="832" t="s">
        <v>592</v>
      </c>
      <c r="I549" s="832" t="s">
        <v>2609</v>
      </c>
      <c r="J549" s="832" t="s">
        <v>994</v>
      </c>
      <c r="K549" s="832" t="s">
        <v>2610</v>
      </c>
      <c r="L549" s="835">
        <v>75.05</v>
      </c>
      <c r="M549" s="835">
        <v>75.05</v>
      </c>
      <c r="N549" s="832">
        <v>1</v>
      </c>
      <c r="O549" s="836">
        <v>0.5</v>
      </c>
      <c r="P549" s="835">
        <v>75.05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32</v>
      </c>
      <c r="B550" s="832" t="s">
        <v>2552</v>
      </c>
      <c r="C550" s="832" t="s">
        <v>2558</v>
      </c>
      <c r="D550" s="833" t="s">
        <v>4322</v>
      </c>
      <c r="E550" s="834" t="s">
        <v>2577</v>
      </c>
      <c r="F550" s="832" t="s">
        <v>2553</v>
      </c>
      <c r="G550" s="832" t="s">
        <v>3313</v>
      </c>
      <c r="H550" s="832" t="s">
        <v>592</v>
      </c>
      <c r="I550" s="832" t="s">
        <v>3314</v>
      </c>
      <c r="J550" s="832" t="s">
        <v>3315</v>
      </c>
      <c r="K550" s="832" t="s">
        <v>3316</v>
      </c>
      <c r="L550" s="835">
        <v>132.97999999999999</v>
      </c>
      <c r="M550" s="835">
        <v>1196.8199999999997</v>
      </c>
      <c r="N550" s="832">
        <v>9</v>
      </c>
      <c r="O550" s="836">
        <v>2</v>
      </c>
      <c r="P550" s="835">
        <v>1196.8199999999997</v>
      </c>
      <c r="Q550" s="837">
        <v>1</v>
      </c>
      <c r="R550" s="832">
        <v>9</v>
      </c>
      <c r="S550" s="837">
        <v>1</v>
      </c>
      <c r="T550" s="836">
        <v>2</v>
      </c>
      <c r="U550" s="838">
        <v>1</v>
      </c>
    </row>
    <row r="551" spans="1:21" ht="14.4" customHeight="1" x14ac:dyDescent="0.3">
      <c r="A551" s="831">
        <v>32</v>
      </c>
      <c r="B551" s="832" t="s">
        <v>2552</v>
      </c>
      <c r="C551" s="832" t="s">
        <v>2558</v>
      </c>
      <c r="D551" s="833" t="s">
        <v>4322</v>
      </c>
      <c r="E551" s="834" t="s">
        <v>2577</v>
      </c>
      <c r="F551" s="832" t="s">
        <v>2553</v>
      </c>
      <c r="G551" s="832" t="s">
        <v>3123</v>
      </c>
      <c r="H551" s="832" t="s">
        <v>662</v>
      </c>
      <c r="I551" s="832" t="s">
        <v>3124</v>
      </c>
      <c r="J551" s="832" t="s">
        <v>3125</v>
      </c>
      <c r="K551" s="832" t="s">
        <v>3126</v>
      </c>
      <c r="L551" s="835">
        <v>186.87</v>
      </c>
      <c r="M551" s="835">
        <v>186.87</v>
      </c>
      <c r="N551" s="832">
        <v>1</v>
      </c>
      <c r="O551" s="836">
        <v>1</v>
      </c>
      <c r="P551" s="835">
        <v>186.87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32</v>
      </c>
      <c r="B552" s="832" t="s">
        <v>2552</v>
      </c>
      <c r="C552" s="832" t="s">
        <v>2558</v>
      </c>
      <c r="D552" s="833" t="s">
        <v>4322</v>
      </c>
      <c r="E552" s="834" t="s">
        <v>2577</v>
      </c>
      <c r="F552" s="832" t="s">
        <v>2553</v>
      </c>
      <c r="G552" s="832" t="s">
        <v>3317</v>
      </c>
      <c r="H552" s="832" t="s">
        <v>592</v>
      </c>
      <c r="I552" s="832" t="s">
        <v>3318</v>
      </c>
      <c r="J552" s="832" t="s">
        <v>3319</v>
      </c>
      <c r="K552" s="832" t="s">
        <v>3320</v>
      </c>
      <c r="L552" s="835">
        <v>0</v>
      </c>
      <c r="M552" s="835">
        <v>0</v>
      </c>
      <c r="N552" s="832">
        <v>1</v>
      </c>
      <c r="O552" s="836">
        <v>0.5</v>
      </c>
      <c r="P552" s="835">
        <v>0</v>
      </c>
      <c r="Q552" s="837"/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32</v>
      </c>
      <c r="B553" s="832" t="s">
        <v>2552</v>
      </c>
      <c r="C553" s="832" t="s">
        <v>2558</v>
      </c>
      <c r="D553" s="833" t="s">
        <v>4322</v>
      </c>
      <c r="E553" s="834" t="s">
        <v>2577</v>
      </c>
      <c r="F553" s="832" t="s">
        <v>2553</v>
      </c>
      <c r="G553" s="832" t="s">
        <v>2684</v>
      </c>
      <c r="H553" s="832" t="s">
        <v>592</v>
      </c>
      <c r="I553" s="832" t="s">
        <v>2685</v>
      </c>
      <c r="J553" s="832" t="s">
        <v>2686</v>
      </c>
      <c r="K553" s="832" t="s">
        <v>679</v>
      </c>
      <c r="L553" s="835">
        <v>58.62</v>
      </c>
      <c r="M553" s="835">
        <v>58.62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32</v>
      </c>
      <c r="B554" s="832" t="s">
        <v>2552</v>
      </c>
      <c r="C554" s="832" t="s">
        <v>2558</v>
      </c>
      <c r="D554" s="833" t="s">
        <v>4322</v>
      </c>
      <c r="E554" s="834" t="s">
        <v>2577</v>
      </c>
      <c r="F554" s="832" t="s">
        <v>2553</v>
      </c>
      <c r="G554" s="832" t="s">
        <v>2642</v>
      </c>
      <c r="H554" s="832" t="s">
        <v>592</v>
      </c>
      <c r="I554" s="832" t="s">
        <v>2643</v>
      </c>
      <c r="J554" s="832" t="s">
        <v>2644</v>
      </c>
      <c r="K554" s="832" t="s">
        <v>2645</v>
      </c>
      <c r="L554" s="835">
        <v>88.76</v>
      </c>
      <c r="M554" s="835">
        <v>798.84</v>
      </c>
      <c r="N554" s="832">
        <v>9</v>
      </c>
      <c r="O554" s="836">
        <v>4</v>
      </c>
      <c r="P554" s="835">
        <v>798.84</v>
      </c>
      <c r="Q554" s="837">
        <v>1</v>
      </c>
      <c r="R554" s="832">
        <v>9</v>
      </c>
      <c r="S554" s="837">
        <v>1</v>
      </c>
      <c r="T554" s="836">
        <v>4</v>
      </c>
      <c r="U554" s="838">
        <v>1</v>
      </c>
    </row>
    <row r="555" spans="1:21" ht="14.4" customHeight="1" x14ac:dyDescent="0.3">
      <c r="A555" s="831">
        <v>32</v>
      </c>
      <c r="B555" s="832" t="s">
        <v>2552</v>
      </c>
      <c r="C555" s="832" t="s">
        <v>2558</v>
      </c>
      <c r="D555" s="833" t="s">
        <v>4322</v>
      </c>
      <c r="E555" s="834" t="s">
        <v>2577</v>
      </c>
      <c r="F555" s="832" t="s">
        <v>2553</v>
      </c>
      <c r="G555" s="832" t="s">
        <v>2687</v>
      </c>
      <c r="H555" s="832" t="s">
        <v>592</v>
      </c>
      <c r="I555" s="832" t="s">
        <v>2837</v>
      </c>
      <c r="J555" s="832" t="s">
        <v>1213</v>
      </c>
      <c r="K555" s="832" t="s">
        <v>2435</v>
      </c>
      <c r="L555" s="835">
        <v>760.22</v>
      </c>
      <c r="M555" s="835">
        <v>3801.1000000000004</v>
      </c>
      <c r="N555" s="832">
        <v>5</v>
      </c>
      <c r="O555" s="836">
        <v>2.5</v>
      </c>
      <c r="P555" s="835">
        <v>3801.1000000000004</v>
      </c>
      <c r="Q555" s="837">
        <v>1</v>
      </c>
      <c r="R555" s="832">
        <v>5</v>
      </c>
      <c r="S555" s="837">
        <v>1</v>
      </c>
      <c r="T555" s="836">
        <v>2.5</v>
      </c>
      <c r="U555" s="838">
        <v>1</v>
      </c>
    </row>
    <row r="556" spans="1:21" ht="14.4" customHeight="1" x14ac:dyDescent="0.3">
      <c r="A556" s="831">
        <v>32</v>
      </c>
      <c r="B556" s="832" t="s">
        <v>2552</v>
      </c>
      <c r="C556" s="832" t="s">
        <v>2558</v>
      </c>
      <c r="D556" s="833" t="s">
        <v>4322</v>
      </c>
      <c r="E556" s="834" t="s">
        <v>2577</v>
      </c>
      <c r="F556" s="832" t="s">
        <v>2553</v>
      </c>
      <c r="G556" s="832" t="s">
        <v>2687</v>
      </c>
      <c r="H556" s="832" t="s">
        <v>592</v>
      </c>
      <c r="I556" s="832" t="s">
        <v>2688</v>
      </c>
      <c r="J556" s="832" t="s">
        <v>1213</v>
      </c>
      <c r="K556" s="832" t="s">
        <v>2689</v>
      </c>
      <c r="L556" s="835">
        <v>0</v>
      </c>
      <c r="M556" s="835">
        <v>0</v>
      </c>
      <c r="N556" s="832">
        <v>2</v>
      </c>
      <c r="O556" s="836">
        <v>0.5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32</v>
      </c>
      <c r="B557" s="832" t="s">
        <v>2552</v>
      </c>
      <c r="C557" s="832" t="s">
        <v>2558</v>
      </c>
      <c r="D557" s="833" t="s">
        <v>4322</v>
      </c>
      <c r="E557" s="834" t="s">
        <v>2577</v>
      </c>
      <c r="F557" s="832" t="s">
        <v>2553</v>
      </c>
      <c r="G557" s="832" t="s">
        <v>2632</v>
      </c>
      <c r="H557" s="832" t="s">
        <v>592</v>
      </c>
      <c r="I557" s="832" t="s">
        <v>3190</v>
      </c>
      <c r="J557" s="832" t="s">
        <v>875</v>
      </c>
      <c r="K557" s="832" t="s">
        <v>3191</v>
      </c>
      <c r="L557" s="835">
        <v>0</v>
      </c>
      <c r="M557" s="835">
        <v>0</v>
      </c>
      <c r="N557" s="832">
        <v>1</v>
      </c>
      <c r="O557" s="836">
        <v>0.5</v>
      </c>
      <c r="P557" s="835">
        <v>0</v>
      </c>
      <c r="Q557" s="837"/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32</v>
      </c>
      <c r="B558" s="832" t="s">
        <v>2552</v>
      </c>
      <c r="C558" s="832" t="s">
        <v>2558</v>
      </c>
      <c r="D558" s="833" t="s">
        <v>4322</v>
      </c>
      <c r="E558" s="834" t="s">
        <v>2577</v>
      </c>
      <c r="F558" s="832" t="s">
        <v>2553</v>
      </c>
      <c r="G558" s="832" t="s">
        <v>3192</v>
      </c>
      <c r="H558" s="832" t="s">
        <v>592</v>
      </c>
      <c r="I558" s="832" t="s">
        <v>3254</v>
      </c>
      <c r="J558" s="832" t="s">
        <v>1056</v>
      </c>
      <c r="K558" s="832" t="s">
        <v>3195</v>
      </c>
      <c r="L558" s="835">
        <v>0</v>
      </c>
      <c r="M558" s="835">
        <v>0</v>
      </c>
      <c r="N558" s="832">
        <v>1</v>
      </c>
      <c r="O558" s="836">
        <v>0.5</v>
      </c>
      <c r="P558" s="835">
        <v>0</v>
      </c>
      <c r="Q558" s="837"/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32</v>
      </c>
      <c r="B559" s="832" t="s">
        <v>2552</v>
      </c>
      <c r="C559" s="832" t="s">
        <v>2558</v>
      </c>
      <c r="D559" s="833" t="s">
        <v>4322</v>
      </c>
      <c r="E559" s="834" t="s">
        <v>2577</v>
      </c>
      <c r="F559" s="832" t="s">
        <v>2553</v>
      </c>
      <c r="G559" s="832" t="s">
        <v>3192</v>
      </c>
      <c r="H559" s="832" t="s">
        <v>592</v>
      </c>
      <c r="I559" s="832" t="s">
        <v>3321</v>
      </c>
      <c r="J559" s="832" t="s">
        <v>3322</v>
      </c>
      <c r="K559" s="832" t="s">
        <v>3323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32</v>
      </c>
      <c r="B560" s="832" t="s">
        <v>2552</v>
      </c>
      <c r="C560" s="832" t="s">
        <v>2558</v>
      </c>
      <c r="D560" s="833" t="s">
        <v>4322</v>
      </c>
      <c r="E560" s="834" t="s">
        <v>2577</v>
      </c>
      <c r="F560" s="832" t="s">
        <v>2553</v>
      </c>
      <c r="G560" s="832" t="s">
        <v>3019</v>
      </c>
      <c r="H560" s="832" t="s">
        <v>592</v>
      </c>
      <c r="I560" s="832" t="s">
        <v>3020</v>
      </c>
      <c r="J560" s="832" t="s">
        <v>3021</v>
      </c>
      <c r="K560" s="832" t="s">
        <v>3022</v>
      </c>
      <c r="L560" s="835">
        <v>727.03</v>
      </c>
      <c r="M560" s="835">
        <v>4362.1799999999994</v>
      </c>
      <c r="N560" s="832">
        <v>6</v>
      </c>
      <c r="O560" s="836">
        <v>2</v>
      </c>
      <c r="P560" s="835">
        <v>4362.1799999999994</v>
      </c>
      <c r="Q560" s="837">
        <v>1</v>
      </c>
      <c r="R560" s="832">
        <v>6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32</v>
      </c>
      <c r="B561" s="832" t="s">
        <v>2552</v>
      </c>
      <c r="C561" s="832" t="s">
        <v>2558</v>
      </c>
      <c r="D561" s="833" t="s">
        <v>4322</v>
      </c>
      <c r="E561" s="834" t="s">
        <v>2577</v>
      </c>
      <c r="F561" s="832" t="s">
        <v>2553</v>
      </c>
      <c r="G561" s="832" t="s">
        <v>3023</v>
      </c>
      <c r="H561" s="832" t="s">
        <v>592</v>
      </c>
      <c r="I561" s="832" t="s">
        <v>3024</v>
      </c>
      <c r="J561" s="832" t="s">
        <v>814</v>
      </c>
      <c r="K561" s="832" t="s">
        <v>3025</v>
      </c>
      <c r="L561" s="835">
        <v>53.57</v>
      </c>
      <c r="M561" s="835">
        <v>53.57</v>
      </c>
      <c r="N561" s="832">
        <v>1</v>
      </c>
      <c r="O561" s="836">
        <v>0.5</v>
      </c>
      <c r="P561" s="835">
        <v>53.57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32</v>
      </c>
      <c r="B562" s="832" t="s">
        <v>2552</v>
      </c>
      <c r="C562" s="832" t="s">
        <v>2558</v>
      </c>
      <c r="D562" s="833" t="s">
        <v>4322</v>
      </c>
      <c r="E562" s="834" t="s">
        <v>2577</v>
      </c>
      <c r="F562" s="832" t="s">
        <v>2553</v>
      </c>
      <c r="G562" s="832" t="s">
        <v>2766</v>
      </c>
      <c r="H562" s="832" t="s">
        <v>592</v>
      </c>
      <c r="I562" s="832" t="s">
        <v>2767</v>
      </c>
      <c r="J562" s="832" t="s">
        <v>1739</v>
      </c>
      <c r="K562" s="832" t="s">
        <v>2768</v>
      </c>
      <c r="L562" s="835">
        <v>34.19</v>
      </c>
      <c r="M562" s="835">
        <v>68.38</v>
      </c>
      <c r="N562" s="832">
        <v>2</v>
      </c>
      <c r="O562" s="836">
        <v>0.5</v>
      </c>
      <c r="P562" s="835">
        <v>68.38</v>
      </c>
      <c r="Q562" s="837">
        <v>1</v>
      </c>
      <c r="R562" s="832">
        <v>2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32</v>
      </c>
      <c r="B563" s="832" t="s">
        <v>2552</v>
      </c>
      <c r="C563" s="832" t="s">
        <v>2558</v>
      </c>
      <c r="D563" s="833" t="s">
        <v>4322</v>
      </c>
      <c r="E563" s="834" t="s">
        <v>2577</v>
      </c>
      <c r="F563" s="832" t="s">
        <v>2553</v>
      </c>
      <c r="G563" s="832" t="s">
        <v>2634</v>
      </c>
      <c r="H563" s="832" t="s">
        <v>662</v>
      </c>
      <c r="I563" s="832" t="s">
        <v>2739</v>
      </c>
      <c r="J563" s="832" t="s">
        <v>901</v>
      </c>
      <c r="K563" s="832" t="s">
        <v>2014</v>
      </c>
      <c r="L563" s="835">
        <v>368.16</v>
      </c>
      <c r="M563" s="835">
        <v>3313.44</v>
      </c>
      <c r="N563" s="832">
        <v>9</v>
      </c>
      <c r="O563" s="836">
        <v>3.5</v>
      </c>
      <c r="P563" s="835">
        <v>3313.44</v>
      </c>
      <c r="Q563" s="837">
        <v>1</v>
      </c>
      <c r="R563" s="832">
        <v>9</v>
      </c>
      <c r="S563" s="837">
        <v>1</v>
      </c>
      <c r="T563" s="836">
        <v>3.5</v>
      </c>
      <c r="U563" s="838">
        <v>1</v>
      </c>
    </row>
    <row r="564" spans="1:21" ht="14.4" customHeight="1" x14ac:dyDescent="0.3">
      <c r="A564" s="831">
        <v>32</v>
      </c>
      <c r="B564" s="832" t="s">
        <v>2552</v>
      </c>
      <c r="C564" s="832" t="s">
        <v>2558</v>
      </c>
      <c r="D564" s="833" t="s">
        <v>4322</v>
      </c>
      <c r="E564" s="834" t="s">
        <v>2577</v>
      </c>
      <c r="F564" s="832" t="s">
        <v>2553</v>
      </c>
      <c r="G564" s="832" t="s">
        <v>2634</v>
      </c>
      <c r="H564" s="832" t="s">
        <v>662</v>
      </c>
      <c r="I564" s="832" t="s">
        <v>2740</v>
      </c>
      <c r="J564" s="832" t="s">
        <v>901</v>
      </c>
      <c r="K564" s="832" t="s">
        <v>2016</v>
      </c>
      <c r="L564" s="835">
        <v>736.33</v>
      </c>
      <c r="M564" s="835">
        <v>736.33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32</v>
      </c>
      <c r="B565" s="832" t="s">
        <v>2552</v>
      </c>
      <c r="C565" s="832" t="s">
        <v>2558</v>
      </c>
      <c r="D565" s="833" t="s">
        <v>4322</v>
      </c>
      <c r="E565" s="834" t="s">
        <v>2577</v>
      </c>
      <c r="F565" s="832" t="s">
        <v>2553</v>
      </c>
      <c r="G565" s="832" t="s">
        <v>3324</v>
      </c>
      <c r="H565" s="832" t="s">
        <v>662</v>
      </c>
      <c r="I565" s="832" t="s">
        <v>3325</v>
      </c>
      <c r="J565" s="832" t="s">
        <v>3326</v>
      </c>
      <c r="K565" s="832" t="s">
        <v>3327</v>
      </c>
      <c r="L565" s="835">
        <v>700.43</v>
      </c>
      <c r="M565" s="835">
        <v>700.43</v>
      </c>
      <c r="N565" s="832">
        <v>1</v>
      </c>
      <c r="O565" s="836">
        <v>0.5</v>
      </c>
      <c r="P565" s="835">
        <v>700.43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32</v>
      </c>
      <c r="B566" s="832" t="s">
        <v>2552</v>
      </c>
      <c r="C566" s="832" t="s">
        <v>2558</v>
      </c>
      <c r="D566" s="833" t="s">
        <v>4322</v>
      </c>
      <c r="E566" s="834" t="s">
        <v>2577</v>
      </c>
      <c r="F566" s="832" t="s">
        <v>2553</v>
      </c>
      <c r="G566" s="832" t="s">
        <v>3324</v>
      </c>
      <c r="H566" s="832" t="s">
        <v>662</v>
      </c>
      <c r="I566" s="832" t="s">
        <v>3328</v>
      </c>
      <c r="J566" s="832" t="s">
        <v>3326</v>
      </c>
      <c r="K566" s="832" t="s">
        <v>3329</v>
      </c>
      <c r="L566" s="835">
        <v>700.41</v>
      </c>
      <c r="M566" s="835">
        <v>700.41</v>
      </c>
      <c r="N566" s="832">
        <v>1</v>
      </c>
      <c r="O566" s="836">
        <v>0.5</v>
      </c>
      <c r="P566" s="835">
        <v>700.41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32</v>
      </c>
      <c r="B567" s="832" t="s">
        <v>2552</v>
      </c>
      <c r="C567" s="832" t="s">
        <v>2558</v>
      </c>
      <c r="D567" s="833" t="s">
        <v>4322</v>
      </c>
      <c r="E567" s="834" t="s">
        <v>2577</v>
      </c>
      <c r="F567" s="832" t="s">
        <v>2553</v>
      </c>
      <c r="G567" s="832" t="s">
        <v>2859</v>
      </c>
      <c r="H567" s="832" t="s">
        <v>592</v>
      </c>
      <c r="I567" s="832" t="s">
        <v>2862</v>
      </c>
      <c r="J567" s="832" t="s">
        <v>1584</v>
      </c>
      <c r="K567" s="832" t="s">
        <v>2861</v>
      </c>
      <c r="L567" s="835">
        <v>103.67</v>
      </c>
      <c r="M567" s="835">
        <v>725.68999999999994</v>
      </c>
      <c r="N567" s="832">
        <v>7</v>
      </c>
      <c r="O567" s="836">
        <v>3.5</v>
      </c>
      <c r="P567" s="835">
        <v>725.68999999999994</v>
      </c>
      <c r="Q567" s="837">
        <v>1</v>
      </c>
      <c r="R567" s="832">
        <v>7</v>
      </c>
      <c r="S567" s="837">
        <v>1</v>
      </c>
      <c r="T567" s="836">
        <v>3.5</v>
      </c>
      <c r="U567" s="838">
        <v>1</v>
      </c>
    </row>
    <row r="568" spans="1:21" ht="14.4" customHeight="1" x14ac:dyDescent="0.3">
      <c r="A568" s="831">
        <v>32</v>
      </c>
      <c r="B568" s="832" t="s">
        <v>2552</v>
      </c>
      <c r="C568" s="832" t="s">
        <v>2558</v>
      </c>
      <c r="D568" s="833" t="s">
        <v>4322</v>
      </c>
      <c r="E568" s="834" t="s">
        <v>2577</v>
      </c>
      <c r="F568" s="832" t="s">
        <v>2553</v>
      </c>
      <c r="G568" s="832" t="s">
        <v>2611</v>
      </c>
      <c r="H568" s="832" t="s">
        <v>662</v>
      </c>
      <c r="I568" s="832" t="s">
        <v>1993</v>
      </c>
      <c r="J568" s="832" t="s">
        <v>1994</v>
      </c>
      <c r="K568" s="832" t="s">
        <v>1995</v>
      </c>
      <c r="L568" s="835">
        <v>453.18</v>
      </c>
      <c r="M568" s="835">
        <v>1359.54</v>
      </c>
      <c r="N568" s="832">
        <v>3</v>
      </c>
      <c r="O568" s="836">
        <v>0.5</v>
      </c>
      <c r="P568" s="835">
        <v>1359.54</v>
      </c>
      <c r="Q568" s="837">
        <v>1</v>
      </c>
      <c r="R568" s="832">
        <v>3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32</v>
      </c>
      <c r="B569" s="832" t="s">
        <v>2552</v>
      </c>
      <c r="C569" s="832" t="s">
        <v>2558</v>
      </c>
      <c r="D569" s="833" t="s">
        <v>4322</v>
      </c>
      <c r="E569" s="834" t="s">
        <v>2577</v>
      </c>
      <c r="F569" s="832" t="s">
        <v>2553</v>
      </c>
      <c r="G569" s="832" t="s">
        <v>3032</v>
      </c>
      <c r="H569" s="832" t="s">
        <v>592</v>
      </c>
      <c r="I569" s="832" t="s">
        <v>3033</v>
      </c>
      <c r="J569" s="832" t="s">
        <v>3034</v>
      </c>
      <c r="K569" s="832" t="s">
        <v>3035</v>
      </c>
      <c r="L569" s="835">
        <v>463.19</v>
      </c>
      <c r="M569" s="835">
        <v>926.38</v>
      </c>
      <c r="N569" s="832">
        <v>2</v>
      </c>
      <c r="O569" s="836">
        <v>1</v>
      </c>
      <c r="P569" s="835">
        <v>926.38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32</v>
      </c>
      <c r="B570" s="832" t="s">
        <v>2552</v>
      </c>
      <c r="C570" s="832" t="s">
        <v>2558</v>
      </c>
      <c r="D570" s="833" t="s">
        <v>4322</v>
      </c>
      <c r="E570" s="834" t="s">
        <v>2577</v>
      </c>
      <c r="F570" s="832" t="s">
        <v>2553</v>
      </c>
      <c r="G570" s="832" t="s">
        <v>2636</v>
      </c>
      <c r="H570" s="832" t="s">
        <v>662</v>
      </c>
      <c r="I570" s="832" t="s">
        <v>2637</v>
      </c>
      <c r="J570" s="832" t="s">
        <v>1990</v>
      </c>
      <c r="K570" s="832" t="s">
        <v>2638</v>
      </c>
      <c r="L570" s="835">
        <v>16.12</v>
      </c>
      <c r="M570" s="835">
        <v>16.12</v>
      </c>
      <c r="N570" s="832">
        <v>1</v>
      </c>
      <c r="O570" s="836">
        <v>1</v>
      </c>
      <c r="P570" s="835">
        <v>16.12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32</v>
      </c>
      <c r="B571" s="832" t="s">
        <v>2552</v>
      </c>
      <c r="C571" s="832" t="s">
        <v>2558</v>
      </c>
      <c r="D571" s="833" t="s">
        <v>4322</v>
      </c>
      <c r="E571" s="834" t="s">
        <v>2577</v>
      </c>
      <c r="F571" s="832" t="s">
        <v>2553</v>
      </c>
      <c r="G571" s="832" t="s">
        <v>2636</v>
      </c>
      <c r="H571" s="832" t="s">
        <v>662</v>
      </c>
      <c r="I571" s="832" t="s">
        <v>2697</v>
      </c>
      <c r="J571" s="832" t="s">
        <v>1990</v>
      </c>
      <c r="K571" s="832" t="s">
        <v>2698</v>
      </c>
      <c r="L571" s="835">
        <v>57.6</v>
      </c>
      <c r="M571" s="835">
        <v>172.8</v>
      </c>
      <c r="N571" s="832">
        <v>3</v>
      </c>
      <c r="O571" s="836">
        <v>1.5</v>
      </c>
      <c r="P571" s="835">
        <v>172.8</v>
      </c>
      <c r="Q571" s="837">
        <v>1</v>
      </c>
      <c r="R571" s="832">
        <v>3</v>
      </c>
      <c r="S571" s="837">
        <v>1</v>
      </c>
      <c r="T571" s="836">
        <v>1.5</v>
      </c>
      <c r="U571" s="838">
        <v>1</v>
      </c>
    </row>
    <row r="572" spans="1:21" ht="14.4" customHeight="1" x14ac:dyDescent="0.3">
      <c r="A572" s="831">
        <v>32</v>
      </c>
      <c r="B572" s="832" t="s">
        <v>2552</v>
      </c>
      <c r="C572" s="832" t="s">
        <v>2558</v>
      </c>
      <c r="D572" s="833" t="s">
        <v>4322</v>
      </c>
      <c r="E572" s="834" t="s">
        <v>2577</v>
      </c>
      <c r="F572" s="832" t="s">
        <v>2553</v>
      </c>
      <c r="G572" s="832" t="s">
        <v>2636</v>
      </c>
      <c r="H572" s="832" t="s">
        <v>662</v>
      </c>
      <c r="I572" s="832" t="s">
        <v>2646</v>
      </c>
      <c r="J572" s="832" t="s">
        <v>1990</v>
      </c>
      <c r="K572" s="832" t="s">
        <v>2647</v>
      </c>
      <c r="L572" s="835">
        <v>32.25</v>
      </c>
      <c r="M572" s="835">
        <v>32.25</v>
      </c>
      <c r="N572" s="832">
        <v>1</v>
      </c>
      <c r="O572" s="836">
        <v>0.5</v>
      </c>
      <c r="P572" s="835">
        <v>32.25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32</v>
      </c>
      <c r="B573" s="832" t="s">
        <v>2552</v>
      </c>
      <c r="C573" s="832" t="s">
        <v>2558</v>
      </c>
      <c r="D573" s="833" t="s">
        <v>4322</v>
      </c>
      <c r="E573" s="834" t="s">
        <v>2577</v>
      </c>
      <c r="F573" s="832" t="s">
        <v>2553</v>
      </c>
      <c r="G573" s="832" t="s">
        <v>2636</v>
      </c>
      <c r="H573" s="832" t="s">
        <v>662</v>
      </c>
      <c r="I573" s="832" t="s">
        <v>3330</v>
      </c>
      <c r="J573" s="832" t="s">
        <v>1990</v>
      </c>
      <c r="K573" s="832" t="s">
        <v>3331</v>
      </c>
      <c r="L573" s="835">
        <v>8.06</v>
      </c>
      <c r="M573" s="835">
        <v>8.06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32</v>
      </c>
      <c r="B574" s="832" t="s">
        <v>2552</v>
      </c>
      <c r="C574" s="832" t="s">
        <v>2558</v>
      </c>
      <c r="D574" s="833" t="s">
        <v>4322</v>
      </c>
      <c r="E574" s="834" t="s">
        <v>2577</v>
      </c>
      <c r="F574" s="832" t="s">
        <v>2553</v>
      </c>
      <c r="G574" s="832" t="s">
        <v>2636</v>
      </c>
      <c r="H574" s="832" t="s">
        <v>592</v>
      </c>
      <c r="I574" s="832" t="s">
        <v>2744</v>
      </c>
      <c r="J574" s="832" t="s">
        <v>1990</v>
      </c>
      <c r="K574" s="832" t="s">
        <v>2745</v>
      </c>
      <c r="L574" s="835">
        <v>103.67</v>
      </c>
      <c r="M574" s="835">
        <v>311.01</v>
      </c>
      <c r="N574" s="832">
        <v>3</v>
      </c>
      <c r="O574" s="836">
        <v>2</v>
      </c>
      <c r="P574" s="835">
        <v>207.34</v>
      </c>
      <c r="Q574" s="837">
        <v>0.66666666666666674</v>
      </c>
      <c r="R574" s="832">
        <v>2</v>
      </c>
      <c r="S574" s="837">
        <v>0.66666666666666663</v>
      </c>
      <c r="T574" s="836">
        <v>1</v>
      </c>
      <c r="U574" s="838">
        <v>0.5</v>
      </c>
    </row>
    <row r="575" spans="1:21" ht="14.4" customHeight="1" x14ac:dyDescent="0.3">
      <c r="A575" s="831">
        <v>32</v>
      </c>
      <c r="B575" s="832" t="s">
        <v>2552</v>
      </c>
      <c r="C575" s="832" t="s">
        <v>2558</v>
      </c>
      <c r="D575" s="833" t="s">
        <v>4322</v>
      </c>
      <c r="E575" s="834" t="s">
        <v>2577</v>
      </c>
      <c r="F575" s="832" t="s">
        <v>2553</v>
      </c>
      <c r="G575" s="832" t="s">
        <v>2636</v>
      </c>
      <c r="H575" s="832" t="s">
        <v>592</v>
      </c>
      <c r="I575" s="832" t="s">
        <v>3332</v>
      </c>
      <c r="J575" s="832" t="s">
        <v>1990</v>
      </c>
      <c r="K575" s="832" t="s">
        <v>3333</v>
      </c>
      <c r="L575" s="835">
        <v>51.84</v>
      </c>
      <c r="M575" s="835">
        <v>51.84</v>
      </c>
      <c r="N575" s="832">
        <v>1</v>
      </c>
      <c r="O575" s="836">
        <v>0.5</v>
      </c>
      <c r="P575" s="835">
        <v>51.84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32</v>
      </c>
      <c r="B576" s="832" t="s">
        <v>2552</v>
      </c>
      <c r="C576" s="832" t="s">
        <v>2558</v>
      </c>
      <c r="D576" s="833" t="s">
        <v>4322</v>
      </c>
      <c r="E576" s="834" t="s">
        <v>2577</v>
      </c>
      <c r="F576" s="832" t="s">
        <v>2553</v>
      </c>
      <c r="G576" s="832" t="s">
        <v>2636</v>
      </c>
      <c r="H576" s="832" t="s">
        <v>662</v>
      </c>
      <c r="I576" s="832" t="s">
        <v>3334</v>
      </c>
      <c r="J576" s="832" t="s">
        <v>1990</v>
      </c>
      <c r="K576" s="832" t="s">
        <v>2638</v>
      </c>
      <c r="L576" s="835">
        <v>16.12</v>
      </c>
      <c r="M576" s="835">
        <v>16.12</v>
      </c>
      <c r="N576" s="832">
        <v>1</v>
      </c>
      <c r="O576" s="836">
        <v>0.5</v>
      </c>
      <c r="P576" s="835">
        <v>16.12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32</v>
      </c>
      <c r="B577" s="832" t="s">
        <v>2552</v>
      </c>
      <c r="C577" s="832" t="s">
        <v>2558</v>
      </c>
      <c r="D577" s="833" t="s">
        <v>4322</v>
      </c>
      <c r="E577" s="834" t="s">
        <v>2577</v>
      </c>
      <c r="F577" s="832" t="s">
        <v>2553</v>
      </c>
      <c r="G577" s="832" t="s">
        <v>3039</v>
      </c>
      <c r="H577" s="832" t="s">
        <v>592</v>
      </c>
      <c r="I577" s="832" t="s">
        <v>3040</v>
      </c>
      <c r="J577" s="832" t="s">
        <v>672</v>
      </c>
      <c r="K577" s="832" t="s">
        <v>3041</v>
      </c>
      <c r="L577" s="835">
        <v>52.61</v>
      </c>
      <c r="M577" s="835">
        <v>52.61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32</v>
      </c>
      <c r="B578" s="832" t="s">
        <v>2552</v>
      </c>
      <c r="C578" s="832" t="s">
        <v>2558</v>
      </c>
      <c r="D578" s="833" t="s">
        <v>4322</v>
      </c>
      <c r="E578" s="834" t="s">
        <v>2577</v>
      </c>
      <c r="F578" s="832" t="s">
        <v>2553</v>
      </c>
      <c r="G578" s="832" t="s">
        <v>2612</v>
      </c>
      <c r="H578" s="832" t="s">
        <v>592</v>
      </c>
      <c r="I578" s="832" t="s">
        <v>2613</v>
      </c>
      <c r="J578" s="832" t="s">
        <v>2614</v>
      </c>
      <c r="K578" s="832" t="s">
        <v>2615</v>
      </c>
      <c r="L578" s="835">
        <v>21.92</v>
      </c>
      <c r="M578" s="835">
        <v>87.68</v>
      </c>
      <c r="N578" s="832">
        <v>4</v>
      </c>
      <c r="O578" s="836">
        <v>2</v>
      </c>
      <c r="P578" s="835">
        <v>87.68</v>
      </c>
      <c r="Q578" s="837">
        <v>1</v>
      </c>
      <c r="R578" s="832">
        <v>4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32</v>
      </c>
      <c r="B579" s="832" t="s">
        <v>2552</v>
      </c>
      <c r="C579" s="832" t="s">
        <v>2558</v>
      </c>
      <c r="D579" s="833" t="s">
        <v>4322</v>
      </c>
      <c r="E579" s="834" t="s">
        <v>2577</v>
      </c>
      <c r="F579" s="832" t="s">
        <v>2553</v>
      </c>
      <c r="G579" s="832" t="s">
        <v>2612</v>
      </c>
      <c r="H579" s="832" t="s">
        <v>592</v>
      </c>
      <c r="I579" s="832" t="s">
        <v>2616</v>
      </c>
      <c r="J579" s="832" t="s">
        <v>2617</v>
      </c>
      <c r="K579" s="832" t="s">
        <v>2618</v>
      </c>
      <c r="L579" s="835">
        <v>87.67</v>
      </c>
      <c r="M579" s="835">
        <v>1753.3999999999999</v>
      </c>
      <c r="N579" s="832">
        <v>20</v>
      </c>
      <c r="O579" s="836">
        <v>7.5</v>
      </c>
      <c r="P579" s="835">
        <v>1490.3899999999999</v>
      </c>
      <c r="Q579" s="837">
        <v>0.85</v>
      </c>
      <c r="R579" s="832">
        <v>17</v>
      </c>
      <c r="S579" s="837">
        <v>0.85</v>
      </c>
      <c r="T579" s="836">
        <v>6</v>
      </c>
      <c r="U579" s="838">
        <v>0.8</v>
      </c>
    </row>
    <row r="580" spans="1:21" ht="14.4" customHeight="1" x14ac:dyDescent="0.3">
      <c r="A580" s="831">
        <v>32</v>
      </c>
      <c r="B580" s="832" t="s">
        <v>2552</v>
      </c>
      <c r="C580" s="832" t="s">
        <v>2558</v>
      </c>
      <c r="D580" s="833" t="s">
        <v>4322</v>
      </c>
      <c r="E580" s="834" t="s">
        <v>2577</v>
      </c>
      <c r="F580" s="832" t="s">
        <v>2553</v>
      </c>
      <c r="G580" s="832" t="s">
        <v>2702</v>
      </c>
      <c r="H580" s="832" t="s">
        <v>592</v>
      </c>
      <c r="I580" s="832" t="s">
        <v>2703</v>
      </c>
      <c r="J580" s="832" t="s">
        <v>1352</v>
      </c>
      <c r="K580" s="832" t="s">
        <v>2704</v>
      </c>
      <c r="L580" s="835">
        <v>453.79</v>
      </c>
      <c r="M580" s="835">
        <v>2722.7400000000002</v>
      </c>
      <c r="N580" s="832">
        <v>6</v>
      </c>
      <c r="O580" s="836">
        <v>2.5</v>
      </c>
      <c r="P580" s="835">
        <v>2722.7400000000002</v>
      </c>
      <c r="Q580" s="837">
        <v>1</v>
      </c>
      <c r="R580" s="832">
        <v>6</v>
      </c>
      <c r="S580" s="837">
        <v>1</v>
      </c>
      <c r="T580" s="836">
        <v>2.5</v>
      </c>
      <c r="U580" s="838">
        <v>1</v>
      </c>
    </row>
    <row r="581" spans="1:21" ht="14.4" customHeight="1" x14ac:dyDescent="0.3">
      <c r="A581" s="831">
        <v>32</v>
      </c>
      <c r="B581" s="832" t="s">
        <v>2552</v>
      </c>
      <c r="C581" s="832" t="s">
        <v>2558</v>
      </c>
      <c r="D581" s="833" t="s">
        <v>4322</v>
      </c>
      <c r="E581" s="834" t="s">
        <v>2577</v>
      </c>
      <c r="F581" s="832" t="s">
        <v>2553</v>
      </c>
      <c r="G581" s="832" t="s">
        <v>2602</v>
      </c>
      <c r="H581" s="832" t="s">
        <v>592</v>
      </c>
      <c r="I581" s="832" t="s">
        <v>2901</v>
      </c>
      <c r="J581" s="832" t="s">
        <v>2640</v>
      </c>
      <c r="K581" s="832" t="s">
        <v>2902</v>
      </c>
      <c r="L581" s="835">
        <v>42.54</v>
      </c>
      <c r="M581" s="835">
        <v>127.62</v>
      </c>
      <c r="N581" s="832">
        <v>3</v>
      </c>
      <c r="O581" s="836">
        <v>2</v>
      </c>
      <c r="P581" s="835">
        <v>127.62</v>
      </c>
      <c r="Q581" s="837">
        <v>1</v>
      </c>
      <c r="R581" s="832">
        <v>3</v>
      </c>
      <c r="S581" s="837">
        <v>1</v>
      </c>
      <c r="T581" s="836">
        <v>2</v>
      </c>
      <c r="U581" s="838">
        <v>1</v>
      </c>
    </row>
    <row r="582" spans="1:21" ht="14.4" customHeight="1" x14ac:dyDescent="0.3">
      <c r="A582" s="831">
        <v>32</v>
      </c>
      <c r="B582" s="832" t="s">
        <v>2552</v>
      </c>
      <c r="C582" s="832" t="s">
        <v>2558</v>
      </c>
      <c r="D582" s="833" t="s">
        <v>4322</v>
      </c>
      <c r="E582" s="834" t="s">
        <v>2577</v>
      </c>
      <c r="F582" s="832" t="s">
        <v>2553</v>
      </c>
      <c r="G582" s="832" t="s">
        <v>2602</v>
      </c>
      <c r="H582" s="832" t="s">
        <v>592</v>
      </c>
      <c r="I582" s="832" t="s">
        <v>2603</v>
      </c>
      <c r="J582" s="832" t="s">
        <v>1331</v>
      </c>
      <c r="K582" s="832" t="s">
        <v>2604</v>
      </c>
      <c r="L582" s="835">
        <v>66.88</v>
      </c>
      <c r="M582" s="835">
        <v>133.76</v>
      </c>
      <c r="N582" s="832">
        <v>2</v>
      </c>
      <c r="O582" s="836">
        <v>1.5</v>
      </c>
      <c r="P582" s="835">
        <v>133.76</v>
      </c>
      <c r="Q582" s="837">
        <v>1</v>
      </c>
      <c r="R582" s="832">
        <v>2</v>
      </c>
      <c r="S582" s="837">
        <v>1</v>
      </c>
      <c r="T582" s="836">
        <v>1.5</v>
      </c>
      <c r="U582" s="838">
        <v>1</v>
      </c>
    </row>
    <row r="583" spans="1:21" ht="14.4" customHeight="1" x14ac:dyDescent="0.3">
      <c r="A583" s="831">
        <v>32</v>
      </c>
      <c r="B583" s="832" t="s">
        <v>2552</v>
      </c>
      <c r="C583" s="832" t="s">
        <v>2558</v>
      </c>
      <c r="D583" s="833" t="s">
        <v>4322</v>
      </c>
      <c r="E583" s="834" t="s">
        <v>2577</v>
      </c>
      <c r="F583" s="832" t="s">
        <v>2553</v>
      </c>
      <c r="G583" s="832" t="s">
        <v>2602</v>
      </c>
      <c r="H583" s="832" t="s">
        <v>592</v>
      </c>
      <c r="I583" s="832" t="s">
        <v>2639</v>
      </c>
      <c r="J583" s="832" t="s">
        <v>2640</v>
      </c>
      <c r="K583" s="832" t="s">
        <v>2641</v>
      </c>
      <c r="L583" s="835">
        <v>59.56</v>
      </c>
      <c r="M583" s="835">
        <v>416.92</v>
      </c>
      <c r="N583" s="832">
        <v>7</v>
      </c>
      <c r="O583" s="836">
        <v>4</v>
      </c>
      <c r="P583" s="835">
        <v>357.36</v>
      </c>
      <c r="Q583" s="837">
        <v>0.8571428571428571</v>
      </c>
      <c r="R583" s="832">
        <v>6</v>
      </c>
      <c r="S583" s="837">
        <v>0.8571428571428571</v>
      </c>
      <c r="T583" s="836">
        <v>3.5</v>
      </c>
      <c r="U583" s="838">
        <v>0.875</v>
      </c>
    </row>
    <row r="584" spans="1:21" ht="14.4" customHeight="1" x14ac:dyDescent="0.3">
      <c r="A584" s="831">
        <v>32</v>
      </c>
      <c r="B584" s="832" t="s">
        <v>2552</v>
      </c>
      <c r="C584" s="832" t="s">
        <v>2558</v>
      </c>
      <c r="D584" s="833" t="s">
        <v>4322</v>
      </c>
      <c r="E584" s="834" t="s">
        <v>2577</v>
      </c>
      <c r="F584" s="832" t="s">
        <v>2553</v>
      </c>
      <c r="G584" s="832" t="s">
        <v>3070</v>
      </c>
      <c r="H584" s="832" t="s">
        <v>592</v>
      </c>
      <c r="I584" s="832" t="s">
        <v>3335</v>
      </c>
      <c r="J584" s="832" t="s">
        <v>1440</v>
      </c>
      <c r="K584" s="832" t="s">
        <v>3336</v>
      </c>
      <c r="L584" s="835">
        <v>98.2</v>
      </c>
      <c r="M584" s="835">
        <v>196.4</v>
      </c>
      <c r="N584" s="832">
        <v>2</v>
      </c>
      <c r="O584" s="836">
        <v>0.5</v>
      </c>
      <c r="P584" s="835">
        <v>196.4</v>
      </c>
      <c r="Q584" s="837">
        <v>1</v>
      </c>
      <c r="R584" s="832">
        <v>2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32</v>
      </c>
      <c r="B585" s="832" t="s">
        <v>2552</v>
      </c>
      <c r="C585" s="832" t="s">
        <v>2558</v>
      </c>
      <c r="D585" s="833" t="s">
        <v>4322</v>
      </c>
      <c r="E585" s="834" t="s">
        <v>2577</v>
      </c>
      <c r="F585" s="832" t="s">
        <v>2553</v>
      </c>
      <c r="G585" s="832" t="s">
        <v>3070</v>
      </c>
      <c r="H585" s="832" t="s">
        <v>592</v>
      </c>
      <c r="I585" s="832" t="s">
        <v>3071</v>
      </c>
      <c r="J585" s="832" t="s">
        <v>1440</v>
      </c>
      <c r="K585" s="832" t="s">
        <v>3072</v>
      </c>
      <c r="L585" s="835">
        <v>55.16</v>
      </c>
      <c r="M585" s="835">
        <v>110.32</v>
      </c>
      <c r="N585" s="832">
        <v>2</v>
      </c>
      <c r="O585" s="836">
        <v>1</v>
      </c>
      <c r="P585" s="835">
        <v>110.32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32</v>
      </c>
      <c r="B586" s="832" t="s">
        <v>2552</v>
      </c>
      <c r="C586" s="832" t="s">
        <v>2558</v>
      </c>
      <c r="D586" s="833" t="s">
        <v>4322</v>
      </c>
      <c r="E586" s="834" t="s">
        <v>2577</v>
      </c>
      <c r="F586" s="832" t="s">
        <v>2553</v>
      </c>
      <c r="G586" s="832" t="s">
        <v>3337</v>
      </c>
      <c r="H586" s="832" t="s">
        <v>592</v>
      </c>
      <c r="I586" s="832" t="s">
        <v>3338</v>
      </c>
      <c r="J586" s="832" t="s">
        <v>3339</v>
      </c>
      <c r="K586" s="832" t="s">
        <v>3340</v>
      </c>
      <c r="L586" s="835">
        <v>57.19</v>
      </c>
      <c r="M586" s="835">
        <v>285.95</v>
      </c>
      <c r="N586" s="832">
        <v>5</v>
      </c>
      <c r="O586" s="836">
        <v>2.5</v>
      </c>
      <c r="P586" s="835">
        <v>285.95</v>
      </c>
      <c r="Q586" s="837">
        <v>1</v>
      </c>
      <c r="R586" s="832">
        <v>5</v>
      </c>
      <c r="S586" s="837">
        <v>1</v>
      </c>
      <c r="T586" s="836">
        <v>2.5</v>
      </c>
      <c r="U586" s="838">
        <v>1</v>
      </c>
    </row>
    <row r="587" spans="1:21" ht="14.4" customHeight="1" x14ac:dyDescent="0.3">
      <c r="A587" s="831">
        <v>32</v>
      </c>
      <c r="B587" s="832" t="s">
        <v>2552</v>
      </c>
      <c r="C587" s="832" t="s">
        <v>2558</v>
      </c>
      <c r="D587" s="833" t="s">
        <v>4322</v>
      </c>
      <c r="E587" s="834" t="s">
        <v>2577</v>
      </c>
      <c r="F587" s="832" t="s">
        <v>2553</v>
      </c>
      <c r="G587" s="832" t="s">
        <v>3080</v>
      </c>
      <c r="H587" s="832" t="s">
        <v>662</v>
      </c>
      <c r="I587" s="832" t="s">
        <v>2209</v>
      </c>
      <c r="J587" s="832" t="s">
        <v>2210</v>
      </c>
      <c r="K587" s="832" t="s">
        <v>2211</v>
      </c>
      <c r="L587" s="835">
        <v>902.57</v>
      </c>
      <c r="M587" s="835">
        <v>16246.259999999998</v>
      </c>
      <c r="N587" s="832">
        <v>18</v>
      </c>
      <c r="O587" s="836">
        <v>6</v>
      </c>
      <c r="P587" s="835">
        <v>15343.689999999999</v>
      </c>
      <c r="Q587" s="837">
        <v>0.94444444444444442</v>
      </c>
      <c r="R587" s="832">
        <v>17</v>
      </c>
      <c r="S587" s="837">
        <v>0.94444444444444442</v>
      </c>
      <c r="T587" s="836">
        <v>5.5</v>
      </c>
      <c r="U587" s="838">
        <v>0.91666666666666663</v>
      </c>
    </row>
    <row r="588" spans="1:21" ht="14.4" customHeight="1" x14ac:dyDescent="0.3">
      <c r="A588" s="831">
        <v>32</v>
      </c>
      <c r="B588" s="832" t="s">
        <v>2552</v>
      </c>
      <c r="C588" s="832" t="s">
        <v>2558</v>
      </c>
      <c r="D588" s="833" t="s">
        <v>4322</v>
      </c>
      <c r="E588" s="834" t="s">
        <v>2577</v>
      </c>
      <c r="F588" s="832" t="s">
        <v>2553</v>
      </c>
      <c r="G588" s="832" t="s">
        <v>3341</v>
      </c>
      <c r="H588" s="832" t="s">
        <v>662</v>
      </c>
      <c r="I588" s="832" t="s">
        <v>3342</v>
      </c>
      <c r="J588" s="832" t="s">
        <v>3343</v>
      </c>
      <c r="K588" s="832" t="s">
        <v>3344</v>
      </c>
      <c r="L588" s="835">
        <v>16862.740000000002</v>
      </c>
      <c r="M588" s="835">
        <v>202352.87999999998</v>
      </c>
      <c r="N588" s="832">
        <v>12</v>
      </c>
      <c r="O588" s="836">
        <v>7.5</v>
      </c>
      <c r="P588" s="835">
        <v>185490.13999999998</v>
      </c>
      <c r="Q588" s="837">
        <v>0.91666666666666674</v>
      </c>
      <c r="R588" s="832">
        <v>11</v>
      </c>
      <c r="S588" s="837">
        <v>0.91666666666666663</v>
      </c>
      <c r="T588" s="836">
        <v>7</v>
      </c>
      <c r="U588" s="838">
        <v>0.93333333333333335</v>
      </c>
    </row>
    <row r="589" spans="1:21" ht="14.4" customHeight="1" x14ac:dyDescent="0.3">
      <c r="A589" s="831">
        <v>32</v>
      </c>
      <c r="B589" s="832" t="s">
        <v>2552</v>
      </c>
      <c r="C589" s="832" t="s">
        <v>2558</v>
      </c>
      <c r="D589" s="833" t="s">
        <v>4322</v>
      </c>
      <c r="E589" s="834" t="s">
        <v>2577</v>
      </c>
      <c r="F589" s="832" t="s">
        <v>2553</v>
      </c>
      <c r="G589" s="832" t="s">
        <v>2708</v>
      </c>
      <c r="H589" s="832" t="s">
        <v>662</v>
      </c>
      <c r="I589" s="832" t="s">
        <v>2192</v>
      </c>
      <c r="J589" s="832" t="s">
        <v>2193</v>
      </c>
      <c r="K589" s="832" t="s">
        <v>2194</v>
      </c>
      <c r="L589" s="835">
        <v>10325.280000000001</v>
      </c>
      <c r="M589" s="835">
        <v>61951.680000000008</v>
      </c>
      <c r="N589" s="832">
        <v>6</v>
      </c>
      <c r="O589" s="836">
        <v>2.5</v>
      </c>
      <c r="P589" s="835">
        <v>41301.120000000003</v>
      </c>
      <c r="Q589" s="837">
        <v>0.66666666666666663</v>
      </c>
      <c r="R589" s="832">
        <v>4</v>
      </c>
      <c r="S589" s="837">
        <v>0.66666666666666663</v>
      </c>
      <c r="T589" s="836">
        <v>1.5</v>
      </c>
      <c r="U589" s="838">
        <v>0.6</v>
      </c>
    </row>
    <row r="590" spans="1:21" ht="14.4" customHeight="1" x14ac:dyDescent="0.3">
      <c r="A590" s="831">
        <v>32</v>
      </c>
      <c r="B590" s="832" t="s">
        <v>2552</v>
      </c>
      <c r="C590" s="832" t="s">
        <v>2558</v>
      </c>
      <c r="D590" s="833" t="s">
        <v>4322</v>
      </c>
      <c r="E590" s="834" t="s">
        <v>2577</v>
      </c>
      <c r="F590" s="832" t="s">
        <v>2553</v>
      </c>
      <c r="G590" s="832" t="s">
        <v>1717</v>
      </c>
      <c r="H590" s="832" t="s">
        <v>662</v>
      </c>
      <c r="I590" s="832" t="s">
        <v>2709</v>
      </c>
      <c r="J590" s="832" t="s">
        <v>2380</v>
      </c>
      <c r="K590" s="832" t="s">
        <v>2710</v>
      </c>
      <c r="L590" s="835">
        <v>120.61</v>
      </c>
      <c r="M590" s="835">
        <v>120.61</v>
      </c>
      <c r="N590" s="832">
        <v>1</v>
      </c>
      <c r="O590" s="836">
        <v>1</v>
      </c>
      <c r="P590" s="835">
        <v>120.61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32</v>
      </c>
      <c r="B591" s="832" t="s">
        <v>2552</v>
      </c>
      <c r="C591" s="832" t="s">
        <v>2558</v>
      </c>
      <c r="D591" s="833" t="s">
        <v>4322</v>
      </c>
      <c r="E591" s="834" t="s">
        <v>2577</v>
      </c>
      <c r="F591" s="832" t="s">
        <v>2553</v>
      </c>
      <c r="G591" s="832" t="s">
        <v>2760</v>
      </c>
      <c r="H591" s="832" t="s">
        <v>662</v>
      </c>
      <c r="I591" s="832" t="s">
        <v>2265</v>
      </c>
      <c r="J591" s="832" t="s">
        <v>1248</v>
      </c>
      <c r="K591" s="832" t="s">
        <v>2266</v>
      </c>
      <c r="L591" s="835">
        <v>0</v>
      </c>
      <c r="M591" s="835">
        <v>0</v>
      </c>
      <c r="N591" s="832">
        <v>3</v>
      </c>
      <c r="O591" s="836">
        <v>2</v>
      </c>
      <c r="P591" s="835">
        <v>0</v>
      </c>
      <c r="Q591" s="837"/>
      <c r="R591" s="832">
        <v>3</v>
      </c>
      <c r="S591" s="837">
        <v>1</v>
      </c>
      <c r="T591" s="836">
        <v>2</v>
      </c>
      <c r="U591" s="838">
        <v>1</v>
      </c>
    </row>
    <row r="592" spans="1:21" ht="14.4" customHeight="1" x14ac:dyDescent="0.3">
      <c r="A592" s="831">
        <v>32</v>
      </c>
      <c r="B592" s="832" t="s">
        <v>2552</v>
      </c>
      <c r="C592" s="832" t="s">
        <v>2558</v>
      </c>
      <c r="D592" s="833" t="s">
        <v>4322</v>
      </c>
      <c r="E592" s="834" t="s">
        <v>2577</v>
      </c>
      <c r="F592" s="832" t="s">
        <v>2553</v>
      </c>
      <c r="G592" s="832" t="s">
        <v>2760</v>
      </c>
      <c r="H592" s="832" t="s">
        <v>662</v>
      </c>
      <c r="I592" s="832" t="s">
        <v>2267</v>
      </c>
      <c r="J592" s="832" t="s">
        <v>1248</v>
      </c>
      <c r="K592" s="832" t="s">
        <v>2268</v>
      </c>
      <c r="L592" s="835">
        <v>0</v>
      </c>
      <c r="M592" s="835">
        <v>0</v>
      </c>
      <c r="N592" s="832">
        <v>2</v>
      </c>
      <c r="O592" s="836">
        <v>0.5</v>
      </c>
      <c r="P592" s="835">
        <v>0</v>
      </c>
      <c r="Q592" s="837"/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32</v>
      </c>
      <c r="B593" s="832" t="s">
        <v>2552</v>
      </c>
      <c r="C593" s="832" t="s">
        <v>2558</v>
      </c>
      <c r="D593" s="833" t="s">
        <v>4322</v>
      </c>
      <c r="E593" s="834" t="s">
        <v>2577</v>
      </c>
      <c r="F593" s="832" t="s">
        <v>2553</v>
      </c>
      <c r="G593" s="832" t="s">
        <v>3345</v>
      </c>
      <c r="H593" s="832" t="s">
        <v>662</v>
      </c>
      <c r="I593" s="832" t="s">
        <v>2487</v>
      </c>
      <c r="J593" s="832" t="s">
        <v>2200</v>
      </c>
      <c r="K593" s="832" t="s">
        <v>2488</v>
      </c>
      <c r="L593" s="835">
        <v>7743.96</v>
      </c>
      <c r="M593" s="835">
        <v>185855.04</v>
      </c>
      <c r="N593" s="832">
        <v>24</v>
      </c>
      <c r="O593" s="836">
        <v>7.5</v>
      </c>
      <c r="P593" s="835">
        <v>185855.04</v>
      </c>
      <c r="Q593" s="837">
        <v>1</v>
      </c>
      <c r="R593" s="832">
        <v>24</v>
      </c>
      <c r="S593" s="837">
        <v>1</v>
      </c>
      <c r="T593" s="836">
        <v>7.5</v>
      </c>
      <c r="U593" s="838">
        <v>1</v>
      </c>
    </row>
    <row r="594" spans="1:21" ht="14.4" customHeight="1" x14ac:dyDescent="0.3">
      <c r="A594" s="831">
        <v>32</v>
      </c>
      <c r="B594" s="832" t="s">
        <v>2552</v>
      </c>
      <c r="C594" s="832" t="s">
        <v>2558</v>
      </c>
      <c r="D594" s="833" t="s">
        <v>4322</v>
      </c>
      <c r="E594" s="834" t="s">
        <v>2577</v>
      </c>
      <c r="F594" s="832" t="s">
        <v>2553</v>
      </c>
      <c r="G594" s="832" t="s">
        <v>3345</v>
      </c>
      <c r="H594" s="832" t="s">
        <v>662</v>
      </c>
      <c r="I594" s="832" t="s">
        <v>2199</v>
      </c>
      <c r="J594" s="832" t="s">
        <v>2200</v>
      </c>
      <c r="K594" s="832" t="s">
        <v>2201</v>
      </c>
      <c r="L594" s="835">
        <v>11800.32</v>
      </c>
      <c r="M594" s="835">
        <v>247806.71999999997</v>
      </c>
      <c r="N594" s="832">
        <v>21</v>
      </c>
      <c r="O594" s="836">
        <v>4.5</v>
      </c>
      <c r="P594" s="835">
        <v>224206.07999999999</v>
      </c>
      <c r="Q594" s="837">
        <v>0.90476190476190477</v>
      </c>
      <c r="R594" s="832">
        <v>19</v>
      </c>
      <c r="S594" s="837">
        <v>0.90476190476190477</v>
      </c>
      <c r="T594" s="836">
        <v>4</v>
      </c>
      <c r="U594" s="838">
        <v>0.88888888888888884</v>
      </c>
    </row>
    <row r="595" spans="1:21" ht="14.4" customHeight="1" x14ac:dyDescent="0.3">
      <c r="A595" s="831">
        <v>32</v>
      </c>
      <c r="B595" s="832" t="s">
        <v>2552</v>
      </c>
      <c r="C595" s="832" t="s">
        <v>2558</v>
      </c>
      <c r="D595" s="833" t="s">
        <v>4322</v>
      </c>
      <c r="E595" s="834" t="s">
        <v>2577</v>
      </c>
      <c r="F595" s="832" t="s">
        <v>2553</v>
      </c>
      <c r="G595" s="832" t="s">
        <v>3346</v>
      </c>
      <c r="H595" s="832" t="s">
        <v>662</v>
      </c>
      <c r="I595" s="832" t="s">
        <v>3347</v>
      </c>
      <c r="J595" s="832" t="s">
        <v>3348</v>
      </c>
      <c r="K595" s="832" t="s">
        <v>3349</v>
      </c>
      <c r="L595" s="835">
        <v>165.63</v>
      </c>
      <c r="M595" s="835">
        <v>165.63</v>
      </c>
      <c r="N595" s="832">
        <v>1</v>
      </c>
      <c r="O595" s="836">
        <v>1</v>
      </c>
      <c r="P595" s="835">
        <v>165.63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32</v>
      </c>
      <c r="B596" s="832" t="s">
        <v>2552</v>
      </c>
      <c r="C596" s="832" t="s">
        <v>2558</v>
      </c>
      <c r="D596" s="833" t="s">
        <v>4322</v>
      </c>
      <c r="E596" s="834" t="s">
        <v>2577</v>
      </c>
      <c r="F596" s="832" t="s">
        <v>2553</v>
      </c>
      <c r="G596" s="832" t="s">
        <v>3346</v>
      </c>
      <c r="H596" s="832" t="s">
        <v>662</v>
      </c>
      <c r="I596" s="832" t="s">
        <v>3350</v>
      </c>
      <c r="J596" s="832" t="s">
        <v>3348</v>
      </c>
      <c r="K596" s="832" t="s">
        <v>3111</v>
      </c>
      <c r="L596" s="835">
        <v>414.07</v>
      </c>
      <c r="M596" s="835">
        <v>414.07</v>
      </c>
      <c r="N596" s="832">
        <v>1</v>
      </c>
      <c r="O596" s="836">
        <v>0.5</v>
      </c>
      <c r="P596" s="835">
        <v>414.07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32</v>
      </c>
      <c r="B597" s="832" t="s">
        <v>2552</v>
      </c>
      <c r="C597" s="832" t="s">
        <v>2558</v>
      </c>
      <c r="D597" s="833" t="s">
        <v>4322</v>
      </c>
      <c r="E597" s="834" t="s">
        <v>2577</v>
      </c>
      <c r="F597" s="832" t="s">
        <v>2553</v>
      </c>
      <c r="G597" s="832" t="s">
        <v>3199</v>
      </c>
      <c r="H597" s="832" t="s">
        <v>592</v>
      </c>
      <c r="I597" s="832" t="s">
        <v>3299</v>
      </c>
      <c r="J597" s="832" t="s">
        <v>3300</v>
      </c>
      <c r="K597" s="832" t="s">
        <v>3301</v>
      </c>
      <c r="L597" s="835">
        <v>0</v>
      </c>
      <c r="M597" s="835">
        <v>0</v>
      </c>
      <c r="N597" s="832">
        <v>1</v>
      </c>
      <c r="O597" s="836">
        <v>1</v>
      </c>
      <c r="P597" s="835">
        <v>0</v>
      </c>
      <c r="Q597" s="837"/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32</v>
      </c>
      <c r="B598" s="832" t="s">
        <v>2552</v>
      </c>
      <c r="C598" s="832" t="s">
        <v>2558</v>
      </c>
      <c r="D598" s="833" t="s">
        <v>4322</v>
      </c>
      <c r="E598" s="834" t="s">
        <v>2577</v>
      </c>
      <c r="F598" s="832" t="s">
        <v>2553</v>
      </c>
      <c r="G598" s="832" t="s">
        <v>2933</v>
      </c>
      <c r="H598" s="832" t="s">
        <v>592</v>
      </c>
      <c r="I598" s="832" t="s">
        <v>2934</v>
      </c>
      <c r="J598" s="832" t="s">
        <v>1054</v>
      </c>
      <c r="K598" s="832" t="s">
        <v>2935</v>
      </c>
      <c r="L598" s="835">
        <v>0</v>
      </c>
      <c r="M598" s="835">
        <v>0</v>
      </c>
      <c r="N598" s="832">
        <v>4</v>
      </c>
      <c r="O598" s="836">
        <v>2</v>
      </c>
      <c r="P598" s="835">
        <v>0</v>
      </c>
      <c r="Q598" s="837"/>
      <c r="R598" s="832">
        <v>4</v>
      </c>
      <c r="S598" s="837">
        <v>1</v>
      </c>
      <c r="T598" s="836">
        <v>2</v>
      </c>
      <c r="U598" s="838">
        <v>1</v>
      </c>
    </row>
    <row r="599" spans="1:21" ht="14.4" customHeight="1" x14ac:dyDescent="0.3">
      <c r="A599" s="831">
        <v>32</v>
      </c>
      <c r="B599" s="832" t="s">
        <v>2552</v>
      </c>
      <c r="C599" s="832" t="s">
        <v>2558</v>
      </c>
      <c r="D599" s="833" t="s">
        <v>4322</v>
      </c>
      <c r="E599" s="834" t="s">
        <v>2577</v>
      </c>
      <c r="F599" s="832" t="s">
        <v>2553</v>
      </c>
      <c r="G599" s="832" t="s">
        <v>2627</v>
      </c>
      <c r="H599" s="832" t="s">
        <v>662</v>
      </c>
      <c r="I599" s="832" t="s">
        <v>2136</v>
      </c>
      <c r="J599" s="832" t="s">
        <v>1309</v>
      </c>
      <c r="K599" s="832" t="s">
        <v>2137</v>
      </c>
      <c r="L599" s="835">
        <v>154.36000000000001</v>
      </c>
      <c r="M599" s="835">
        <v>308.72000000000003</v>
      </c>
      <c r="N599" s="832">
        <v>2</v>
      </c>
      <c r="O599" s="836">
        <v>1.5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32</v>
      </c>
      <c r="B600" s="832" t="s">
        <v>2552</v>
      </c>
      <c r="C600" s="832" t="s">
        <v>2558</v>
      </c>
      <c r="D600" s="833" t="s">
        <v>4322</v>
      </c>
      <c r="E600" s="834" t="s">
        <v>2577</v>
      </c>
      <c r="F600" s="832" t="s">
        <v>2553</v>
      </c>
      <c r="G600" s="832" t="s">
        <v>2627</v>
      </c>
      <c r="H600" s="832" t="s">
        <v>662</v>
      </c>
      <c r="I600" s="832" t="s">
        <v>3302</v>
      </c>
      <c r="J600" s="832" t="s">
        <v>3303</v>
      </c>
      <c r="K600" s="832" t="s">
        <v>3304</v>
      </c>
      <c r="L600" s="835">
        <v>149.52000000000001</v>
      </c>
      <c r="M600" s="835">
        <v>598.08000000000004</v>
      </c>
      <c r="N600" s="832">
        <v>4</v>
      </c>
      <c r="O600" s="836">
        <v>1.5</v>
      </c>
      <c r="P600" s="835">
        <v>598.08000000000004</v>
      </c>
      <c r="Q600" s="837">
        <v>1</v>
      </c>
      <c r="R600" s="832">
        <v>4</v>
      </c>
      <c r="S600" s="837">
        <v>1</v>
      </c>
      <c r="T600" s="836">
        <v>1.5</v>
      </c>
      <c r="U600" s="838">
        <v>1</v>
      </c>
    </row>
    <row r="601" spans="1:21" ht="14.4" customHeight="1" x14ac:dyDescent="0.3">
      <c r="A601" s="831">
        <v>32</v>
      </c>
      <c r="B601" s="832" t="s">
        <v>2552</v>
      </c>
      <c r="C601" s="832" t="s">
        <v>2558</v>
      </c>
      <c r="D601" s="833" t="s">
        <v>4322</v>
      </c>
      <c r="E601" s="834" t="s">
        <v>2577</v>
      </c>
      <c r="F601" s="832" t="s">
        <v>2553</v>
      </c>
      <c r="G601" s="832" t="s">
        <v>3166</v>
      </c>
      <c r="H601" s="832" t="s">
        <v>592</v>
      </c>
      <c r="I601" s="832" t="s">
        <v>3200</v>
      </c>
      <c r="J601" s="832" t="s">
        <v>1019</v>
      </c>
      <c r="K601" s="832" t="s">
        <v>3168</v>
      </c>
      <c r="L601" s="835">
        <v>374.79</v>
      </c>
      <c r="M601" s="835">
        <v>374.79</v>
      </c>
      <c r="N601" s="832">
        <v>1</v>
      </c>
      <c r="O601" s="836">
        <v>0.5</v>
      </c>
      <c r="P601" s="835">
        <v>374.79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32</v>
      </c>
      <c r="B602" s="832" t="s">
        <v>2552</v>
      </c>
      <c r="C602" s="832" t="s">
        <v>2558</v>
      </c>
      <c r="D602" s="833" t="s">
        <v>4322</v>
      </c>
      <c r="E602" s="834" t="s">
        <v>2577</v>
      </c>
      <c r="F602" s="832" t="s">
        <v>2553</v>
      </c>
      <c r="G602" s="832" t="s">
        <v>3101</v>
      </c>
      <c r="H602" s="832" t="s">
        <v>592</v>
      </c>
      <c r="I602" s="832" t="s">
        <v>3102</v>
      </c>
      <c r="J602" s="832" t="s">
        <v>885</v>
      </c>
      <c r="K602" s="832" t="s">
        <v>3103</v>
      </c>
      <c r="L602" s="835">
        <v>79.069999999999993</v>
      </c>
      <c r="M602" s="835">
        <v>2134.89</v>
      </c>
      <c r="N602" s="832">
        <v>27</v>
      </c>
      <c r="O602" s="836">
        <v>6</v>
      </c>
      <c r="P602" s="835">
        <v>2134.89</v>
      </c>
      <c r="Q602" s="837">
        <v>1</v>
      </c>
      <c r="R602" s="832">
        <v>27</v>
      </c>
      <c r="S602" s="837">
        <v>1</v>
      </c>
      <c r="T602" s="836">
        <v>6</v>
      </c>
      <c r="U602" s="838">
        <v>1</v>
      </c>
    </row>
    <row r="603" spans="1:21" ht="14.4" customHeight="1" x14ac:dyDescent="0.3">
      <c r="A603" s="831">
        <v>32</v>
      </c>
      <c r="B603" s="832" t="s">
        <v>2552</v>
      </c>
      <c r="C603" s="832" t="s">
        <v>2558</v>
      </c>
      <c r="D603" s="833" t="s">
        <v>4322</v>
      </c>
      <c r="E603" s="834" t="s">
        <v>2577</v>
      </c>
      <c r="F603" s="832" t="s">
        <v>2553</v>
      </c>
      <c r="G603" s="832" t="s">
        <v>2940</v>
      </c>
      <c r="H603" s="832" t="s">
        <v>592</v>
      </c>
      <c r="I603" s="832" t="s">
        <v>2941</v>
      </c>
      <c r="J603" s="832" t="s">
        <v>2942</v>
      </c>
      <c r="K603" s="832" t="s">
        <v>2943</v>
      </c>
      <c r="L603" s="835">
        <v>421.79</v>
      </c>
      <c r="M603" s="835">
        <v>2108.9500000000003</v>
      </c>
      <c r="N603" s="832">
        <v>5</v>
      </c>
      <c r="O603" s="836">
        <v>4</v>
      </c>
      <c r="P603" s="835">
        <v>1687.16</v>
      </c>
      <c r="Q603" s="837">
        <v>0.79999999999999993</v>
      </c>
      <c r="R603" s="832">
        <v>4</v>
      </c>
      <c r="S603" s="837">
        <v>0.8</v>
      </c>
      <c r="T603" s="836">
        <v>3.5</v>
      </c>
      <c r="U603" s="838">
        <v>0.875</v>
      </c>
    </row>
    <row r="604" spans="1:21" ht="14.4" customHeight="1" x14ac:dyDescent="0.3">
      <c r="A604" s="831">
        <v>32</v>
      </c>
      <c r="B604" s="832" t="s">
        <v>2552</v>
      </c>
      <c r="C604" s="832" t="s">
        <v>2558</v>
      </c>
      <c r="D604" s="833" t="s">
        <v>4322</v>
      </c>
      <c r="E604" s="834" t="s">
        <v>2579</v>
      </c>
      <c r="F604" s="832" t="s">
        <v>2553</v>
      </c>
      <c r="G604" s="832" t="s">
        <v>2598</v>
      </c>
      <c r="H604" s="832" t="s">
        <v>592</v>
      </c>
      <c r="I604" s="832" t="s">
        <v>2750</v>
      </c>
      <c r="J604" s="832" t="s">
        <v>2600</v>
      </c>
      <c r="K604" s="832" t="s">
        <v>2751</v>
      </c>
      <c r="L604" s="835">
        <v>263.26</v>
      </c>
      <c r="M604" s="835">
        <v>263.26</v>
      </c>
      <c r="N604" s="832">
        <v>1</v>
      </c>
      <c r="O604" s="836">
        <v>0.5</v>
      </c>
      <c r="P604" s="835">
        <v>263.26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32</v>
      </c>
      <c r="B605" s="832" t="s">
        <v>2552</v>
      </c>
      <c r="C605" s="832" t="s">
        <v>2558</v>
      </c>
      <c r="D605" s="833" t="s">
        <v>4322</v>
      </c>
      <c r="E605" s="834" t="s">
        <v>2579</v>
      </c>
      <c r="F605" s="832" t="s">
        <v>2553</v>
      </c>
      <c r="G605" s="832" t="s">
        <v>2598</v>
      </c>
      <c r="H605" s="832" t="s">
        <v>592</v>
      </c>
      <c r="I605" s="832" t="s">
        <v>2605</v>
      </c>
      <c r="J605" s="832" t="s">
        <v>1586</v>
      </c>
      <c r="K605" s="832" t="s">
        <v>2606</v>
      </c>
      <c r="L605" s="835">
        <v>462.73</v>
      </c>
      <c r="M605" s="835">
        <v>925.46</v>
      </c>
      <c r="N605" s="832">
        <v>2</v>
      </c>
      <c r="O605" s="836">
        <v>1.5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32</v>
      </c>
      <c r="B606" s="832" t="s">
        <v>2552</v>
      </c>
      <c r="C606" s="832" t="s">
        <v>2558</v>
      </c>
      <c r="D606" s="833" t="s">
        <v>4322</v>
      </c>
      <c r="E606" s="834" t="s">
        <v>2579</v>
      </c>
      <c r="F606" s="832" t="s">
        <v>2553</v>
      </c>
      <c r="G606" s="832" t="s">
        <v>2648</v>
      </c>
      <c r="H606" s="832" t="s">
        <v>662</v>
      </c>
      <c r="I606" s="832" t="s">
        <v>2236</v>
      </c>
      <c r="J606" s="832" t="s">
        <v>678</v>
      </c>
      <c r="K606" s="832" t="s">
        <v>679</v>
      </c>
      <c r="L606" s="835">
        <v>72.55</v>
      </c>
      <c r="M606" s="835">
        <v>290.2</v>
      </c>
      <c r="N606" s="832">
        <v>4</v>
      </c>
      <c r="O606" s="836">
        <v>2.5</v>
      </c>
      <c r="P606" s="835">
        <v>145.1</v>
      </c>
      <c r="Q606" s="837">
        <v>0.5</v>
      </c>
      <c r="R606" s="832">
        <v>2</v>
      </c>
      <c r="S606" s="837">
        <v>0.5</v>
      </c>
      <c r="T606" s="836">
        <v>1</v>
      </c>
      <c r="U606" s="838">
        <v>0.4</v>
      </c>
    </row>
    <row r="607" spans="1:21" ht="14.4" customHeight="1" x14ac:dyDescent="0.3">
      <c r="A607" s="831">
        <v>32</v>
      </c>
      <c r="B607" s="832" t="s">
        <v>2552</v>
      </c>
      <c r="C607" s="832" t="s">
        <v>2558</v>
      </c>
      <c r="D607" s="833" t="s">
        <v>4322</v>
      </c>
      <c r="E607" s="834" t="s">
        <v>2579</v>
      </c>
      <c r="F607" s="832" t="s">
        <v>2553</v>
      </c>
      <c r="G607" s="832" t="s">
        <v>2648</v>
      </c>
      <c r="H607" s="832" t="s">
        <v>662</v>
      </c>
      <c r="I607" s="832" t="s">
        <v>2753</v>
      </c>
      <c r="J607" s="832" t="s">
        <v>678</v>
      </c>
      <c r="K607" s="832" t="s">
        <v>2234</v>
      </c>
      <c r="L607" s="835">
        <v>21.76</v>
      </c>
      <c r="M607" s="835">
        <v>87.04</v>
      </c>
      <c r="N607" s="832">
        <v>4</v>
      </c>
      <c r="O607" s="836">
        <v>3</v>
      </c>
      <c r="P607" s="835">
        <v>43.52</v>
      </c>
      <c r="Q607" s="837">
        <v>0.5</v>
      </c>
      <c r="R607" s="832">
        <v>2</v>
      </c>
      <c r="S607" s="837">
        <v>0.5</v>
      </c>
      <c r="T607" s="836">
        <v>1.5</v>
      </c>
      <c r="U607" s="838">
        <v>0.5</v>
      </c>
    </row>
    <row r="608" spans="1:21" ht="14.4" customHeight="1" x14ac:dyDescent="0.3">
      <c r="A608" s="831">
        <v>32</v>
      </c>
      <c r="B608" s="832" t="s">
        <v>2552</v>
      </c>
      <c r="C608" s="832" t="s">
        <v>2558</v>
      </c>
      <c r="D608" s="833" t="s">
        <v>4322</v>
      </c>
      <c r="E608" s="834" t="s">
        <v>2579</v>
      </c>
      <c r="F608" s="832" t="s">
        <v>2553</v>
      </c>
      <c r="G608" s="832" t="s">
        <v>2648</v>
      </c>
      <c r="H608" s="832" t="s">
        <v>662</v>
      </c>
      <c r="I608" s="832" t="s">
        <v>2237</v>
      </c>
      <c r="J608" s="832" t="s">
        <v>678</v>
      </c>
      <c r="K608" s="832" t="s">
        <v>680</v>
      </c>
      <c r="L608" s="835">
        <v>65.28</v>
      </c>
      <c r="M608" s="835">
        <v>1044.48</v>
      </c>
      <c r="N608" s="832">
        <v>16</v>
      </c>
      <c r="O608" s="836">
        <v>7.5</v>
      </c>
      <c r="P608" s="835">
        <v>587.51999999999987</v>
      </c>
      <c r="Q608" s="837">
        <v>0.56249999999999989</v>
      </c>
      <c r="R608" s="832">
        <v>9</v>
      </c>
      <c r="S608" s="837">
        <v>0.5625</v>
      </c>
      <c r="T608" s="836">
        <v>4.5</v>
      </c>
      <c r="U608" s="838">
        <v>0.6</v>
      </c>
    </row>
    <row r="609" spans="1:21" ht="14.4" customHeight="1" x14ac:dyDescent="0.3">
      <c r="A609" s="831">
        <v>32</v>
      </c>
      <c r="B609" s="832" t="s">
        <v>2552</v>
      </c>
      <c r="C609" s="832" t="s">
        <v>2558</v>
      </c>
      <c r="D609" s="833" t="s">
        <v>4322</v>
      </c>
      <c r="E609" s="834" t="s">
        <v>2579</v>
      </c>
      <c r="F609" s="832" t="s">
        <v>2553</v>
      </c>
      <c r="G609" s="832" t="s">
        <v>2659</v>
      </c>
      <c r="H609" s="832" t="s">
        <v>662</v>
      </c>
      <c r="I609" s="832" t="s">
        <v>3351</v>
      </c>
      <c r="J609" s="832" t="s">
        <v>2063</v>
      </c>
      <c r="K609" s="832" t="s">
        <v>3352</v>
      </c>
      <c r="L609" s="835">
        <v>186.55</v>
      </c>
      <c r="M609" s="835">
        <v>186.55</v>
      </c>
      <c r="N609" s="832">
        <v>1</v>
      </c>
      <c r="O609" s="836">
        <v>0.5</v>
      </c>
      <c r="P609" s="835">
        <v>186.55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32</v>
      </c>
      <c r="B610" s="832" t="s">
        <v>2552</v>
      </c>
      <c r="C610" s="832" t="s">
        <v>2558</v>
      </c>
      <c r="D610" s="833" t="s">
        <v>4322</v>
      </c>
      <c r="E610" s="834" t="s">
        <v>2579</v>
      </c>
      <c r="F610" s="832" t="s">
        <v>2553</v>
      </c>
      <c r="G610" s="832" t="s">
        <v>2659</v>
      </c>
      <c r="H610" s="832" t="s">
        <v>662</v>
      </c>
      <c r="I610" s="832" t="s">
        <v>2065</v>
      </c>
      <c r="J610" s="832" t="s">
        <v>2063</v>
      </c>
      <c r="K610" s="832" t="s">
        <v>2066</v>
      </c>
      <c r="L610" s="835">
        <v>31.09</v>
      </c>
      <c r="M610" s="835">
        <v>31.09</v>
      </c>
      <c r="N610" s="832">
        <v>1</v>
      </c>
      <c r="O610" s="836">
        <v>1</v>
      </c>
      <c r="P610" s="835">
        <v>31.09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32</v>
      </c>
      <c r="B611" s="832" t="s">
        <v>2552</v>
      </c>
      <c r="C611" s="832" t="s">
        <v>2558</v>
      </c>
      <c r="D611" s="833" t="s">
        <v>4322</v>
      </c>
      <c r="E611" s="834" t="s">
        <v>2579</v>
      </c>
      <c r="F611" s="832" t="s">
        <v>2553</v>
      </c>
      <c r="G611" s="832" t="s">
        <v>2778</v>
      </c>
      <c r="H611" s="832" t="s">
        <v>592</v>
      </c>
      <c r="I611" s="832" t="s">
        <v>2779</v>
      </c>
      <c r="J611" s="832" t="s">
        <v>2780</v>
      </c>
      <c r="K611" s="832" t="s">
        <v>2781</v>
      </c>
      <c r="L611" s="835">
        <v>9989.3700000000008</v>
      </c>
      <c r="M611" s="835">
        <v>9989.3700000000008</v>
      </c>
      <c r="N611" s="832">
        <v>1</v>
      </c>
      <c r="O611" s="836">
        <v>0.5</v>
      </c>
      <c r="P611" s="835">
        <v>9989.3700000000008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32</v>
      </c>
      <c r="B612" s="832" t="s">
        <v>2552</v>
      </c>
      <c r="C612" s="832" t="s">
        <v>2558</v>
      </c>
      <c r="D612" s="833" t="s">
        <v>4322</v>
      </c>
      <c r="E612" s="834" t="s">
        <v>2579</v>
      </c>
      <c r="F612" s="832" t="s">
        <v>2553</v>
      </c>
      <c r="G612" s="832" t="s">
        <v>3112</v>
      </c>
      <c r="H612" s="832" t="s">
        <v>662</v>
      </c>
      <c r="I612" s="832" t="s">
        <v>2156</v>
      </c>
      <c r="J612" s="832" t="s">
        <v>2157</v>
      </c>
      <c r="K612" s="832" t="s">
        <v>2158</v>
      </c>
      <c r="L612" s="835">
        <v>70.540000000000006</v>
      </c>
      <c r="M612" s="835">
        <v>211.62</v>
      </c>
      <c r="N612" s="832">
        <v>3</v>
      </c>
      <c r="O612" s="836">
        <v>3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32</v>
      </c>
      <c r="B613" s="832" t="s">
        <v>2552</v>
      </c>
      <c r="C613" s="832" t="s">
        <v>2558</v>
      </c>
      <c r="D613" s="833" t="s">
        <v>4322</v>
      </c>
      <c r="E613" s="834" t="s">
        <v>2579</v>
      </c>
      <c r="F613" s="832" t="s">
        <v>2553</v>
      </c>
      <c r="G613" s="832" t="s">
        <v>3112</v>
      </c>
      <c r="H613" s="832" t="s">
        <v>662</v>
      </c>
      <c r="I613" s="832" t="s">
        <v>3305</v>
      </c>
      <c r="J613" s="832" t="s">
        <v>2157</v>
      </c>
      <c r="K613" s="832" t="s">
        <v>3306</v>
      </c>
      <c r="L613" s="835">
        <v>141.09</v>
      </c>
      <c r="M613" s="835">
        <v>282.18</v>
      </c>
      <c r="N613" s="832">
        <v>2</v>
      </c>
      <c r="O613" s="836">
        <v>1.5</v>
      </c>
      <c r="P613" s="835">
        <v>282.18</v>
      </c>
      <c r="Q613" s="837">
        <v>1</v>
      </c>
      <c r="R613" s="832">
        <v>2</v>
      </c>
      <c r="S613" s="837">
        <v>1</v>
      </c>
      <c r="T613" s="836">
        <v>1.5</v>
      </c>
      <c r="U613" s="838">
        <v>1</v>
      </c>
    </row>
    <row r="614" spans="1:21" ht="14.4" customHeight="1" x14ac:dyDescent="0.3">
      <c r="A614" s="831">
        <v>32</v>
      </c>
      <c r="B614" s="832" t="s">
        <v>2552</v>
      </c>
      <c r="C614" s="832" t="s">
        <v>2558</v>
      </c>
      <c r="D614" s="833" t="s">
        <v>4322</v>
      </c>
      <c r="E614" s="834" t="s">
        <v>2579</v>
      </c>
      <c r="F614" s="832" t="s">
        <v>2553</v>
      </c>
      <c r="G614" s="832" t="s">
        <v>2663</v>
      </c>
      <c r="H614" s="832" t="s">
        <v>662</v>
      </c>
      <c r="I614" s="832" t="s">
        <v>2399</v>
      </c>
      <c r="J614" s="832" t="s">
        <v>1509</v>
      </c>
      <c r="K614" s="832" t="s">
        <v>1510</v>
      </c>
      <c r="L614" s="835">
        <v>70.23</v>
      </c>
      <c r="M614" s="835">
        <v>140.46</v>
      </c>
      <c r="N614" s="832">
        <v>2</v>
      </c>
      <c r="O614" s="836">
        <v>1.5</v>
      </c>
      <c r="P614" s="835">
        <v>70.23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0.33333333333333331</v>
      </c>
    </row>
    <row r="615" spans="1:21" ht="14.4" customHeight="1" x14ac:dyDescent="0.3">
      <c r="A615" s="831">
        <v>32</v>
      </c>
      <c r="B615" s="832" t="s">
        <v>2552</v>
      </c>
      <c r="C615" s="832" t="s">
        <v>2558</v>
      </c>
      <c r="D615" s="833" t="s">
        <v>4322</v>
      </c>
      <c r="E615" s="834" t="s">
        <v>2579</v>
      </c>
      <c r="F615" s="832" t="s">
        <v>2553</v>
      </c>
      <c r="G615" s="832" t="s">
        <v>3353</v>
      </c>
      <c r="H615" s="832" t="s">
        <v>592</v>
      </c>
      <c r="I615" s="832" t="s">
        <v>3354</v>
      </c>
      <c r="J615" s="832" t="s">
        <v>3355</v>
      </c>
      <c r="K615" s="832" t="s">
        <v>3356</v>
      </c>
      <c r="L615" s="835">
        <v>0</v>
      </c>
      <c r="M615" s="835">
        <v>0</v>
      </c>
      <c r="N615" s="832">
        <v>1</v>
      </c>
      <c r="O615" s="836">
        <v>0.5</v>
      </c>
      <c r="P615" s="835">
        <v>0</v>
      </c>
      <c r="Q615" s="837"/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2552</v>
      </c>
      <c r="C616" s="832" t="s">
        <v>2558</v>
      </c>
      <c r="D616" s="833" t="s">
        <v>4322</v>
      </c>
      <c r="E616" s="834" t="s">
        <v>2579</v>
      </c>
      <c r="F616" s="832" t="s">
        <v>2553</v>
      </c>
      <c r="G616" s="832" t="s">
        <v>2649</v>
      </c>
      <c r="H616" s="832" t="s">
        <v>662</v>
      </c>
      <c r="I616" s="832" t="s">
        <v>2146</v>
      </c>
      <c r="J616" s="832" t="s">
        <v>2144</v>
      </c>
      <c r="K616" s="832" t="s">
        <v>2147</v>
      </c>
      <c r="L616" s="835">
        <v>170.52</v>
      </c>
      <c r="M616" s="835">
        <v>511.56000000000006</v>
      </c>
      <c r="N616" s="832">
        <v>3</v>
      </c>
      <c r="O616" s="836">
        <v>2</v>
      </c>
      <c r="P616" s="835">
        <v>170.52</v>
      </c>
      <c r="Q616" s="837">
        <v>0.33333333333333331</v>
      </c>
      <c r="R616" s="832">
        <v>1</v>
      </c>
      <c r="S616" s="837">
        <v>0.33333333333333331</v>
      </c>
      <c r="T616" s="836">
        <v>0.5</v>
      </c>
      <c r="U616" s="838">
        <v>0.25</v>
      </c>
    </row>
    <row r="617" spans="1:21" ht="14.4" customHeight="1" x14ac:dyDescent="0.3">
      <c r="A617" s="831">
        <v>32</v>
      </c>
      <c r="B617" s="832" t="s">
        <v>2552</v>
      </c>
      <c r="C617" s="832" t="s">
        <v>2558</v>
      </c>
      <c r="D617" s="833" t="s">
        <v>4322</v>
      </c>
      <c r="E617" s="834" t="s">
        <v>2579</v>
      </c>
      <c r="F617" s="832" t="s">
        <v>2553</v>
      </c>
      <c r="G617" s="832" t="s">
        <v>2649</v>
      </c>
      <c r="H617" s="832" t="s">
        <v>662</v>
      </c>
      <c r="I617" s="832" t="s">
        <v>2143</v>
      </c>
      <c r="J617" s="832" t="s">
        <v>2144</v>
      </c>
      <c r="K617" s="832" t="s">
        <v>2145</v>
      </c>
      <c r="L617" s="835">
        <v>272.83</v>
      </c>
      <c r="M617" s="835">
        <v>272.83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32</v>
      </c>
      <c r="B618" s="832" t="s">
        <v>2552</v>
      </c>
      <c r="C618" s="832" t="s">
        <v>2558</v>
      </c>
      <c r="D618" s="833" t="s">
        <v>4322</v>
      </c>
      <c r="E618" s="834" t="s">
        <v>2579</v>
      </c>
      <c r="F618" s="832" t="s">
        <v>2553</v>
      </c>
      <c r="G618" s="832" t="s">
        <v>2607</v>
      </c>
      <c r="H618" s="832" t="s">
        <v>662</v>
      </c>
      <c r="I618" s="832" t="s">
        <v>2292</v>
      </c>
      <c r="J618" s="832" t="s">
        <v>1245</v>
      </c>
      <c r="K618" s="832" t="s">
        <v>2293</v>
      </c>
      <c r="L618" s="835">
        <v>117.55</v>
      </c>
      <c r="M618" s="835">
        <v>117.55</v>
      </c>
      <c r="N618" s="832">
        <v>1</v>
      </c>
      <c r="O618" s="836">
        <v>0.5</v>
      </c>
      <c r="P618" s="835">
        <v>117.55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32</v>
      </c>
      <c r="B619" s="832" t="s">
        <v>2552</v>
      </c>
      <c r="C619" s="832" t="s">
        <v>2558</v>
      </c>
      <c r="D619" s="833" t="s">
        <v>4322</v>
      </c>
      <c r="E619" s="834" t="s">
        <v>2579</v>
      </c>
      <c r="F619" s="832" t="s">
        <v>2553</v>
      </c>
      <c r="G619" s="832" t="s">
        <v>2607</v>
      </c>
      <c r="H619" s="832" t="s">
        <v>662</v>
      </c>
      <c r="I619" s="832" t="s">
        <v>2294</v>
      </c>
      <c r="J619" s="832" t="s">
        <v>1245</v>
      </c>
      <c r="K619" s="832" t="s">
        <v>1510</v>
      </c>
      <c r="L619" s="835">
        <v>58.77</v>
      </c>
      <c r="M619" s="835">
        <v>117.54</v>
      </c>
      <c r="N619" s="832">
        <v>2</v>
      </c>
      <c r="O619" s="836">
        <v>1.5</v>
      </c>
      <c r="P619" s="835">
        <v>58.77</v>
      </c>
      <c r="Q619" s="837">
        <v>0.5</v>
      </c>
      <c r="R619" s="832">
        <v>1</v>
      </c>
      <c r="S619" s="837">
        <v>0.5</v>
      </c>
      <c r="T619" s="836">
        <v>0.5</v>
      </c>
      <c r="U619" s="838">
        <v>0.33333333333333331</v>
      </c>
    </row>
    <row r="620" spans="1:21" ht="14.4" customHeight="1" x14ac:dyDescent="0.3">
      <c r="A620" s="831">
        <v>32</v>
      </c>
      <c r="B620" s="832" t="s">
        <v>2552</v>
      </c>
      <c r="C620" s="832" t="s">
        <v>2558</v>
      </c>
      <c r="D620" s="833" t="s">
        <v>4322</v>
      </c>
      <c r="E620" s="834" t="s">
        <v>2579</v>
      </c>
      <c r="F620" s="832" t="s">
        <v>2553</v>
      </c>
      <c r="G620" s="832" t="s">
        <v>3357</v>
      </c>
      <c r="H620" s="832" t="s">
        <v>592</v>
      </c>
      <c r="I620" s="832" t="s">
        <v>3358</v>
      </c>
      <c r="J620" s="832" t="s">
        <v>3359</v>
      </c>
      <c r="K620" s="832" t="s">
        <v>3327</v>
      </c>
      <c r="L620" s="835">
        <v>89.03</v>
      </c>
      <c r="M620" s="835">
        <v>89.03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32</v>
      </c>
      <c r="B621" s="832" t="s">
        <v>2552</v>
      </c>
      <c r="C621" s="832" t="s">
        <v>2558</v>
      </c>
      <c r="D621" s="833" t="s">
        <v>4322</v>
      </c>
      <c r="E621" s="834" t="s">
        <v>2579</v>
      </c>
      <c r="F621" s="832" t="s">
        <v>2553</v>
      </c>
      <c r="G621" s="832" t="s">
        <v>3360</v>
      </c>
      <c r="H621" s="832" t="s">
        <v>592</v>
      </c>
      <c r="I621" s="832" t="s">
        <v>3361</v>
      </c>
      <c r="J621" s="832" t="s">
        <v>3362</v>
      </c>
      <c r="K621" s="832" t="s">
        <v>3363</v>
      </c>
      <c r="L621" s="835">
        <v>0</v>
      </c>
      <c r="M621" s="835">
        <v>0</v>
      </c>
      <c r="N621" s="832">
        <v>2</v>
      </c>
      <c r="O621" s="836">
        <v>0.5</v>
      </c>
      <c r="P621" s="835">
        <v>0</v>
      </c>
      <c r="Q621" s="837"/>
      <c r="R621" s="832">
        <v>2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32</v>
      </c>
      <c r="B622" s="832" t="s">
        <v>2552</v>
      </c>
      <c r="C622" s="832" t="s">
        <v>2558</v>
      </c>
      <c r="D622" s="833" t="s">
        <v>4322</v>
      </c>
      <c r="E622" s="834" t="s">
        <v>2579</v>
      </c>
      <c r="F622" s="832" t="s">
        <v>2553</v>
      </c>
      <c r="G622" s="832" t="s">
        <v>3360</v>
      </c>
      <c r="H622" s="832" t="s">
        <v>592</v>
      </c>
      <c r="I622" s="832" t="s">
        <v>3364</v>
      </c>
      <c r="J622" s="832" t="s">
        <v>3362</v>
      </c>
      <c r="K622" s="832" t="s">
        <v>3365</v>
      </c>
      <c r="L622" s="835">
        <v>0</v>
      </c>
      <c r="M622" s="835">
        <v>0</v>
      </c>
      <c r="N622" s="832">
        <v>1</v>
      </c>
      <c r="O622" s="836">
        <v>1</v>
      </c>
      <c r="P622" s="835">
        <v>0</v>
      </c>
      <c r="Q622" s="837"/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32</v>
      </c>
      <c r="B623" s="832" t="s">
        <v>2552</v>
      </c>
      <c r="C623" s="832" t="s">
        <v>2558</v>
      </c>
      <c r="D623" s="833" t="s">
        <v>4322</v>
      </c>
      <c r="E623" s="834" t="s">
        <v>2579</v>
      </c>
      <c r="F623" s="832" t="s">
        <v>2553</v>
      </c>
      <c r="G623" s="832" t="s">
        <v>2790</v>
      </c>
      <c r="H623" s="832" t="s">
        <v>592</v>
      </c>
      <c r="I623" s="832" t="s">
        <v>2791</v>
      </c>
      <c r="J623" s="832" t="s">
        <v>2792</v>
      </c>
      <c r="K623" s="832" t="s">
        <v>2147</v>
      </c>
      <c r="L623" s="835">
        <v>78.33</v>
      </c>
      <c r="M623" s="835">
        <v>156.66</v>
      </c>
      <c r="N623" s="832">
        <v>2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32</v>
      </c>
      <c r="B624" s="832" t="s">
        <v>2552</v>
      </c>
      <c r="C624" s="832" t="s">
        <v>2558</v>
      </c>
      <c r="D624" s="833" t="s">
        <v>4322</v>
      </c>
      <c r="E624" s="834" t="s">
        <v>2579</v>
      </c>
      <c r="F624" s="832" t="s">
        <v>2553</v>
      </c>
      <c r="G624" s="832" t="s">
        <v>2790</v>
      </c>
      <c r="H624" s="832" t="s">
        <v>592</v>
      </c>
      <c r="I624" s="832" t="s">
        <v>3366</v>
      </c>
      <c r="J624" s="832" t="s">
        <v>3367</v>
      </c>
      <c r="K624" s="832" t="s">
        <v>2147</v>
      </c>
      <c r="L624" s="835">
        <v>78.33</v>
      </c>
      <c r="M624" s="835">
        <v>78.33</v>
      </c>
      <c r="N624" s="832">
        <v>1</v>
      </c>
      <c r="O624" s="836">
        <v>0.5</v>
      </c>
      <c r="P624" s="835">
        <v>78.33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32</v>
      </c>
      <c r="B625" s="832" t="s">
        <v>2552</v>
      </c>
      <c r="C625" s="832" t="s">
        <v>2558</v>
      </c>
      <c r="D625" s="833" t="s">
        <v>4322</v>
      </c>
      <c r="E625" s="834" t="s">
        <v>2579</v>
      </c>
      <c r="F625" s="832" t="s">
        <v>2553</v>
      </c>
      <c r="G625" s="832" t="s">
        <v>2628</v>
      </c>
      <c r="H625" s="832" t="s">
        <v>662</v>
      </c>
      <c r="I625" s="832" t="s">
        <v>2270</v>
      </c>
      <c r="J625" s="832" t="s">
        <v>775</v>
      </c>
      <c r="K625" s="832" t="s">
        <v>1510</v>
      </c>
      <c r="L625" s="835">
        <v>65.989999999999995</v>
      </c>
      <c r="M625" s="835">
        <v>65.989999999999995</v>
      </c>
      <c r="N625" s="832">
        <v>1</v>
      </c>
      <c r="O625" s="836">
        <v>0.5</v>
      </c>
      <c r="P625" s="835">
        <v>65.989999999999995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32</v>
      </c>
      <c r="B626" s="832" t="s">
        <v>2552</v>
      </c>
      <c r="C626" s="832" t="s">
        <v>2558</v>
      </c>
      <c r="D626" s="833" t="s">
        <v>4322</v>
      </c>
      <c r="E626" s="834" t="s">
        <v>2579</v>
      </c>
      <c r="F626" s="832" t="s">
        <v>2553</v>
      </c>
      <c r="G626" s="832" t="s">
        <v>2967</v>
      </c>
      <c r="H626" s="832" t="s">
        <v>592</v>
      </c>
      <c r="I626" s="832" t="s">
        <v>3368</v>
      </c>
      <c r="J626" s="832" t="s">
        <v>2969</v>
      </c>
      <c r="K626" s="832" t="s">
        <v>3369</v>
      </c>
      <c r="L626" s="835">
        <v>1437.8</v>
      </c>
      <c r="M626" s="835">
        <v>1437.8</v>
      </c>
      <c r="N626" s="832">
        <v>1</v>
      </c>
      <c r="O626" s="836">
        <v>1</v>
      </c>
      <c r="P626" s="835">
        <v>1437.8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32</v>
      </c>
      <c r="B627" s="832" t="s">
        <v>2552</v>
      </c>
      <c r="C627" s="832" t="s">
        <v>2558</v>
      </c>
      <c r="D627" s="833" t="s">
        <v>4322</v>
      </c>
      <c r="E627" s="834" t="s">
        <v>2579</v>
      </c>
      <c r="F627" s="832" t="s">
        <v>2553</v>
      </c>
      <c r="G627" s="832" t="s">
        <v>2967</v>
      </c>
      <c r="H627" s="832" t="s">
        <v>592</v>
      </c>
      <c r="I627" s="832" t="s">
        <v>2968</v>
      </c>
      <c r="J627" s="832" t="s">
        <v>2969</v>
      </c>
      <c r="K627" s="832" t="s">
        <v>2970</v>
      </c>
      <c r="L627" s="835">
        <v>1437.8</v>
      </c>
      <c r="M627" s="835">
        <v>5751.2</v>
      </c>
      <c r="N627" s="832">
        <v>4</v>
      </c>
      <c r="O627" s="836">
        <v>3</v>
      </c>
      <c r="P627" s="835">
        <v>5751.2</v>
      </c>
      <c r="Q627" s="837">
        <v>1</v>
      </c>
      <c r="R627" s="832">
        <v>4</v>
      </c>
      <c r="S627" s="837">
        <v>1</v>
      </c>
      <c r="T627" s="836">
        <v>3</v>
      </c>
      <c r="U627" s="838">
        <v>1</v>
      </c>
    </row>
    <row r="628" spans="1:21" ht="14.4" customHeight="1" x14ac:dyDescent="0.3">
      <c r="A628" s="831">
        <v>32</v>
      </c>
      <c r="B628" s="832" t="s">
        <v>2552</v>
      </c>
      <c r="C628" s="832" t="s">
        <v>2558</v>
      </c>
      <c r="D628" s="833" t="s">
        <v>4322</v>
      </c>
      <c r="E628" s="834" t="s">
        <v>2579</v>
      </c>
      <c r="F628" s="832" t="s">
        <v>2553</v>
      </c>
      <c r="G628" s="832" t="s">
        <v>2667</v>
      </c>
      <c r="H628" s="832" t="s">
        <v>592</v>
      </c>
      <c r="I628" s="832" t="s">
        <v>2761</v>
      </c>
      <c r="J628" s="832" t="s">
        <v>899</v>
      </c>
      <c r="K628" s="832" t="s">
        <v>2762</v>
      </c>
      <c r="L628" s="835">
        <v>516</v>
      </c>
      <c r="M628" s="835">
        <v>516</v>
      </c>
      <c r="N628" s="832">
        <v>1</v>
      </c>
      <c r="O628" s="836">
        <v>0.5</v>
      </c>
      <c r="P628" s="835">
        <v>516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32</v>
      </c>
      <c r="B629" s="832" t="s">
        <v>2552</v>
      </c>
      <c r="C629" s="832" t="s">
        <v>2558</v>
      </c>
      <c r="D629" s="833" t="s">
        <v>4322</v>
      </c>
      <c r="E629" s="834" t="s">
        <v>2579</v>
      </c>
      <c r="F629" s="832" t="s">
        <v>2553</v>
      </c>
      <c r="G629" s="832" t="s">
        <v>3370</v>
      </c>
      <c r="H629" s="832" t="s">
        <v>592</v>
      </c>
      <c r="I629" s="832" t="s">
        <v>3371</v>
      </c>
      <c r="J629" s="832" t="s">
        <v>3372</v>
      </c>
      <c r="K629" s="832" t="s">
        <v>3373</v>
      </c>
      <c r="L629" s="835">
        <v>96.84</v>
      </c>
      <c r="M629" s="835">
        <v>193.68</v>
      </c>
      <c r="N629" s="832">
        <v>2</v>
      </c>
      <c r="O629" s="836">
        <v>0.5</v>
      </c>
      <c r="P629" s="835">
        <v>193.68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32</v>
      </c>
      <c r="B630" s="832" t="s">
        <v>2552</v>
      </c>
      <c r="C630" s="832" t="s">
        <v>2558</v>
      </c>
      <c r="D630" s="833" t="s">
        <v>4322</v>
      </c>
      <c r="E630" s="834" t="s">
        <v>2579</v>
      </c>
      <c r="F630" s="832" t="s">
        <v>2553</v>
      </c>
      <c r="G630" s="832" t="s">
        <v>2629</v>
      </c>
      <c r="H630" s="832" t="s">
        <v>592</v>
      </c>
      <c r="I630" s="832" t="s">
        <v>3213</v>
      </c>
      <c r="J630" s="832" t="s">
        <v>820</v>
      </c>
      <c r="K630" s="832" t="s">
        <v>2972</v>
      </c>
      <c r="L630" s="835">
        <v>91.11</v>
      </c>
      <c r="M630" s="835">
        <v>91.11</v>
      </c>
      <c r="N630" s="832">
        <v>1</v>
      </c>
      <c r="O630" s="836">
        <v>1</v>
      </c>
      <c r="P630" s="835">
        <v>91.11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32</v>
      </c>
      <c r="B631" s="832" t="s">
        <v>2552</v>
      </c>
      <c r="C631" s="832" t="s">
        <v>2558</v>
      </c>
      <c r="D631" s="833" t="s">
        <v>4322</v>
      </c>
      <c r="E631" s="834" t="s">
        <v>2579</v>
      </c>
      <c r="F631" s="832" t="s">
        <v>2553</v>
      </c>
      <c r="G631" s="832" t="s">
        <v>2803</v>
      </c>
      <c r="H631" s="832" t="s">
        <v>592</v>
      </c>
      <c r="I631" s="832" t="s">
        <v>2804</v>
      </c>
      <c r="J631" s="832" t="s">
        <v>866</v>
      </c>
      <c r="K631" s="832" t="s">
        <v>2805</v>
      </c>
      <c r="L631" s="835">
        <v>159.16999999999999</v>
      </c>
      <c r="M631" s="835">
        <v>159.16999999999999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32</v>
      </c>
      <c r="B632" s="832" t="s">
        <v>2552</v>
      </c>
      <c r="C632" s="832" t="s">
        <v>2558</v>
      </c>
      <c r="D632" s="833" t="s">
        <v>4322</v>
      </c>
      <c r="E632" s="834" t="s">
        <v>2579</v>
      </c>
      <c r="F632" s="832" t="s">
        <v>2553</v>
      </c>
      <c r="G632" s="832" t="s">
        <v>2975</v>
      </c>
      <c r="H632" s="832" t="s">
        <v>662</v>
      </c>
      <c r="I632" s="832" t="s">
        <v>3374</v>
      </c>
      <c r="J632" s="832" t="s">
        <v>2977</v>
      </c>
      <c r="K632" s="832" t="s">
        <v>3375</v>
      </c>
      <c r="L632" s="835">
        <v>726.27</v>
      </c>
      <c r="M632" s="835">
        <v>726.27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32</v>
      </c>
      <c r="B633" s="832" t="s">
        <v>2552</v>
      </c>
      <c r="C633" s="832" t="s">
        <v>2558</v>
      </c>
      <c r="D633" s="833" t="s">
        <v>4322</v>
      </c>
      <c r="E633" s="834" t="s">
        <v>2579</v>
      </c>
      <c r="F633" s="832" t="s">
        <v>2553</v>
      </c>
      <c r="G633" s="832" t="s">
        <v>2650</v>
      </c>
      <c r="H633" s="832" t="s">
        <v>662</v>
      </c>
      <c r="I633" s="832" t="s">
        <v>2188</v>
      </c>
      <c r="J633" s="832" t="s">
        <v>2189</v>
      </c>
      <c r="K633" s="832" t="s">
        <v>2190</v>
      </c>
      <c r="L633" s="835">
        <v>3231.81</v>
      </c>
      <c r="M633" s="835">
        <v>61404.39</v>
      </c>
      <c r="N633" s="832">
        <v>19</v>
      </c>
      <c r="O633" s="836">
        <v>10.5</v>
      </c>
      <c r="P633" s="835">
        <v>45245.34</v>
      </c>
      <c r="Q633" s="837">
        <v>0.73684210526315785</v>
      </c>
      <c r="R633" s="832">
        <v>14</v>
      </c>
      <c r="S633" s="837">
        <v>0.73684210526315785</v>
      </c>
      <c r="T633" s="836">
        <v>8</v>
      </c>
      <c r="U633" s="838">
        <v>0.76190476190476186</v>
      </c>
    </row>
    <row r="634" spans="1:21" ht="14.4" customHeight="1" x14ac:dyDescent="0.3">
      <c r="A634" s="831">
        <v>32</v>
      </c>
      <c r="B634" s="832" t="s">
        <v>2552</v>
      </c>
      <c r="C634" s="832" t="s">
        <v>2558</v>
      </c>
      <c r="D634" s="833" t="s">
        <v>4322</v>
      </c>
      <c r="E634" s="834" t="s">
        <v>2579</v>
      </c>
      <c r="F634" s="832" t="s">
        <v>2553</v>
      </c>
      <c r="G634" s="832" t="s">
        <v>2673</v>
      </c>
      <c r="H634" s="832" t="s">
        <v>662</v>
      </c>
      <c r="I634" s="832" t="s">
        <v>2765</v>
      </c>
      <c r="J634" s="832" t="s">
        <v>908</v>
      </c>
      <c r="K634" s="832" t="s">
        <v>2030</v>
      </c>
      <c r="L634" s="835">
        <v>42.51</v>
      </c>
      <c r="M634" s="835">
        <v>170.04</v>
      </c>
      <c r="N634" s="832">
        <v>4</v>
      </c>
      <c r="O634" s="836">
        <v>3</v>
      </c>
      <c r="P634" s="835">
        <v>42.51</v>
      </c>
      <c r="Q634" s="837">
        <v>0.25</v>
      </c>
      <c r="R634" s="832">
        <v>1</v>
      </c>
      <c r="S634" s="837">
        <v>0.25</v>
      </c>
      <c r="T634" s="836">
        <v>0.5</v>
      </c>
      <c r="U634" s="838">
        <v>0.16666666666666666</v>
      </c>
    </row>
    <row r="635" spans="1:21" ht="14.4" customHeight="1" x14ac:dyDescent="0.3">
      <c r="A635" s="831">
        <v>32</v>
      </c>
      <c r="B635" s="832" t="s">
        <v>2552</v>
      </c>
      <c r="C635" s="832" t="s">
        <v>2558</v>
      </c>
      <c r="D635" s="833" t="s">
        <v>4322</v>
      </c>
      <c r="E635" s="834" t="s">
        <v>2579</v>
      </c>
      <c r="F635" s="832" t="s">
        <v>2553</v>
      </c>
      <c r="G635" s="832" t="s">
        <v>2724</v>
      </c>
      <c r="H635" s="832" t="s">
        <v>592</v>
      </c>
      <c r="I635" s="832" t="s">
        <v>2725</v>
      </c>
      <c r="J635" s="832" t="s">
        <v>1001</v>
      </c>
      <c r="K635" s="832" t="s">
        <v>2726</v>
      </c>
      <c r="L635" s="835">
        <v>105.63</v>
      </c>
      <c r="M635" s="835">
        <v>211.26</v>
      </c>
      <c r="N635" s="832">
        <v>2</v>
      </c>
      <c r="O635" s="836">
        <v>2</v>
      </c>
      <c r="P635" s="835">
        <v>105.63</v>
      </c>
      <c r="Q635" s="837">
        <v>0.5</v>
      </c>
      <c r="R635" s="832">
        <v>1</v>
      </c>
      <c r="S635" s="837">
        <v>0.5</v>
      </c>
      <c r="T635" s="836">
        <v>1</v>
      </c>
      <c r="U635" s="838">
        <v>0.5</v>
      </c>
    </row>
    <row r="636" spans="1:21" ht="14.4" customHeight="1" x14ac:dyDescent="0.3">
      <c r="A636" s="831">
        <v>32</v>
      </c>
      <c r="B636" s="832" t="s">
        <v>2552</v>
      </c>
      <c r="C636" s="832" t="s">
        <v>2558</v>
      </c>
      <c r="D636" s="833" t="s">
        <v>4322</v>
      </c>
      <c r="E636" s="834" t="s">
        <v>2579</v>
      </c>
      <c r="F636" s="832" t="s">
        <v>2553</v>
      </c>
      <c r="G636" s="832" t="s">
        <v>2806</v>
      </c>
      <c r="H636" s="832" t="s">
        <v>592</v>
      </c>
      <c r="I636" s="832" t="s">
        <v>3376</v>
      </c>
      <c r="J636" s="832" t="s">
        <v>2808</v>
      </c>
      <c r="K636" s="832" t="s">
        <v>3191</v>
      </c>
      <c r="L636" s="835">
        <v>424.24</v>
      </c>
      <c r="M636" s="835">
        <v>424.24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32</v>
      </c>
      <c r="B637" s="832" t="s">
        <v>2552</v>
      </c>
      <c r="C637" s="832" t="s">
        <v>2558</v>
      </c>
      <c r="D637" s="833" t="s">
        <v>4322</v>
      </c>
      <c r="E637" s="834" t="s">
        <v>2579</v>
      </c>
      <c r="F637" s="832" t="s">
        <v>2553</v>
      </c>
      <c r="G637" s="832" t="s">
        <v>2727</v>
      </c>
      <c r="H637" s="832" t="s">
        <v>592</v>
      </c>
      <c r="I637" s="832" t="s">
        <v>2728</v>
      </c>
      <c r="J637" s="832" t="s">
        <v>1063</v>
      </c>
      <c r="K637" s="832" t="s">
        <v>2729</v>
      </c>
      <c r="L637" s="835">
        <v>107.27</v>
      </c>
      <c r="M637" s="835">
        <v>858.16</v>
      </c>
      <c r="N637" s="832">
        <v>8</v>
      </c>
      <c r="O637" s="836">
        <v>1.5</v>
      </c>
      <c r="P637" s="835">
        <v>643.62</v>
      </c>
      <c r="Q637" s="837">
        <v>0.75</v>
      </c>
      <c r="R637" s="832">
        <v>6</v>
      </c>
      <c r="S637" s="837">
        <v>0.75</v>
      </c>
      <c r="T637" s="836">
        <v>1</v>
      </c>
      <c r="U637" s="838">
        <v>0.66666666666666663</v>
      </c>
    </row>
    <row r="638" spans="1:21" ht="14.4" customHeight="1" x14ac:dyDescent="0.3">
      <c r="A638" s="831">
        <v>32</v>
      </c>
      <c r="B638" s="832" t="s">
        <v>2552</v>
      </c>
      <c r="C638" s="832" t="s">
        <v>2558</v>
      </c>
      <c r="D638" s="833" t="s">
        <v>4322</v>
      </c>
      <c r="E638" s="834" t="s">
        <v>2579</v>
      </c>
      <c r="F638" s="832" t="s">
        <v>2553</v>
      </c>
      <c r="G638" s="832" t="s">
        <v>2608</v>
      </c>
      <c r="H638" s="832" t="s">
        <v>592</v>
      </c>
      <c r="I638" s="832" t="s">
        <v>2609</v>
      </c>
      <c r="J638" s="832" t="s">
        <v>994</v>
      </c>
      <c r="K638" s="832" t="s">
        <v>2610</v>
      </c>
      <c r="L638" s="835">
        <v>75.05</v>
      </c>
      <c r="M638" s="835">
        <v>300.2</v>
      </c>
      <c r="N638" s="832">
        <v>4</v>
      </c>
      <c r="O638" s="836">
        <v>2.5</v>
      </c>
      <c r="P638" s="835">
        <v>150.1</v>
      </c>
      <c r="Q638" s="837">
        <v>0.5</v>
      </c>
      <c r="R638" s="832">
        <v>2</v>
      </c>
      <c r="S638" s="837">
        <v>0.5</v>
      </c>
      <c r="T638" s="836">
        <v>1.5</v>
      </c>
      <c r="U638" s="838">
        <v>0.6</v>
      </c>
    </row>
    <row r="639" spans="1:21" ht="14.4" customHeight="1" x14ac:dyDescent="0.3">
      <c r="A639" s="831">
        <v>32</v>
      </c>
      <c r="B639" s="832" t="s">
        <v>2552</v>
      </c>
      <c r="C639" s="832" t="s">
        <v>2558</v>
      </c>
      <c r="D639" s="833" t="s">
        <v>4322</v>
      </c>
      <c r="E639" s="834" t="s">
        <v>2579</v>
      </c>
      <c r="F639" s="832" t="s">
        <v>2553</v>
      </c>
      <c r="G639" s="832" t="s">
        <v>2987</v>
      </c>
      <c r="H639" s="832" t="s">
        <v>592</v>
      </c>
      <c r="I639" s="832" t="s">
        <v>2988</v>
      </c>
      <c r="J639" s="832" t="s">
        <v>1224</v>
      </c>
      <c r="K639" s="832" t="s">
        <v>2989</v>
      </c>
      <c r="L639" s="835">
        <v>34.15</v>
      </c>
      <c r="M639" s="835">
        <v>102.44999999999999</v>
      </c>
      <c r="N639" s="832">
        <v>3</v>
      </c>
      <c r="O639" s="836">
        <v>2</v>
      </c>
      <c r="P639" s="835">
        <v>68.3</v>
      </c>
      <c r="Q639" s="837">
        <v>0.66666666666666674</v>
      </c>
      <c r="R639" s="832">
        <v>2</v>
      </c>
      <c r="S639" s="837">
        <v>0.66666666666666663</v>
      </c>
      <c r="T639" s="836">
        <v>1</v>
      </c>
      <c r="U639" s="838">
        <v>0.5</v>
      </c>
    </row>
    <row r="640" spans="1:21" ht="14.4" customHeight="1" x14ac:dyDescent="0.3">
      <c r="A640" s="831">
        <v>32</v>
      </c>
      <c r="B640" s="832" t="s">
        <v>2552</v>
      </c>
      <c r="C640" s="832" t="s">
        <v>2558</v>
      </c>
      <c r="D640" s="833" t="s">
        <v>4322</v>
      </c>
      <c r="E640" s="834" t="s">
        <v>2579</v>
      </c>
      <c r="F640" s="832" t="s">
        <v>2553</v>
      </c>
      <c r="G640" s="832" t="s">
        <v>3377</v>
      </c>
      <c r="H640" s="832" t="s">
        <v>592</v>
      </c>
      <c r="I640" s="832" t="s">
        <v>3378</v>
      </c>
      <c r="J640" s="832" t="s">
        <v>3379</v>
      </c>
      <c r="K640" s="832" t="s">
        <v>3380</v>
      </c>
      <c r="L640" s="835">
        <v>164.01</v>
      </c>
      <c r="M640" s="835">
        <v>164.01</v>
      </c>
      <c r="N640" s="832">
        <v>1</v>
      </c>
      <c r="O640" s="836">
        <v>0.5</v>
      </c>
      <c r="P640" s="835">
        <v>164.01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32</v>
      </c>
      <c r="B641" s="832" t="s">
        <v>2552</v>
      </c>
      <c r="C641" s="832" t="s">
        <v>2558</v>
      </c>
      <c r="D641" s="833" t="s">
        <v>4322</v>
      </c>
      <c r="E641" s="834" t="s">
        <v>2579</v>
      </c>
      <c r="F641" s="832" t="s">
        <v>2553</v>
      </c>
      <c r="G641" s="832" t="s">
        <v>2677</v>
      </c>
      <c r="H641" s="832" t="s">
        <v>592</v>
      </c>
      <c r="I641" s="832" t="s">
        <v>3381</v>
      </c>
      <c r="J641" s="832" t="s">
        <v>3382</v>
      </c>
      <c r="K641" s="832" t="s">
        <v>3383</v>
      </c>
      <c r="L641" s="835">
        <v>166.1</v>
      </c>
      <c r="M641" s="835">
        <v>166.1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32</v>
      </c>
      <c r="B642" s="832" t="s">
        <v>2552</v>
      </c>
      <c r="C642" s="832" t="s">
        <v>2558</v>
      </c>
      <c r="D642" s="833" t="s">
        <v>4322</v>
      </c>
      <c r="E642" s="834" t="s">
        <v>2579</v>
      </c>
      <c r="F642" s="832" t="s">
        <v>2553</v>
      </c>
      <c r="G642" s="832" t="s">
        <v>3384</v>
      </c>
      <c r="H642" s="832" t="s">
        <v>592</v>
      </c>
      <c r="I642" s="832" t="s">
        <v>3385</v>
      </c>
      <c r="J642" s="832" t="s">
        <v>1385</v>
      </c>
      <c r="K642" s="832" t="s">
        <v>3386</v>
      </c>
      <c r="L642" s="835">
        <v>879.21</v>
      </c>
      <c r="M642" s="835">
        <v>879.21</v>
      </c>
      <c r="N642" s="832">
        <v>1</v>
      </c>
      <c r="O642" s="836">
        <v>0.5</v>
      </c>
      <c r="P642" s="835">
        <v>879.21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2552</v>
      </c>
      <c r="C643" s="832" t="s">
        <v>2558</v>
      </c>
      <c r="D643" s="833" t="s">
        <v>4322</v>
      </c>
      <c r="E643" s="834" t="s">
        <v>2579</v>
      </c>
      <c r="F643" s="832" t="s">
        <v>2553</v>
      </c>
      <c r="G643" s="832" t="s">
        <v>2951</v>
      </c>
      <c r="H643" s="832" t="s">
        <v>592</v>
      </c>
      <c r="I643" s="832" t="s">
        <v>3387</v>
      </c>
      <c r="J643" s="832" t="s">
        <v>2953</v>
      </c>
      <c r="K643" s="832"/>
      <c r="L643" s="835">
        <v>0</v>
      </c>
      <c r="M643" s="835">
        <v>0</v>
      </c>
      <c r="N643" s="832">
        <v>4</v>
      </c>
      <c r="O643" s="836">
        <v>3.5</v>
      </c>
      <c r="P643" s="835">
        <v>0</v>
      </c>
      <c r="Q643" s="837"/>
      <c r="R643" s="832">
        <v>3</v>
      </c>
      <c r="S643" s="837">
        <v>0.75</v>
      </c>
      <c r="T643" s="836">
        <v>2.5</v>
      </c>
      <c r="U643" s="838">
        <v>0.7142857142857143</v>
      </c>
    </row>
    <row r="644" spans="1:21" ht="14.4" customHeight="1" x14ac:dyDescent="0.3">
      <c r="A644" s="831">
        <v>32</v>
      </c>
      <c r="B644" s="832" t="s">
        <v>2552</v>
      </c>
      <c r="C644" s="832" t="s">
        <v>2558</v>
      </c>
      <c r="D644" s="833" t="s">
        <v>4322</v>
      </c>
      <c r="E644" s="834" t="s">
        <v>2579</v>
      </c>
      <c r="F644" s="832" t="s">
        <v>2553</v>
      </c>
      <c r="G644" s="832" t="s">
        <v>2651</v>
      </c>
      <c r="H644" s="832" t="s">
        <v>592</v>
      </c>
      <c r="I644" s="832" t="s">
        <v>2730</v>
      </c>
      <c r="J644" s="832" t="s">
        <v>1342</v>
      </c>
      <c r="K644" s="832" t="s">
        <v>2666</v>
      </c>
      <c r="L644" s="835">
        <v>98.75</v>
      </c>
      <c r="M644" s="835">
        <v>98.75</v>
      </c>
      <c r="N644" s="832">
        <v>1</v>
      </c>
      <c r="O644" s="836">
        <v>0.5</v>
      </c>
      <c r="P644" s="835">
        <v>98.75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32</v>
      </c>
      <c r="B645" s="832" t="s">
        <v>2552</v>
      </c>
      <c r="C645" s="832" t="s">
        <v>2558</v>
      </c>
      <c r="D645" s="833" t="s">
        <v>4322</v>
      </c>
      <c r="E645" s="834" t="s">
        <v>2579</v>
      </c>
      <c r="F645" s="832" t="s">
        <v>2553</v>
      </c>
      <c r="G645" s="832" t="s">
        <v>2651</v>
      </c>
      <c r="H645" s="832" t="s">
        <v>592</v>
      </c>
      <c r="I645" s="832" t="s">
        <v>3388</v>
      </c>
      <c r="J645" s="832" t="s">
        <v>1743</v>
      </c>
      <c r="K645" s="832" t="s">
        <v>2653</v>
      </c>
      <c r="L645" s="835">
        <v>49.38</v>
      </c>
      <c r="M645" s="835">
        <v>49.38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32</v>
      </c>
      <c r="B646" s="832" t="s">
        <v>2552</v>
      </c>
      <c r="C646" s="832" t="s">
        <v>2558</v>
      </c>
      <c r="D646" s="833" t="s">
        <v>4322</v>
      </c>
      <c r="E646" s="834" t="s">
        <v>2579</v>
      </c>
      <c r="F646" s="832" t="s">
        <v>2553</v>
      </c>
      <c r="G646" s="832" t="s">
        <v>2684</v>
      </c>
      <c r="H646" s="832" t="s">
        <v>592</v>
      </c>
      <c r="I646" s="832" t="s">
        <v>3389</v>
      </c>
      <c r="J646" s="832" t="s">
        <v>3012</v>
      </c>
      <c r="K646" s="832" t="s">
        <v>3390</v>
      </c>
      <c r="L646" s="835">
        <v>29.31</v>
      </c>
      <c r="M646" s="835">
        <v>29.31</v>
      </c>
      <c r="N646" s="832">
        <v>1</v>
      </c>
      <c r="O646" s="836">
        <v>0.5</v>
      </c>
      <c r="P646" s="835">
        <v>29.31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32</v>
      </c>
      <c r="B647" s="832" t="s">
        <v>2552</v>
      </c>
      <c r="C647" s="832" t="s">
        <v>2558</v>
      </c>
      <c r="D647" s="833" t="s">
        <v>4322</v>
      </c>
      <c r="E647" s="834" t="s">
        <v>2579</v>
      </c>
      <c r="F647" s="832" t="s">
        <v>2553</v>
      </c>
      <c r="G647" s="832" t="s">
        <v>2684</v>
      </c>
      <c r="H647" s="832" t="s">
        <v>592</v>
      </c>
      <c r="I647" s="832" t="s">
        <v>3011</v>
      </c>
      <c r="J647" s="832" t="s">
        <v>3012</v>
      </c>
      <c r="K647" s="832" t="s">
        <v>3013</v>
      </c>
      <c r="L647" s="835">
        <v>58.63</v>
      </c>
      <c r="M647" s="835">
        <v>117.26</v>
      </c>
      <c r="N647" s="832">
        <v>2</v>
      </c>
      <c r="O647" s="836">
        <v>1.5</v>
      </c>
      <c r="P647" s="835">
        <v>117.26</v>
      </c>
      <c r="Q647" s="837">
        <v>1</v>
      </c>
      <c r="R647" s="832">
        <v>2</v>
      </c>
      <c r="S647" s="837">
        <v>1</v>
      </c>
      <c r="T647" s="836">
        <v>1.5</v>
      </c>
      <c r="U647" s="838">
        <v>1</v>
      </c>
    </row>
    <row r="648" spans="1:21" ht="14.4" customHeight="1" x14ac:dyDescent="0.3">
      <c r="A648" s="831">
        <v>32</v>
      </c>
      <c r="B648" s="832" t="s">
        <v>2552</v>
      </c>
      <c r="C648" s="832" t="s">
        <v>2558</v>
      </c>
      <c r="D648" s="833" t="s">
        <v>4322</v>
      </c>
      <c r="E648" s="834" t="s">
        <v>2579</v>
      </c>
      <c r="F648" s="832" t="s">
        <v>2553</v>
      </c>
      <c r="G648" s="832" t="s">
        <v>2642</v>
      </c>
      <c r="H648" s="832" t="s">
        <v>592</v>
      </c>
      <c r="I648" s="832" t="s">
        <v>2643</v>
      </c>
      <c r="J648" s="832" t="s">
        <v>2644</v>
      </c>
      <c r="K648" s="832" t="s">
        <v>2645</v>
      </c>
      <c r="L648" s="835">
        <v>88.76</v>
      </c>
      <c r="M648" s="835">
        <v>1597.68</v>
      </c>
      <c r="N648" s="832">
        <v>18</v>
      </c>
      <c r="O648" s="836">
        <v>8.5</v>
      </c>
      <c r="P648" s="835">
        <v>887.6</v>
      </c>
      <c r="Q648" s="837">
        <v>0.55555555555555558</v>
      </c>
      <c r="R648" s="832">
        <v>10</v>
      </c>
      <c r="S648" s="837">
        <v>0.55555555555555558</v>
      </c>
      <c r="T648" s="836">
        <v>4.5</v>
      </c>
      <c r="U648" s="838">
        <v>0.52941176470588236</v>
      </c>
    </row>
    <row r="649" spans="1:21" ht="14.4" customHeight="1" x14ac:dyDescent="0.3">
      <c r="A649" s="831">
        <v>32</v>
      </c>
      <c r="B649" s="832" t="s">
        <v>2552</v>
      </c>
      <c r="C649" s="832" t="s">
        <v>2558</v>
      </c>
      <c r="D649" s="833" t="s">
        <v>4322</v>
      </c>
      <c r="E649" s="834" t="s">
        <v>2579</v>
      </c>
      <c r="F649" s="832" t="s">
        <v>2553</v>
      </c>
      <c r="G649" s="832" t="s">
        <v>3249</v>
      </c>
      <c r="H649" s="832" t="s">
        <v>662</v>
      </c>
      <c r="I649" s="832" t="s">
        <v>2298</v>
      </c>
      <c r="J649" s="832" t="s">
        <v>2299</v>
      </c>
      <c r="K649" s="832" t="s">
        <v>2300</v>
      </c>
      <c r="L649" s="835">
        <v>58.77</v>
      </c>
      <c r="M649" s="835">
        <v>58.77</v>
      </c>
      <c r="N649" s="832">
        <v>1</v>
      </c>
      <c r="O649" s="836">
        <v>1</v>
      </c>
      <c r="P649" s="835">
        <v>58.77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32</v>
      </c>
      <c r="B650" s="832" t="s">
        <v>2552</v>
      </c>
      <c r="C650" s="832" t="s">
        <v>2558</v>
      </c>
      <c r="D650" s="833" t="s">
        <v>4322</v>
      </c>
      <c r="E650" s="834" t="s">
        <v>2579</v>
      </c>
      <c r="F650" s="832" t="s">
        <v>2553</v>
      </c>
      <c r="G650" s="832" t="s">
        <v>3249</v>
      </c>
      <c r="H650" s="832" t="s">
        <v>662</v>
      </c>
      <c r="I650" s="832" t="s">
        <v>2301</v>
      </c>
      <c r="J650" s="832" t="s">
        <v>2299</v>
      </c>
      <c r="K650" s="832" t="s">
        <v>2302</v>
      </c>
      <c r="L650" s="835">
        <v>176.32</v>
      </c>
      <c r="M650" s="835">
        <v>176.32</v>
      </c>
      <c r="N650" s="832">
        <v>1</v>
      </c>
      <c r="O650" s="836">
        <v>0.5</v>
      </c>
      <c r="P650" s="835">
        <v>176.32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32</v>
      </c>
      <c r="B651" s="832" t="s">
        <v>2552</v>
      </c>
      <c r="C651" s="832" t="s">
        <v>2558</v>
      </c>
      <c r="D651" s="833" t="s">
        <v>4322</v>
      </c>
      <c r="E651" s="834" t="s">
        <v>2579</v>
      </c>
      <c r="F651" s="832" t="s">
        <v>2553</v>
      </c>
      <c r="G651" s="832" t="s">
        <v>2842</v>
      </c>
      <c r="H651" s="832" t="s">
        <v>662</v>
      </c>
      <c r="I651" s="832" t="s">
        <v>2093</v>
      </c>
      <c r="J651" s="832" t="s">
        <v>1045</v>
      </c>
      <c r="K651" s="832" t="s">
        <v>2094</v>
      </c>
      <c r="L651" s="835">
        <v>39.549999999999997</v>
      </c>
      <c r="M651" s="835">
        <v>39.549999999999997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32</v>
      </c>
      <c r="B652" s="832" t="s">
        <v>2552</v>
      </c>
      <c r="C652" s="832" t="s">
        <v>2558</v>
      </c>
      <c r="D652" s="833" t="s">
        <v>4322</v>
      </c>
      <c r="E652" s="834" t="s">
        <v>2579</v>
      </c>
      <c r="F652" s="832" t="s">
        <v>2553</v>
      </c>
      <c r="G652" s="832" t="s">
        <v>2842</v>
      </c>
      <c r="H652" s="832" t="s">
        <v>662</v>
      </c>
      <c r="I652" s="832" t="s">
        <v>2095</v>
      </c>
      <c r="J652" s="832" t="s">
        <v>1045</v>
      </c>
      <c r="K652" s="832" t="s">
        <v>2096</v>
      </c>
      <c r="L652" s="835">
        <v>118.65</v>
      </c>
      <c r="M652" s="835">
        <v>118.65</v>
      </c>
      <c r="N652" s="832">
        <v>1</v>
      </c>
      <c r="O652" s="836">
        <v>1</v>
      </c>
      <c r="P652" s="835">
        <v>118.65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32</v>
      </c>
      <c r="B653" s="832" t="s">
        <v>2552</v>
      </c>
      <c r="C653" s="832" t="s">
        <v>2558</v>
      </c>
      <c r="D653" s="833" t="s">
        <v>4322</v>
      </c>
      <c r="E653" s="834" t="s">
        <v>2579</v>
      </c>
      <c r="F653" s="832" t="s">
        <v>2553</v>
      </c>
      <c r="G653" s="832" t="s">
        <v>3192</v>
      </c>
      <c r="H653" s="832" t="s">
        <v>592</v>
      </c>
      <c r="I653" s="832" t="s">
        <v>3321</v>
      </c>
      <c r="J653" s="832" t="s">
        <v>3322</v>
      </c>
      <c r="K653" s="832" t="s">
        <v>3323</v>
      </c>
      <c r="L653" s="835">
        <v>0</v>
      </c>
      <c r="M653" s="835">
        <v>0</v>
      </c>
      <c r="N653" s="832">
        <v>1</v>
      </c>
      <c r="O653" s="836">
        <v>0.5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32</v>
      </c>
      <c r="B654" s="832" t="s">
        <v>2552</v>
      </c>
      <c r="C654" s="832" t="s">
        <v>2558</v>
      </c>
      <c r="D654" s="833" t="s">
        <v>4322</v>
      </c>
      <c r="E654" s="834" t="s">
        <v>2579</v>
      </c>
      <c r="F654" s="832" t="s">
        <v>2553</v>
      </c>
      <c r="G654" s="832" t="s">
        <v>2735</v>
      </c>
      <c r="H654" s="832" t="s">
        <v>592</v>
      </c>
      <c r="I654" s="832" t="s">
        <v>3391</v>
      </c>
      <c r="J654" s="832" t="s">
        <v>3392</v>
      </c>
      <c r="K654" s="832" t="s">
        <v>3393</v>
      </c>
      <c r="L654" s="835">
        <v>0</v>
      </c>
      <c r="M654" s="835">
        <v>0</v>
      </c>
      <c r="N654" s="832">
        <v>1</v>
      </c>
      <c r="O654" s="836">
        <v>0.5</v>
      </c>
      <c r="P654" s="835">
        <v>0</v>
      </c>
      <c r="Q654" s="837"/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32</v>
      </c>
      <c r="B655" s="832" t="s">
        <v>2552</v>
      </c>
      <c r="C655" s="832" t="s">
        <v>2558</v>
      </c>
      <c r="D655" s="833" t="s">
        <v>4322</v>
      </c>
      <c r="E655" s="834" t="s">
        <v>2579</v>
      </c>
      <c r="F655" s="832" t="s">
        <v>2553</v>
      </c>
      <c r="G655" s="832" t="s">
        <v>2690</v>
      </c>
      <c r="H655" s="832" t="s">
        <v>662</v>
      </c>
      <c r="I655" s="832" t="s">
        <v>2391</v>
      </c>
      <c r="J655" s="832" t="s">
        <v>2038</v>
      </c>
      <c r="K655" s="832" t="s">
        <v>2392</v>
      </c>
      <c r="L655" s="835">
        <v>10.65</v>
      </c>
      <c r="M655" s="835">
        <v>10.65</v>
      </c>
      <c r="N655" s="832">
        <v>1</v>
      </c>
      <c r="O655" s="836">
        <v>0.5</v>
      </c>
      <c r="P655" s="835">
        <v>10.65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32</v>
      </c>
      <c r="B656" s="832" t="s">
        <v>2552</v>
      </c>
      <c r="C656" s="832" t="s">
        <v>2558</v>
      </c>
      <c r="D656" s="833" t="s">
        <v>4322</v>
      </c>
      <c r="E656" s="834" t="s">
        <v>2579</v>
      </c>
      <c r="F656" s="832" t="s">
        <v>2553</v>
      </c>
      <c r="G656" s="832" t="s">
        <v>2690</v>
      </c>
      <c r="H656" s="832" t="s">
        <v>662</v>
      </c>
      <c r="I656" s="832" t="s">
        <v>2040</v>
      </c>
      <c r="J656" s="832" t="s">
        <v>2041</v>
      </c>
      <c r="K656" s="832" t="s">
        <v>2042</v>
      </c>
      <c r="L656" s="835">
        <v>234.07</v>
      </c>
      <c r="M656" s="835">
        <v>468.14</v>
      </c>
      <c r="N656" s="832">
        <v>2</v>
      </c>
      <c r="O656" s="836">
        <v>1</v>
      </c>
      <c r="P656" s="835">
        <v>468.14</v>
      </c>
      <c r="Q656" s="837">
        <v>1</v>
      </c>
      <c r="R656" s="832">
        <v>2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32</v>
      </c>
      <c r="B657" s="832" t="s">
        <v>2552</v>
      </c>
      <c r="C657" s="832" t="s">
        <v>2558</v>
      </c>
      <c r="D657" s="833" t="s">
        <v>4322</v>
      </c>
      <c r="E657" s="834" t="s">
        <v>2579</v>
      </c>
      <c r="F657" s="832" t="s">
        <v>2553</v>
      </c>
      <c r="G657" s="832" t="s">
        <v>2690</v>
      </c>
      <c r="H657" s="832" t="s">
        <v>662</v>
      </c>
      <c r="I657" s="832" t="s">
        <v>2393</v>
      </c>
      <c r="J657" s="832" t="s">
        <v>2041</v>
      </c>
      <c r="K657" s="832" t="s">
        <v>2394</v>
      </c>
      <c r="L657" s="835">
        <v>70.23</v>
      </c>
      <c r="M657" s="835">
        <v>70.23</v>
      </c>
      <c r="N657" s="832">
        <v>1</v>
      </c>
      <c r="O657" s="836">
        <v>0.5</v>
      </c>
      <c r="P657" s="835">
        <v>70.23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32</v>
      </c>
      <c r="B658" s="832" t="s">
        <v>2552</v>
      </c>
      <c r="C658" s="832" t="s">
        <v>2558</v>
      </c>
      <c r="D658" s="833" t="s">
        <v>4322</v>
      </c>
      <c r="E658" s="834" t="s">
        <v>2579</v>
      </c>
      <c r="F658" s="832" t="s">
        <v>2553</v>
      </c>
      <c r="G658" s="832" t="s">
        <v>2690</v>
      </c>
      <c r="H658" s="832" t="s">
        <v>662</v>
      </c>
      <c r="I658" s="832" t="s">
        <v>3394</v>
      </c>
      <c r="J658" s="832" t="s">
        <v>2038</v>
      </c>
      <c r="K658" s="832" t="s">
        <v>2394</v>
      </c>
      <c r="L658" s="835">
        <v>70.23</v>
      </c>
      <c r="M658" s="835">
        <v>70.23</v>
      </c>
      <c r="N658" s="832">
        <v>1</v>
      </c>
      <c r="O658" s="836">
        <v>0.5</v>
      </c>
      <c r="P658" s="835">
        <v>70.23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32</v>
      </c>
      <c r="B659" s="832" t="s">
        <v>2552</v>
      </c>
      <c r="C659" s="832" t="s">
        <v>2558</v>
      </c>
      <c r="D659" s="833" t="s">
        <v>4322</v>
      </c>
      <c r="E659" s="834" t="s">
        <v>2579</v>
      </c>
      <c r="F659" s="832" t="s">
        <v>2553</v>
      </c>
      <c r="G659" s="832" t="s">
        <v>2634</v>
      </c>
      <c r="H659" s="832" t="s">
        <v>662</v>
      </c>
      <c r="I659" s="832" t="s">
        <v>2739</v>
      </c>
      <c r="J659" s="832" t="s">
        <v>901</v>
      </c>
      <c r="K659" s="832" t="s">
        <v>2014</v>
      </c>
      <c r="L659" s="835">
        <v>368.16</v>
      </c>
      <c r="M659" s="835">
        <v>736.32</v>
      </c>
      <c r="N659" s="832">
        <v>2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32</v>
      </c>
      <c r="B660" s="832" t="s">
        <v>2552</v>
      </c>
      <c r="C660" s="832" t="s">
        <v>2558</v>
      </c>
      <c r="D660" s="833" t="s">
        <v>4322</v>
      </c>
      <c r="E660" s="834" t="s">
        <v>2579</v>
      </c>
      <c r="F660" s="832" t="s">
        <v>2553</v>
      </c>
      <c r="G660" s="832" t="s">
        <v>2634</v>
      </c>
      <c r="H660" s="832" t="s">
        <v>662</v>
      </c>
      <c r="I660" s="832" t="s">
        <v>2694</v>
      </c>
      <c r="J660" s="832" t="s">
        <v>901</v>
      </c>
      <c r="K660" s="832" t="s">
        <v>2018</v>
      </c>
      <c r="L660" s="835">
        <v>490.89</v>
      </c>
      <c r="M660" s="835">
        <v>981.78</v>
      </c>
      <c r="N660" s="832">
        <v>2</v>
      </c>
      <c r="O660" s="836">
        <v>1</v>
      </c>
      <c r="P660" s="835">
        <v>981.78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32</v>
      </c>
      <c r="B661" s="832" t="s">
        <v>2552</v>
      </c>
      <c r="C661" s="832" t="s">
        <v>2558</v>
      </c>
      <c r="D661" s="833" t="s">
        <v>4322</v>
      </c>
      <c r="E661" s="834" t="s">
        <v>2579</v>
      </c>
      <c r="F661" s="832" t="s">
        <v>2553</v>
      </c>
      <c r="G661" s="832" t="s">
        <v>2634</v>
      </c>
      <c r="H661" s="832" t="s">
        <v>662</v>
      </c>
      <c r="I661" s="832" t="s">
        <v>3395</v>
      </c>
      <c r="J661" s="832" t="s">
        <v>901</v>
      </c>
      <c r="K661" s="832" t="s">
        <v>3396</v>
      </c>
      <c r="L661" s="835">
        <v>147.26</v>
      </c>
      <c r="M661" s="835">
        <v>294.52</v>
      </c>
      <c r="N661" s="832">
        <v>2</v>
      </c>
      <c r="O661" s="836">
        <v>0.5</v>
      </c>
      <c r="P661" s="835">
        <v>294.52</v>
      </c>
      <c r="Q661" s="837">
        <v>1</v>
      </c>
      <c r="R661" s="832">
        <v>2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32</v>
      </c>
      <c r="B662" s="832" t="s">
        <v>2552</v>
      </c>
      <c r="C662" s="832" t="s">
        <v>2558</v>
      </c>
      <c r="D662" s="833" t="s">
        <v>4322</v>
      </c>
      <c r="E662" s="834" t="s">
        <v>2579</v>
      </c>
      <c r="F662" s="832" t="s">
        <v>2553</v>
      </c>
      <c r="G662" s="832" t="s">
        <v>2634</v>
      </c>
      <c r="H662" s="832" t="s">
        <v>662</v>
      </c>
      <c r="I662" s="832" t="s">
        <v>2740</v>
      </c>
      <c r="J662" s="832" t="s">
        <v>901</v>
      </c>
      <c r="K662" s="832" t="s">
        <v>2016</v>
      </c>
      <c r="L662" s="835">
        <v>736.33</v>
      </c>
      <c r="M662" s="835">
        <v>736.33</v>
      </c>
      <c r="N662" s="832">
        <v>1</v>
      </c>
      <c r="O662" s="836">
        <v>0.5</v>
      </c>
      <c r="P662" s="835">
        <v>736.33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32</v>
      </c>
      <c r="B663" s="832" t="s">
        <v>2552</v>
      </c>
      <c r="C663" s="832" t="s">
        <v>2558</v>
      </c>
      <c r="D663" s="833" t="s">
        <v>4322</v>
      </c>
      <c r="E663" s="834" t="s">
        <v>2579</v>
      </c>
      <c r="F663" s="832" t="s">
        <v>2553</v>
      </c>
      <c r="G663" s="832" t="s">
        <v>2634</v>
      </c>
      <c r="H663" s="832" t="s">
        <v>662</v>
      </c>
      <c r="I663" s="832" t="s">
        <v>2635</v>
      </c>
      <c r="J663" s="832" t="s">
        <v>901</v>
      </c>
      <c r="K663" s="832" t="s">
        <v>2012</v>
      </c>
      <c r="L663" s="835">
        <v>923.74</v>
      </c>
      <c r="M663" s="835">
        <v>4618.7000000000007</v>
      </c>
      <c r="N663" s="832">
        <v>5</v>
      </c>
      <c r="O663" s="836">
        <v>1</v>
      </c>
      <c r="P663" s="835">
        <v>4618.7000000000007</v>
      </c>
      <c r="Q663" s="837">
        <v>1</v>
      </c>
      <c r="R663" s="832">
        <v>5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32</v>
      </c>
      <c r="B664" s="832" t="s">
        <v>2552</v>
      </c>
      <c r="C664" s="832" t="s">
        <v>2558</v>
      </c>
      <c r="D664" s="833" t="s">
        <v>4322</v>
      </c>
      <c r="E664" s="834" t="s">
        <v>2579</v>
      </c>
      <c r="F664" s="832" t="s">
        <v>2553</v>
      </c>
      <c r="G664" s="832" t="s">
        <v>2634</v>
      </c>
      <c r="H664" s="832" t="s">
        <v>662</v>
      </c>
      <c r="I664" s="832" t="s">
        <v>2654</v>
      </c>
      <c r="J664" s="832" t="s">
        <v>1783</v>
      </c>
      <c r="K664" s="832" t="s">
        <v>2655</v>
      </c>
      <c r="L664" s="835">
        <v>1385.62</v>
      </c>
      <c r="M664" s="835">
        <v>1385.62</v>
      </c>
      <c r="N664" s="832">
        <v>1</v>
      </c>
      <c r="O664" s="836">
        <v>0.5</v>
      </c>
      <c r="P664" s="835">
        <v>1385.62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32</v>
      </c>
      <c r="B665" s="832" t="s">
        <v>2552</v>
      </c>
      <c r="C665" s="832" t="s">
        <v>2558</v>
      </c>
      <c r="D665" s="833" t="s">
        <v>4322</v>
      </c>
      <c r="E665" s="834" t="s">
        <v>2579</v>
      </c>
      <c r="F665" s="832" t="s">
        <v>2553</v>
      </c>
      <c r="G665" s="832" t="s">
        <v>2634</v>
      </c>
      <c r="H665" s="832" t="s">
        <v>662</v>
      </c>
      <c r="I665" s="832" t="s">
        <v>2475</v>
      </c>
      <c r="J665" s="832" t="s">
        <v>1783</v>
      </c>
      <c r="K665" s="832" t="s">
        <v>2655</v>
      </c>
      <c r="L665" s="835">
        <v>1385.62</v>
      </c>
      <c r="M665" s="835">
        <v>1385.62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32</v>
      </c>
      <c r="B666" s="832" t="s">
        <v>2552</v>
      </c>
      <c r="C666" s="832" t="s">
        <v>2558</v>
      </c>
      <c r="D666" s="833" t="s">
        <v>4322</v>
      </c>
      <c r="E666" s="834" t="s">
        <v>2579</v>
      </c>
      <c r="F666" s="832" t="s">
        <v>2553</v>
      </c>
      <c r="G666" s="832" t="s">
        <v>2634</v>
      </c>
      <c r="H666" s="832" t="s">
        <v>662</v>
      </c>
      <c r="I666" s="832" t="s">
        <v>2015</v>
      </c>
      <c r="J666" s="832" t="s">
        <v>901</v>
      </c>
      <c r="K666" s="832" t="s">
        <v>2016</v>
      </c>
      <c r="L666" s="835">
        <v>736.33</v>
      </c>
      <c r="M666" s="835">
        <v>736.33</v>
      </c>
      <c r="N666" s="832">
        <v>1</v>
      </c>
      <c r="O666" s="836">
        <v>1</v>
      </c>
      <c r="P666" s="835">
        <v>736.33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32</v>
      </c>
      <c r="B667" s="832" t="s">
        <v>2552</v>
      </c>
      <c r="C667" s="832" t="s">
        <v>2558</v>
      </c>
      <c r="D667" s="833" t="s">
        <v>4322</v>
      </c>
      <c r="E667" s="834" t="s">
        <v>2579</v>
      </c>
      <c r="F667" s="832" t="s">
        <v>2553</v>
      </c>
      <c r="G667" s="832" t="s">
        <v>3397</v>
      </c>
      <c r="H667" s="832" t="s">
        <v>592</v>
      </c>
      <c r="I667" s="832" t="s">
        <v>3398</v>
      </c>
      <c r="J667" s="832" t="s">
        <v>3399</v>
      </c>
      <c r="K667" s="832" t="s">
        <v>2057</v>
      </c>
      <c r="L667" s="835">
        <v>32.76</v>
      </c>
      <c r="M667" s="835">
        <v>65.52</v>
      </c>
      <c r="N667" s="832">
        <v>2</v>
      </c>
      <c r="O667" s="836">
        <v>2</v>
      </c>
      <c r="P667" s="835">
        <v>32.76</v>
      </c>
      <c r="Q667" s="837">
        <v>0.5</v>
      </c>
      <c r="R667" s="832">
        <v>1</v>
      </c>
      <c r="S667" s="837">
        <v>0.5</v>
      </c>
      <c r="T667" s="836">
        <v>1</v>
      </c>
      <c r="U667" s="838">
        <v>0.5</v>
      </c>
    </row>
    <row r="668" spans="1:21" ht="14.4" customHeight="1" x14ac:dyDescent="0.3">
      <c r="A668" s="831">
        <v>32</v>
      </c>
      <c r="B668" s="832" t="s">
        <v>2552</v>
      </c>
      <c r="C668" s="832" t="s">
        <v>2558</v>
      </c>
      <c r="D668" s="833" t="s">
        <v>4322</v>
      </c>
      <c r="E668" s="834" t="s">
        <v>2579</v>
      </c>
      <c r="F668" s="832" t="s">
        <v>2553</v>
      </c>
      <c r="G668" s="832" t="s">
        <v>3400</v>
      </c>
      <c r="H668" s="832" t="s">
        <v>662</v>
      </c>
      <c r="I668" s="832" t="s">
        <v>3401</v>
      </c>
      <c r="J668" s="832" t="s">
        <v>2483</v>
      </c>
      <c r="K668" s="832" t="s">
        <v>2963</v>
      </c>
      <c r="L668" s="835">
        <v>51.83</v>
      </c>
      <c r="M668" s="835">
        <v>51.83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32</v>
      </c>
      <c r="B669" s="832" t="s">
        <v>2552</v>
      </c>
      <c r="C669" s="832" t="s">
        <v>2558</v>
      </c>
      <c r="D669" s="833" t="s">
        <v>4322</v>
      </c>
      <c r="E669" s="834" t="s">
        <v>2579</v>
      </c>
      <c r="F669" s="832" t="s">
        <v>2553</v>
      </c>
      <c r="G669" s="832" t="s">
        <v>2859</v>
      </c>
      <c r="H669" s="832" t="s">
        <v>592</v>
      </c>
      <c r="I669" s="832" t="s">
        <v>2860</v>
      </c>
      <c r="J669" s="832" t="s">
        <v>1584</v>
      </c>
      <c r="K669" s="832" t="s">
        <v>2861</v>
      </c>
      <c r="L669" s="835">
        <v>103.67</v>
      </c>
      <c r="M669" s="835">
        <v>207.34</v>
      </c>
      <c r="N669" s="832">
        <v>2</v>
      </c>
      <c r="O669" s="836">
        <v>1</v>
      </c>
      <c r="P669" s="835">
        <v>207.34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32</v>
      </c>
      <c r="B670" s="832" t="s">
        <v>2552</v>
      </c>
      <c r="C670" s="832" t="s">
        <v>2558</v>
      </c>
      <c r="D670" s="833" t="s">
        <v>4322</v>
      </c>
      <c r="E670" s="834" t="s">
        <v>2579</v>
      </c>
      <c r="F670" s="832" t="s">
        <v>2553</v>
      </c>
      <c r="G670" s="832" t="s">
        <v>2859</v>
      </c>
      <c r="H670" s="832" t="s">
        <v>592</v>
      </c>
      <c r="I670" s="832" t="s">
        <v>3196</v>
      </c>
      <c r="J670" s="832" t="s">
        <v>1584</v>
      </c>
      <c r="K670" s="832" t="s">
        <v>3141</v>
      </c>
      <c r="L670" s="835">
        <v>32.25</v>
      </c>
      <c r="M670" s="835">
        <v>96.75</v>
      </c>
      <c r="N670" s="832">
        <v>3</v>
      </c>
      <c r="O670" s="836">
        <v>1.5</v>
      </c>
      <c r="P670" s="835">
        <v>32.25</v>
      </c>
      <c r="Q670" s="837">
        <v>0.33333333333333331</v>
      </c>
      <c r="R670" s="832">
        <v>1</v>
      </c>
      <c r="S670" s="837">
        <v>0.33333333333333331</v>
      </c>
      <c r="T670" s="836">
        <v>0.5</v>
      </c>
      <c r="U670" s="838">
        <v>0.33333333333333331</v>
      </c>
    </row>
    <row r="671" spans="1:21" ht="14.4" customHeight="1" x14ac:dyDescent="0.3">
      <c r="A671" s="831">
        <v>32</v>
      </c>
      <c r="B671" s="832" t="s">
        <v>2552</v>
      </c>
      <c r="C671" s="832" t="s">
        <v>2558</v>
      </c>
      <c r="D671" s="833" t="s">
        <v>4322</v>
      </c>
      <c r="E671" s="834" t="s">
        <v>2579</v>
      </c>
      <c r="F671" s="832" t="s">
        <v>2553</v>
      </c>
      <c r="G671" s="832" t="s">
        <v>2859</v>
      </c>
      <c r="H671" s="832" t="s">
        <v>592</v>
      </c>
      <c r="I671" s="832" t="s">
        <v>2862</v>
      </c>
      <c r="J671" s="832" t="s">
        <v>1584</v>
      </c>
      <c r="K671" s="832" t="s">
        <v>2861</v>
      </c>
      <c r="L671" s="835">
        <v>103.67</v>
      </c>
      <c r="M671" s="835">
        <v>311.01</v>
      </c>
      <c r="N671" s="832">
        <v>3</v>
      </c>
      <c r="O671" s="836">
        <v>1.5</v>
      </c>
      <c r="P671" s="835">
        <v>311.01</v>
      </c>
      <c r="Q671" s="837">
        <v>1</v>
      </c>
      <c r="R671" s="832">
        <v>3</v>
      </c>
      <c r="S671" s="837">
        <v>1</v>
      </c>
      <c r="T671" s="836">
        <v>1.5</v>
      </c>
      <c r="U671" s="838">
        <v>1</v>
      </c>
    </row>
    <row r="672" spans="1:21" ht="14.4" customHeight="1" x14ac:dyDescent="0.3">
      <c r="A672" s="831">
        <v>32</v>
      </c>
      <c r="B672" s="832" t="s">
        <v>2552</v>
      </c>
      <c r="C672" s="832" t="s">
        <v>2558</v>
      </c>
      <c r="D672" s="833" t="s">
        <v>4322</v>
      </c>
      <c r="E672" s="834" t="s">
        <v>2579</v>
      </c>
      <c r="F672" s="832" t="s">
        <v>2553</v>
      </c>
      <c r="G672" s="832" t="s">
        <v>2611</v>
      </c>
      <c r="H672" s="832" t="s">
        <v>662</v>
      </c>
      <c r="I672" s="832" t="s">
        <v>1993</v>
      </c>
      <c r="J672" s="832" t="s">
        <v>1994</v>
      </c>
      <c r="K672" s="832" t="s">
        <v>1995</v>
      </c>
      <c r="L672" s="835">
        <v>453.18</v>
      </c>
      <c r="M672" s="835">
        <v>3625.44</v>
      </c>
      <c r="N672" s="832">
        <v>8</v>
      </c>
      <c r="O672" s="836">
        <v>6</v>
      </c>
      <c r="P672" s="835">
        <v>2719.08</v>
      </c>
      <c r="Q672" s="837">
        <v>0.75</v>
      </c>
      <c r="R672" s="832">
        <v>6</v>
      </c>
      <c r="S672" s="837">
        <v>0.75</v>
      </c>
      <c r="T672" s="836">
        <v>4</v>
      </c>
      <c r="U672" s="838">
        <v>0.66666666666666663</v>
      </c>
    </row>
    <row r="673" spans="1:21" ht="14.4" customHeight="1" x14ac:dyDescent="0.3">
      <c r="A673" s="831">
        <v>32</v>
      </c>
      <c r="B673" s="832" t="s">
        <v>2552</v>
      </c>
      <c r="C673" s="832" t="s">
        <v>2558</v>
      </c>
      <c r="D673" s="833" t="s">
        <v>4322</v>
      </c>
      <c r="E673" s="834" t="s">
        <v>2579</v>
      </c>
      <c r="F673" s="832" t="s">
        <v>2553</v>
      </c>
      <c r="G673" s="832" t="s">
        <v>2611</v>
      </c>
      <c r="H673" s="832" t="s">
        <v>592</v>
      </c>
      <c r="I673" s="832" t="s">
        <v>3402</v>
      </c>
      <c r="J673" s="832" t="s">
        <v>3403</v>
      </c>
      <c r="K673" s="832" t="s">
        <v>3404</v>
      </c>
      <c r="L673" s="835">
        <v>453.18</v>
      </c>
      <c r="M673" s="835">
        <v>2265.9</v>
      </c>
      <c r="N673" s="832">
        <v>5</v>
      </c>
      <c r="O673" s="836">
        <v>4</v>
      </c>
      <c r="P673" s="835">
        <v>2265.9</v>
      </c>
      <c r="Q673" s="837">
        <v>1</v>
      </c>
      <c r="R673" s="832">
        <v>5</v>
      </c>
      <c r="S673" s="837">
        <v>1</v>
      </c>
      <c r="T673" s="836">
        <v>4</v>
      </c>
      <c r="U673" s="838">
        <v>1</v>
      </c>
    </row>
    <row r="674" spans="1:21" ht="14.4" customHeight="1" x14ac:dyDescent="0.3">
      <c r="A674" s="831">
        <v>32</v>
      </c>
      <c r="B674" s="832" t="s">
        <v>2552</v>
      </c>
      <c r="C674" s="832" t="s">
        <v>2558</v>
      </c>
      <c r="D674" s="833" t="s">
        <v>4322</v>
      </c>
      <c r="E674" s="834" t="s">
        <v>2579</v>
      </c>
      <c r="F674" s="832" t="s">
        <v>2553</v>
      </c>
      <c r="G674" s="832" t="s">
        <v>2866</v>
      </c>
      <c r="H674" s="832" t="s">
        <v>662</v>
      </c>
      <c r="I674" s="832" t="s">
        <v>2032</v>
      </c>
      <c r="J674" s="832" t="s">
        <v>945</v>
      </c>
      <c r="K674" s="832" t="s">
        <v>2033</v>
      </c>
      <c r="L674" s="835">
        <v>0</v>
      </c>
      <c r="M674" s="835">
        <v>0</v>
      </c>
      <c r="N674" s="832">
        <v>1</v>
      </c>
      <c r="O674" s="836">
        <v>0.5</v>
      </c>
      <c r="P674" s="835">
        <v>0</v>
      </c>
      <c r="Q674" s="837"/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32</v>
      </c>
      <c r="B675" s="832" t="s">
        <v>2552</v>
      </c>
      <c r="C675" s="832" t="s">
        <v>2558</v>
      </c>
      <c r="D675" s="833" t="s">
        <v>4322</v>
      </c>
      <c r="E675" s="834" t="s">
        <v>2579</v>
      </c>
      <c r="F675" s="832" t="s">
        <v>2553</v>
      </c>
      <c r="G675" s="832" t="s">
        <v>3032</v>
      </c>
      <c r="H675" s="832" t="s">
        <v>592</v>
      </c>
      <c r="I675" s="832" t="s">
        <v>3033</v>
      </c>
      <c r="J675" s="832" t="s">
        <v>3034</v>
      </c>
      <c r="K675" s="832" t="s">
        <v>3035</v>
      </c>
      <c r="L675" s="835">
        <v>463.19</v>
      </c>
      <c r="M675" s="835">
        <v>463.19</v>
      </c>
      <c r="N675" s="832">
        <v>1</v>
      </c>
      <c r="O675" s="836">
        <v>0.5</v>
      </c>
      <c r="P675" s="835">
        <v>463.19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2552</v>
      </c>
      <c r="C676" s="832" t="s">
        <v>2558</v>
      </c>
      <c r="D676" s="833" t="s">
        <v>4322</v>
      </c>
      <c r="E676" s="834" t="s">
        <v>2579</v>
      </c>
      <c r="F676" s="832" t="s">
        <v>2553</v>
      </c>
      <c r="G676" s="832" t="s">
        <v>2636</v>
      </c>
      <c r="H676" s="832" t="s">
        <v>662</v>
      </c>
      <c r="I676" s="832" t="s">
        <v>2646</v>
      </c>
      <c r="J676" s="832" t="s">
        <v>1990</v>
      </c>
      <c r="K676" s="832" t="s">
        <v>2647</v>
      </c>
      <c r="L676" s="835">
        <v>32.25</v>
      </c>
      <c r="M676" s="835">
        <v>129</v>
      </c>
      <c r="N676" s="832">
        <v>4</v>
      </c>
      <c r="O676" s="836">
        <v>2</v>
      </c>
      <c r="P676" s="835">
        <v>32.25</v>
      </c>
      <c r="Q676" s="837">
        <v>0.25</v>
      </c>
      <c r="R676" s="832">
        <v>1</v>
      </c>
      <c r="S676" s="837">
        <v>0.25</v>
      </c>
      <c r="T676" s="836">
        <v>0.5</v>
      </c>
      <c r="U676" s="838">
        <v>0.25</v>
      </c>
    </row>
    <row r="677" spans="1:21" ht="14.4" customHeight="1" x14ac:dyDescent="0.3">
      <c r="A677" s="831">
        <v>32</v>
      </c>
      <c r="B677" s="832" t="s">
        <v>2552</v>
      </c>
      <c r="C677" s="832" t="s">
        <v>2558</v>
      </c>
      <c r="D677" s="833" t="s">
        <v>4322</v>
      </c>
      <c r="E677" s="834" t="s">
        <v>2579</v>
      </c>
      <c r="F677" s="832" t="s">
        <v>2553</v>
      </c>
      <c r="G677" s="832" t="s">
        <v>2636</v>
      </c>
      <c r="H677" s="832" t="s">
        <v>592</v>
      </c>
      <c r="I677" s="832" t="s">
        <v>3405</v>
      </c>
      <c r="J677" s="832" t="s">
        <v>1990</v>
      </c>
      <c r="K677" s="832" t="s">
        <v>3406</v>
      </c>
      <c r="L677" s="835">
        <v>34.56</v>
      </c>
      <c r="M677" s="835">
        <v>34.56</v>
      </c>
      <c r="N677" s="832">
        <v>1</v>
      </c>
      <c r="O677" s="836">
        <v>1</v>
      </c>
      <c r="P677" s="835">
        <v>34.56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32</v>
      </c>
      <c r="B678" s="832" t="s">
        <v>2552</v>
      </c>
      <c r="C678" s="832" t="s">
        <v>2558</v>
      </c>
      <c r="D678" s="833" t="s">
        <v>4322</v>
      </c>
      <c r="E678" s="834" t="s">
        <v>2579</v>
      </c>
      <c r="F678" s="832" t="s">
        <v>2553</v>
      </c>
      <c r="G678" s="832" t="s">
        <v>2636</v>
      </c>
      <c r="H678" s="832" t="s">
        <v>592</v>
      </c>
      <c r="I678" s="832" t="s">
        <v>2744</v>
      </c>
      <c r="J678" s="832" t="s">
        <v>1990</v>
      </c>
      <c r="K678" s="832" t="s">
        <v>2745</v>
      </c>
      <c r="L678" s="835">
        <v>103.67</v>
      </c>
      <c r="M678" s="835">
        <v>103.67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32</v>
      </c>
      <c r="B679" s="832" t="s">
        <v>2552</v>
      </c>
      <c r="C679" s="832" t="s">
        <v>2558</v>
      </c>
      <c r="D679" s="833" t="s">
        <v>4322</v>
      </c>
      <c r="E679" s="834" t="s">
        <v>2579</v>
      </c>
      <c r="F679" s="832" t="s">
        <v>2553</v>
      </c>
      <c r="G679" s="832" t="s">
        <v>3039</v>
      </c>
      <c r="H679" s="832" t="s">
        <v>592</v>
      </c>
      <c r="I679" s="832" t="s">
        <v>3407</v>
      </c>
      <c r="J679" s="832" t="s">
        <v>672</v>
      </c>
      <c r="K679" s="832" t="s">
        <v>3041</v>
      </c>
      <c r="L679" s="835">
        <v>108.44</v>
      </c>
      <c r="M679" s="835">
        <v>108.44</v>
      </c>
      <c r="N679" s="832">
        <v>1</v>
      </c>
      <c r="O679" s="836">
        <v>0.5</v>
      </c>
      <c r="P679" s="835">
        <v>108.44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32</v>
      </c>
      <c r="B680" s="832" t="s">
        <v>2552</v>
      </c>
      <c r="C680" s="832" t="s">
        <v>2558</v>
      </c>
      <c r="D680" s="833" t="s">
        <v>4322</v>
      </c>
      <c r="E680" s="834" t="s">
        <v>2579</v>
      </c>
      <c r="F680" s="832" t="s">
        <v>2553</v>
      </c>
      <c r="G680" s="832" t="s">
        <v>2699</v>
      </c>
      <c r="H680" s="832" t="s">
        <v>662</v>
      </c>
      <c r="I680" s="832" t="s">
        <v>2310</v>
      </c>
      <c r="J680" s="832" t="s">
        <v>1278</v>
      </c>
      <c r="K680" s="832" t="s">
        <v>1269</v>
      </c>
      <c r="L680" s="835">
        <v>129.51</v>
      </c>
      <c r="M680" s="835">
        <v>129.51</v>
      </c>
      <c r="N680" s="832">
        <v>1</v>
      </c>
      <c r="O680" s="836">
        <v>0.5</v>
      </c>
      <c r="P680" s="835">
        <v>129.51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32</v>
      </c>
      <c r="B681" s="832" t="s">
        <v>2552</v>
      </c>
      <c r="C681" s="832" t="s">
        <v>2558</v>
      </c>
      <c r="D681" s="833" t="s">
        <v>4322</v>
      </c>
      <c r="E681" s="834" t="s">
        <v>2579</v>
      </c>
      <c r="F681" s="832" t="s">
        <v>2553</v>
      </c>
      <c r="G681" s="832" t="s">
        <v>2699</v>
      </c>
      <c r="H681" s="832" t="s">
        <v>662</v>
      </c>
      <c r="I681" s="832" t="s">
        <v>2324</v>
      </c>
      <c r="J681" s="832" t="s">
        <v>1268</v>
      </c>
      <c r="K681" s="832" t="s">
        <v>1269</v>
      </c>
      <c r="L681" s="835">
        <v>176.47</v>
      </c>
      <c r="M681" s="835">
        <v>2470.58</v>
      </c>
      <c r="N681" s="832">
        <v>14</v>
      </c>
      <c r="O681" s="836">
        <v>2</v>
      </c>
      <c r="P681" s="835">
        <v>1588.23</v>
      </c>
      <c r="Q681" s="837">
        <v>0.6428571428571429</v>
      </c>
      <c r="R681" s="832">
        <v>9</v>
      </c>
      <c r="S681" s="837">
        <v>0.6428571428571429</v>
      </c>
      <c r="T681" s="836">
        <v>1.5</v>
      </c>
      <c r="U681" s="838">
        <v>0.75</v>
      </c>
    </row>
    <row r="682" spans="1:21" ht="14.4" customHeight="1" x14ac:dyDescent="0.3">
      <c r="A682" s="831">
        <v>32</v>
      </c>
      <c r="B682" s="832" t="s">
        <v>2552</v>
      </c>
      <c r="C682" s="832" t="s">
        <v>2558</v>
      </c>
      <c r="D682" s="833" t="s">
        <v>4322</v>
      </c>
      <c r="E682" s="834" t="s">
        <v>2579</v>
      </c>
      <c r="F682" s="832" t="s">
        <v>2553</v>
      </c>
      <c r="G682" s="832" t="s">
        <v>2699</v>
      </c>
      <c r="H682" s="832" t="s">
        <v>662</v>
      </c>
      <c r="I682" s="832" t="s">
        <v>3408</v>
      </c>
      <c r="J682" s="832" t="s">
        <v>3409</v>
      </c>
      <c r="K682" s="832" t="s">
        <v>1269</v>
      </c>
      <c r="L682" s="835">
        <v>176.47</v>
      </c>
      <c r="M682" s="835">
        <v>2470.58</v>
      </c>
      <c r="N682" s="832">
        <v>14</v>
      </c>
      <c r="O682" s="836">
        <v>2.5</v>
      </c>
      <c r="P682" s="835">
        <v>1588.23</v>
      </c>
      <c r="Q682" s="837">
        <v>0.6428571428571429</v>
      </c>
      <c r="R682" s="832">
        <v>9</v>
      </c>
      <c r="S682" s="837">
        <v>0.6428571428571429</v>
      </c>
      <c r="T682" s="836">
        <v>1.5</v>
      </c>
      <c r="U682" s="838">
        <v>0.6</v>
      </c>
    </row>
    <row r="683" spans="1:21" ht="14.4" customHeight="1" x14ac:dyDescent="0.3">
      <c r="A683" s="831">
        <v>32</v>
      </c>
      <c r="B683" s="832" t="s">
        <v>2552</v>
      </c>
      <c r="C683" s="832" t="s">
        <v>2558</v>
      </c>
      <c r="D683" s="833" t="s">
        <v>4322</v>
      </c>
      <c r="E683" s="834" t="s">
        <v>2579</v>
      </c>
      <c r="F683" s="832" t="s">
        <v>2553</v>
      </c>
      <c r="G683" s="832" t="s">
        <v>2699</v>
      </c>
      <c r="H683" s="832" t="s">
        <v>662</v>
      </c>
      <c r="I683" s="832" t="s">
        <v>2327</v>
      </c>
      <c r="J683" s="832" t="s">
        <v>2328</v>
      </c>
      <c r="K683" s="832" t="s">
        <v>1271</v>
      </c>
      <c r="L683" s="835">
        <v>194.26</v>
      </c>
      <c r="M683" s="835">
        <v>3496.68</v>
      </c>
      <c r="N683" s="832">
        <v>18</v>
      </c>
      <c r="O683" s="836">
        <v>1</v>
      </c>
      <c r="P683" s="835">
        <v>1748.34</v>
      </c>
      <c r="Q683" s="837">
        <v>0.5</v>
      </c>
      <c r="R683" s="832">
        <v>9</v>
      </c>
      <c r="S683" s="837">
        <v>0.5</v>
      </c>
      <c r="T683" s="836">
        <v>0.5</v>
      </c>
      <c r="U683" s="838">
        <v>0.5</v>
      </c>
    </row>
    <row r="684" spans="1:21" ht="14.4" customHeight="1" x14ac:dyDescent="0.3">
      <c r="A684" s="831">
        <v>32</v>
      </c>
      <c r="B684" s="832" t="s">
        <v>2552</v>
      </c>
      <c r="C684" s="832" t="s">
        <v>2558</v>
      </c>
      <c r="D684" s="833" t="s">
        <v>4322</v>
      </c>
      <c r="E684" s="834" t="s">
        <v>2579</v>
      </c>
      <c r="F684" s="832" t="s">
        <v>2553</v>
      </c>
      <c r="G684" s="832" t="s">
        <v>2699</v>
      </c>
      <c r="H684" s="832" t="s">
        <v>662</v>
      </c>
      <c r="I684" s="832" t="s">
        <v>2474</v>
      </c>
      <c r="J684" s="832" t="s">
        <v>1730</v>
      </c>
      <c r="K684" s="832" t="s">
        <v>1269</v>
      </c>
      <c r="L684" s="835">
        <v>129.51</v>
      </c>
      <c r="M684" s="835">
        <v>129.51</v>
      </c>
      <c r="N684" s="832">
        <v>1</v>
      </c>
      <c r="O684" s="836">
        <v>0.5</v>
      </c>
      <c r="P684" s="835">
        <v>129.51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32</v>
      </c>
      <c r="B685" s="832" t="s">
        <v>2552</v>
      </c>
      <c r="C685" s="832" t="s">
        <v>2558</v>
      </c>
      <c r="D685" s="833" t="s">
        <v>4322</v>
      </c>
      <c r="E685" s="834" t="s">
        <v>2579</v>
      </c>
      <c r="F685" s="832" t="s">
        <v>2553</v>
      </c>
      <c r="G685" s="832" t="s">
        <v>2699</v>
      </c>
      <c r="H685" s="832" t="s">
        <v>662</v>
      </c>
      <c r="I685" s="832" t="s">
        <v>2331</v>
      </c>
      <c r="J685" s="832" t="s">
        <v>2332</v>
      </c>
      <c r="K685" s="832" t="s">
        <v>1269</v>
      </c>
      <c r="L685" s="835">
        <v>127.34</v>
      </c>
      <c r="M685" s="835">
        <v>382.02</v>
      </c>
      <c r="N685" s="832">
        <v>3</v>
      </c>
      <c r="O685" s="836">
        <v>0.5</v>
      </c>
      <c r="P685" s="835">
        <v>382.02</v>
      </c>
      <c r="Q685" s="837">
        <v>1</v>
      </c>
      <c r="R685" s="832">
        <v>3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32</v>
      </c>
      <c r="B686" s="832" t="s">
        <v>2552</v>
      </c>
      <c r="C686" s="832" t="s">
        <v>2558</v>
      </c>
      <c r="D686" s="833" t="s">
        <v>4322</v>
      </c>
      <c r="E686" s="834" t="s">
        <v>2579</v>
      </c>
      <c r="F686" s="832" t="s">
        <v>2553</v>
      </c>
      <c r="G686" s="832" t="s">
        <v>2699</v>
      </c>
      <c r="H686" s="832" t="s">
        <v>662</v>
      </c>
      <c r="I686" s="832" t="s">
        <v>3410</v>
      </c>
      <c r="J686" s="832" t="s">
        <v>3411</v>
      </c>
      <c r="K686" s="832" t="s">
        <v>1263</v>
      </c>
      <c r="L686" s="835">
        <v>158.4</v>
      </c>
      <c r="M686" s="835">
        <v>316.8</v>
      </c>
      <c r="N686" s="832">
        <v>2</v>
      </c>
      <c r="O686" s="836">
        <v>0.5</v>
      </c>
      <c r="P686" s="835">
        <v>316.8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32</v>
      </c>
      <c r="B687" s="832" t="s">
        <v>2552</v>
      </c>
      <c r="C687" s="832" t="s">
        <v>2558</v>
      </c>
      <c r="D687" s="833" t="s">
        <v>4322</v>
      </c>
      <c r="E687" s="834" t="s">
        <v>2579</v>
      </c>
      <c r="F687" s="832" t="s">
        <v>2553</v>
      </c>
      <c r="G687" s="832" t="s">
        <v>2699</v>
      </c>
      <c r="H687" s="832" t="s">
        <v>662</v>
      </c>
      <c r="I687" s="832" t="s">
        <v>3412</v>
      </c>
      <c r="J687" s="832" t="s">
        <v>3413</v>
      </c>
      <c r="K687" s="832" t="s">
        <v>1269</v>
      </c>
      <c r="L687" s="835">
        <v>176.47</v>
      </c>
      <c r="M687" s="835">
        <v>2470.58</v>
      </c>
      <c r="N687" s="832">
        <v>14</v>
      </c>
      <c r="O687" s="836">
        <v>3</v>
      </c>
      <c r="P687" s="835">
        <v>1588.23</v>
      </c>
      <c r="Q687" s="837">
        <v>0.6428571428571429</v>
      </c>
      <c r="R687" s="832">
        <v>9</v>
      </c>
      <c r="S687" s="837">
        <v>0.6428571428571429</v>
      </c>
      <c r="T687" s="836">
        <v>2.5</v>
      </c>
      <c r="U687" s="838">
        <v>0.83333333333333337</v>
      </c>
    </row>
    <row r="688" spans="1:21" ht="14.4" customHeight="1" x14ac:dyDescent="0.3">
      <c r="A688" s="831">
        <v>32</v>
      </c>
      <c r="B688" s="832" t="s">
        <v>2552</v>
      </c>
      <c r="C688" s="832" t="s">
        <v>2558</v>
      </c>
      <c r="D688" s="833" t="s">
        <v>4322</v>
      </c>
      <c r="E688" s="834" t="s">
        <v>2579</v>
      </c>
      <c r="F688" s="832" t="s">
        <v>2553</v>
      </c>
      <c r="G688" s="832" t="s">
        <v>2699</v>
      </c>
      <c r="H688" s="832" t="s">
        <v>662</v>
      </c>
      <c r="I688" s="832" t="s">
        <v>2473</v>
      </c>
      <c r="J688" s="832" t="s">
        <v>1731</v>
      </c>
      <c r="K688" s="832" t="s">
        <v>1263</v>
      </c>
      <c r="L688" s="835">
        <v>131.93</v>
      </c>
      <c r="M688" s="835">
        <v>395.79</v>
      </c>
      <c r="N688" s="832">
        <v>3</v>
      </c>
      <c r="O688" s="836">
        <v>0.5</v>
      </c>
      <c r="P688" s="835">
        <v>395.79</v>
      </c>
      <c r="Q688" s="837">
        <v>1</v>
      </c>
      <c r="R688" s="832">
        <v>3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32</v>
      </c>
      <c r="B689" s="832" t="s">
        <v>2552</v>
      </c>
      <c r="C689" s="832" t="s">
        <v>2558</v>
      </c>
      <c r="D689" s="833" t="s">
        <v>4322</v>
      </c>
      <c r="E689" s="834" t="s">
        <v>2579</v>
      </c>
      <c r="F689" s="832" t="s">
        <v>2553</v>
      </c>
      <c r="G689" s="832" t="s">
        <v>2612</v>
      </c>
      <c r="H689" s="832" t="s">
        <v>592</v>
      </c>
      <c r="I689" s="832" t="s">
        <v>2613</v>
      </c>
      <c r="J689" s="832" t="s">
        <v>2614</v>
      </c>
      <c r="K689" s="832" t="s">
        <v>2615</v>
      </c>
      <c r="L689" s="835">
        <v>21.92</v>
      </c>
      <c r="M689" s="835">
        <v>87.68</v>
      </c>
      <c r="N689" s="832">
        <v>4</v>
      </c>
      <c r="O689" s="836">
        <v>1</v>
      </c>
      <c r="P689" s="835">
        <v>21.92</v>
      </c>
      <c r="Q689" s="837">
        <v>0.25</v>
      </c>
      <c r="R689" s="832">
        <v>1</v>
      </c>
      <c r="S689" s="837">
        <v>0.25</v>
      </c>
      <c r="T689" s="836">
        <v>0.5</v>
      </c>
      <c r="U689" s="838">
        <v>0.5</v>
      </c>
    </row>
    <row r="690" spans="1:21" ht="14.4" customHeight="1" x14ac:dyDescent="0.3">
      <c r="A690" s="831">
        <v>32</v>
      </c>
      <c r="B690" s="832" t="s">
        <v>2552</v>
      </c>
      <c r="C690" s="832" t="s">
        <v>2558</v>
      </c>
      <c r="D690" s="833" t="s">
        <v>4322</v>
      </c>
      <c r="E690" s="834" t="s">
        <v>2579</v>
      </c>
      <c r="F690" s="832" t="s">
        <v>2553</v>
      </c>
      <c r="G690" s="832" t="s">
        <v>2612</v>
      </c>
      <c r="H690" s="832" t="s">
        <v>592</v>
      </c>
      <c r="I690" s="832" t="s">
        <v>2616</v>
      </c>
      <c r="J690" s="832" t="s">
        <v>2617</v>
      </c>
      <c r="K690" s="832" t="s">
        <v>2618</v>
      </c>
      <c r="L690" s="835">
        <v>87.67</v>
      </c>
      <c r="M690" s="835">
        <v>964.36999999999989</v>
      </c>
      <c r="N690" s="832">
        <v>11</v>
      </c>
      <c r="O690" s="836">
        <v>5.5</v>
      </c>
      <c r="P690" s="835">
        <v>613.68999999999994</v>
      </c>
      <c r="Q690" s="837">
        <v>0.63636363636363635</v>
      </c>
      <c r="R690" s="832">
        <v>7</v>
      </c>
      <c r="S690" s="837">
        <v>0.63636363636363635</v>
      </c>
      <c r="T690" s="836">
        <v>3.5</v>
      </c>
      <c r="U690" s="838">
        <v>0.63636363636363635</v>
      </c>
    </row>
    <row r="691" spans="1:21" ht="14.4" customHeight="1" x14ac:dyDescent="0.3">
      <c r="A691" s="831">
        <v>32</v>
      </c>
      <c r="B691" s="832" t="s">
        <v>2552</v>
      </c>
      <c r="C691" s="832" t="s">
        <v>2558</v>
      </c>
      <c r="D691" s="833" t="s">
        <v>4322</v>
      </c>
      <c r="E691" s="834" t="s">
        <v>2579</v>
      </c>
      <c r="F691" s="832" t="s">
        <v>2553</v>
      </c>
      <c r="G691" s="832" t="s">
        <v>3047</v>
      </c>
      <c r="H691" s="832" t="s">
        <v>592</v>
      </c>
      <c r="I691" s="832" t="s">
        <v>3048</v>
      </c>
      <c r="J691" s="832" t="s">
        <v>3049</v>
      </c>
      <c r="K691" s="832" t="s">
        <v>3050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32</v>
      </c>
      <c r="B692" s="832" t="s">
        <v>2552</v>
      </c>
      <c r="C692" s="832" t="s">
        <v>2558</v>
      </c>
      <c r="D692" s="833" t="s">
        <v>4322</v>
      </c>
      <c r="E692" s="834" t="s">
        <v>2579</v>
      </c>
      <c r="F692" s="832" t="s">
        <v>2553</v>
      </c>
      <c r="G692" s="832" t="s">
        <v>3047</v>
      </c>
      <c r="H692" s="832" t="s">
        <v>592</v>
      </c>
      <c r="I692" s="832" t="s">
        <v>3414</v>
      </c>
      <c r="J692" s="832" t="s">
        <v>3415</v>
      </c>
      <c r="K692" s="832" t="s">
        <v>3416</v>
      </c>
      <c r="L692" s="835">
        <v>0</v>
      </c>
      <c r="M692" s="835">
        <v>0</v>
      </c>
      <c r="N692" s="832">
        <v>3</v>
      </c>
      <c r="O692" s="836">
        <v>0.5</v>
      </c>
      <c r="P692" s="835">
        <v>0</v>
      </c>
      <c r="Q692" s="837"/>
      <c r="R692" s="832">
        <v>3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32</v>
      </c>
      <c r="B693" s="832" t="s">
        <v>2552</v>
      </c>
      <c r="C693" s="832" t="s">
        <v>2558</v>
      </c>
      <c r="D693" s="833" t="s">
        <v>4322</v>
      </c>
      <c r="E693" s="834" t="s">
        <v>2579</v>
      </c>
      <c r="F693" s="832" t="s">
        <v>2553</v>
      </c>
      <c r="G693" s="832" t="s">
        <v>3047</v>
      </c>
      <c r="H693" s="832" t="s">
        <v>592</v>
      </c>
      <c r="I693" s="832" t="s">
        <v>3417</v>
      </c>
      <c r="J693" s="832" t="s">
        <v>3415</v>
      </c>
      <c r="K693" s="832" t="s">
        <v>3416</v>
      </c>
      <c r="L693" s="835">
        <v>0</v>
      </c>
      <c r="M693" s="835">
        <v>0</v>
      </c>
      <c r="N693" s="832">
        <v>7</v>
      </c>
      <c r="O693" s="836">
        <v>1.5</v>
      </c>
      <c r="P693" s="835">
        <v>0</v>
      </c>
      <c r="Q693" s="837"/>
      <c r="R693" s="832">
        <v>7</v>
      </c>
      <c r="S693" s="837">
        <v>1</v>
      </c>
      <c r="T693" s="836">
        <v>1.5</v>
      </c>
      <c r="U693" s="838">
        <v>1</v>
      </c>
    </row>
    <row r="694" spans="1:21" ht="14.4" customHeight="1" x14ac:dyDescent="0.3">
      <c r="A694" s="831">
        <v>32</v>
      </c>
      <c r="B694" s="832" t="s">
        <v>2552</v>
      </c>
      <c r="C694" s="832" t="s">
        <v>2558</v>
      </c>
      <c r="D694" s="833" t="s">
        <v>4322</v>
      </c>
      <c r="E694" s="834" t="s">
        <v>2579</v>
      </c>
      <c r="F694" s="832" t="s">
        <v>2553</v>
      </c>
      <c r="G694" s="832" t="s">
        <v>2894</v>
      </c>
      <c r="H694" s="832" t="s">
        <v>592</v>
      </c>
      <c r="I694" s="832" t="s">
        <v>2895</v>
      </c>
      <c r="J694" s="832" t="s">
        <v>2896</v>
      </c>
      <c r="K694" s="832" t="s">
        <v>2897</v>
      </c>
      <c r="L694" s="835">
        <v>128.69999999999999</v>
      </c>
      <c r="M694" s="835">
        <v>128.69999999999999</v>
      </c>
      <c r="N694" s="832">
        <v>1</v>
      </c>
      <c r="O694" s="836">
        <v>0.5</v>
      </c>
      <c r="P694" s="835">
        <v>128.69999999999999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32</v>
      </c>
      <c r="B695" s="832" t="s">
        <v>2552</v>
      </c>
      <c r="C695" s="832" t="s">
        <v>2558</v>
      </c>
      <c r="D695" s="833" t="s">
        <v>4322</v>
      </c>
      <c r="E695" s="834" t="s">
        <v>2579</v>
      </c>
      <c r="F695" s="832" t="s">
        <v>2553</v>
      </c>
      <c r="G695" s="832" t="s">
        <v>3052</v>
      </c>
      <c r="H695" s="832" t="s">
        <v>592</v>
      </c>
      <c r="I695" s="832" t="s">
        <v>3418</v>
      </c>
      <c r="J695" s="832" t="s">
        <v>895</v>
      </c>
      <c r="K695" s="832" t="s">
        <v>896</v>
      </c>
      <c r="L695" s="835">
        <v>0</v>
      </c>
      <c r="M695" s="835">
        <v>0</v>
      </c>
      <c r="N695" s="832">
        <v>2</v>
      </c>
      <c r="O695" s="836">
        <v>1.5</v>
      </c>
      <c r="P695" s="835">
        <v>0</v>
      </c>
      <c r="Q695" s="837"/>
      <c r="R695" s="832">
        <v>2</v>
      </c>
      <c r="S695" s="837">
        <v>1</v>
      </c>
      <c r="T695" s="836">
        <v>1.5</v>
      </c>
      <c r="U695" s="838">
        <v>1</v>
      </c>
    </row>
    <row r="696" spans="1:21" ht="14.4" customHeight="1" x14ac:dyDescent="0.3">
      <c r="A696" s="831">
        <v>32</v>
      </c>
      <c r="B696" s="832" t="s">
        <v>2552</v>
      </c>
      <c r="C696" s="832" t="s">
        <v>2558</v>
      </c>
      <c r="D696" s="833" t="s">
        <v>4322</v>
      </c>
      <c r="E696" s="834" t="s">
        <v>2579</v>
      </c>
      <c r="F696" s="832" t="s">
        <v>2553</v>
      </c>
      <c r="G696" s="832" t="s">
        <v>2900</v>
      </c>
      <c r="H696" s="832" t="s">
        <v>662</v>
      </c>
      <c r="I696" s="832" t="s">
        <v>2250</v>
      </c>
      <c r="J696" s="832" t="s">
        <v>2251</v>
      </c>
      <c r="K696" s="832" t="s">
        <v>2252</v>
      </c>
      <c r="L696" s="835">
        <v>0</v>
      </c>
      <c r="M696" s="835">
        <v>0</v>
      </c>
      <c r="N696" s="832">
        <v>1</v>
      </c>
      <c r="O696" s="836">
        <v>0.5</v>
      </c>
      <c r="P696" s="835">
        <v>0</v>
      </c>
      <c r="Q696" s="837"/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32</v>
      </c>
      <c r="B697" s="832" t="s">
        <v>2552</v>
      </c>
      <c r="C697" s="832" t="s">
        <v>2558</v>
      </c>
      <c r="D697" s="833" t="s">
        <v>4322</v>
      </c>
      <c r="E697" s="834" t="s">
        <v>2579</v>
      </c>
      <c r="F697" s="832" t="s">
        <v>2553</v>
      </c>
      <c r="G697" s="832" t="s">
        <v>3059</v>
      </c>
      <c r="H697" s="832" t="s">
        <v>592</v>
      </c>
      <c r="I697" s="832" t="s">
        <v>3060</v>
      </c>
      <c r="J697" s="832" t="s">
        <v>3061</v>
      </c>
      <c r="K697" s="832" t="s">
        <v>3062</v>
      </c>
      <c r="L697" s="835">
        <v>210.38</v>
      </c>
      <c r="M697" s="835">
        <v>420.76</v>
      </c>
      <c r="N697" s="832">
        <v>2</v>
      </c>
      <c r="O697" s="836">
        <v>2</v>
      </c>
      <c r="P697" s="835">
        <v>420.76</v>
      </c>
      <c r="Q697" s="837">
        <v>1</v>
      </c>
      <c r="R697" s="832">
        <v>2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32</v>
      </c>
      <c r="B698" s="832" t="s">
        <v>2552</v>
      </c>
      <c r="C698" s="832" t="s">
        <v>2558</v>
      </c>
      <c r="D698" s="833" t="s">
        <v>4322</v>
      </c>
      <c r="E698" s="834" t="s">
        <v>2579</v>
      </c>
      <c r="F698" s="832" t="s">
        <v>2553</v>
      </c>
      <c r="G698" s="832" t="s">
        <v>2602</v>
      </c>
      <c r="H698" s="832" t="s">
        <v>592</v>
      </c>
      <c r="I698" s="832" t="s">
        <v>2603</v>
      </c>
      <c r="J698" s="832" t="s">
        <v>1331</v>
      </c>
      <c r="K698" s="832" t="s">
        <v>2604</v>
      </c>
      <c r="L698" s="835">
        <v>66.88</v>
      </c>
      <c r="M698" s="835">
        <v>133.76</v>
      </c>
      <c r="N698" s="832">
        <v>2</v>
      </c>
      <c r="O698" s="836">
        <v>1</v>
      </c>
      <c r="P698" s="835">
        <v>133.76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32</v>
      </c>
      <c r="B699" s="832" t="s">
        <v>2552</v>
      </c>
      <c r="C699" s="832" t="s">
        <v>2558</v>
      </c>
      <c r="D699" s="833" t="s">
        <v>4322</v>
      </c>
      <c r="E699" s="834" t="s">
        <v>2579</v>
      </c>
      <c r="F699" s="832" t="s">
        <v>2553</v>
      </c>
      <c r="G699" s="832" t="s">
        <v>3290</v>
      </c>
      <c r="H699" s="832" t="s">
        <v>662</v>
      </c>
      <c r="I699" s="832" t="s">
        <v>2098</v>
      </c>
      <c r="J699" s="832" t="s">
        <v>2099</v>
      </c>
      <c r="K699" s="832" t="s">
        <v>2100</v>
      </c>
      <c r="L699" s="835">
        <v>79.11</v>
      </c>
      <c r="M699" s="835">
        <v>79.11</v>
      </c>
      <c r="N699" s="832">
        <v>1</v>
      </c>
      <c r="O699" s="836">
        <v>0.5</v>
      </c>
      <c r="P699" s="835">
        <v>79.11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32</v>
      </c>
      <c r="B700" s="832" t="s">
        <v>2552</v>
      </c>
      <c r="C700" s="832" t="s">
        <v>2558</v>
      </c>
      <c r="D700" s="833" t="s">
        <v>4322</v>
      </c>
      <c r="E700" s="834" t="s">
        <v>2579</v>
      </c>
      <c r="F700" s="832" t="s">
        <v>2553</v>
      </c>
      <c r="G700" s="832" t="s">
        <v>3419</v>
      </c>
      <c r="H700" s="832" t="s">
        <v>662</v>
      </c>
      <c r="I700" s="832" t="s">
        <v>3420</v>
      </c>
      <c r="J700" s="832" t="s">
        <v>3421</v>
      </c>
      <c r="K700" s="832" t="s">
        <v>3422</v>
      </c>
      <c r="L700" s="835">
        <v>246.88</v>
      </c>
      <c r="M700" s="835">
        <v>246.88</v>
      </c>
      <c r="N700" s="832">
        <v>1</v>
      </c>
      <c r="O700" s="836">
        <v>0.5</v>
      </c>
      <c r="P700" s="835">
        <v>246.88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32</v>
      </c>
      <c r="B701" s="832" t="s">
        <v>2552</v>
      </c>
      <c r="C701" s="832" t="s">
        <v>2558</v>
      </c>
      <c r="D701" s="833" t="s">
        <v>4322</v>
      </c>
      <c r="E701" s="834" t="s">
        <v>2579</v>
      </c>
      <c r="F701" s="832" t="s">
        <v>2553</v>
      </c>
      <c r="G701" s="832" t="s">
        <v>3423</v>
      </c>
      <c r="H701" s="832" t="s">
        <v>592</v>
      </c>
      <c r="I701" s="832" t="s">
        <v>3424</v>
      </c>
      <c r="J701" s="832" t="s">
        <v>3425</v>
      </c>
      <c r="K701" s="832" t="s">
        <v>3426</v>
      </c>
      <c r="L701" s="835">
        <v>132</v>
      </c>
      <c r="M701" s="835">
        <v>132</v>
      </c>
      <c r="N701" s="832">
        <v>1</v>
      </c>
      <c r="O701" s="836">
        <v>1</v>
      </c>
      <c r="P701" s="835">
        <v>132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32</v>
      </c>
      <c r="B702" s="832" t="s">
        <v>2552</v>
      </c>
      <c r="C702" s="832" t="s">
        <v>2558</v>
      </c>
      <c r="D702" s="833" t="s">
        <v>4322</v>
      </c>
      <c r="E702" s="834" t="s">
        <v>2579</v>
      </c>
      <c r="F702" s="832" t="s">
        <v>2553</v>
      </c>
      <c r="G702" s="832" t="s">
        <v>2619</v>
      </c>
      <c r="H702" s="832" t="s">
        <v>592</v>
      </c>
      <c r="I702" s="832" t="s">
        <v>2620</v>
      </c>
      <c r="J702" s="832" t="s">
        <v>2621</v>
      </c>
      <c r="K702" s="832" t="s">
        <v>2622</v>
      </c>
      <c r="L702" s="835">
        <v>46.99</v>
      </c>
      <c r="M702" s="835">
        <v>93.98</v>
      </c>
      <c r="N702" s="832">
        <v>2</v>
      </c>
      <c r="O702" s="836">
        <v>1</v>
      </c>
      <c r="P702" s="835">
        <v>46.99</v>
      </c>
      <c r="Q702" s="837">
        <v>0.5</v>
      </c>
      <c r="R702" s="832">
        <v>1</v>
      </c>
      <c r="S702" s="837">
        <v>0.5</v>
      </c>
      <c r="T702" s="836">
        <v>0.5</v>
      </c>
      <c r="U702" s="838">
        <v>0.5</v>
      </c>
    </row>
    <row r="703" spans="1:21" ht="14.4" customHeight="1" x14ac:dyDescent="0.3">
      <c r="A703" s="831">
        <v>32</v>
      </c>
      <c r="B703" s="832" t="s">
        <v>2552</v>
      </c>
      <c r="C703" s="832" t="s">
        <v>2558</v>
      </c>
      <c r="D703" s="833" t="s">
        <v>4322</v>
      </c>
      <c r="E703" s="834" t="s">
        <v>2579</v>
      </c>
      <c r="F703" s="832" t="s">
        <v>2553</v>
      </c>
      <c r="G703" s="832" t="s">
        <v>3080</v>
      </c>
      <c r="H703" s="832" t="s">
        <v>662</v>
      </c>
      <c r="I703" s="832" t="s">
        <v>2209</v>
      </c>
      <c r="J703" s="832" t="s">
        <v>2210</v>
      </c>
      <c r="K703" s="832" t="s">
        <v>2211</v>
      </c>
      <c r="L703" s="835">
        <v>902.57</v>
      </c>
      <c r="M703" s="835">
        <v>1805.14</v>
      </c>
      <c r="N703" s="832">
        <v>2</v>
      </c>
      <c r="O703" s="836">
        <v>1</v>
      </c>
      <c r="P703" s="835">
        <v>1805.14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32</v>
      </c>
      <c r="B704" s="832" t="s">
        <v>2552</v>
      </c>
      <c r="C704" s="832" t="s">
        <v>2558</v>
      </c>
      <c r="D704" s="833" t="s">
        <v>4322</v>
      </c>
      <c r="E704" s="834" t="s">
        <v>2579</v>
      </c>
      <c r="F704" s="832" t="s">
        <v>2553</v>
      </c>
      <c r="G704" s="832" t="s">
        <v>2708</v>
      </c>
      <c r="H704" s="832" t="s">
        <v>662</v>
      </c>
      <c r="I704" s="832" t="s">
        <v>2192</v>
      </c>
      <c r="J704" s="832" t="s">
        <v>2193</v>
      </c>
      <c r="K704" s="832" t="s">
        <v>2194</v>
      </c>
      <c r="L704" s="835">
        <v>10325.280000000001</v>
      </c>
      <c r="M704" s="835">
        <v>30975.840000000004</v>
      </c>
      <c r="N704" s="832">
        <v>3</v>
      </c>
      <c r="O704" s="836">
        <v>2</v>
      </c>
      <c r="P704" s="835">
        <v>20650.560000000001</v>
      </c>
      <c r="Q704" s="837">
        <v>0.66666666666666663</v>
      </c>
      <c r="R704" s="832">
        <v>2</v>
      </c>
      <c r="S704" s="837">
        <v>0.66666666666666663</v>
      </c>
      <c r="T704" s="836">
        <v>1.5</v>
      </c>
      <c r="U704" s="838">
        <v>0.75</v>
      </c>
    </row>
    <row r="705" spans="1:21" ht="14.4" customHeight="1" x14ac:dyDescent="0.3">
      <c r="A705" s="831">
        <v>32</v>
      </c>
      <c r="B705" s="832" t="s">
        <v>2552</v>
      </c>
      <c r="C705" s="832" t="s">
        <v>2558</v>
      </c>
      <c r="D705" s="833" t="s">
        <v>4322</v>
      </c>
      <c r="E705" s="834" t="s">
        <v>2579</v>
      </c>
      <c r="F705" s="832" t="s">
        <v>2553</v>
      </c>
      <c r="G705" s="832" t="s">
        <v>2760</v>
      </c>
      <c r="H705" s="832" t="s">
        <v>662</v>
      </c>
      <c r="I705" s="832" t="s">
        <v>2265</v>
      </c>
      <c r="J705" s="832" t="s">
        <v>1248</v>
      </c>
      <c r="K705" s="832" t="s">
        <v>2266</v>
      </c>
      <c r="L705" s="835">
        <v>0</v>
      </c>
      <c r="M705" s="835">
        <v>0</v>
      </c>
      <c r="N705" s="832">
        <v>2</v>
      </c>
      <c r="O705" s="836">
        <v>1.5</v>
      </c>
      <c r="P705" s="835">
        <v>0</v>
      </c>
      <c r="Q705" s="837"/>
      <c r="R705" s="832">
        <v>1</v>
      </c>
      <c r="S705" s="837">
        <v>0.5</v>
      </c>
      <c r="T705" s="836">
        <v>0.5</v>
      </c>
      <c r="U705" s="838">
        <v>0.33333333333333331</v>
      </c>
    </row>
    <row r="706" spans="1:21" ht="14.4" customHeight="1" x14ac:dyDescent="0.3">
      <c r="A706" s="831">
        <v>32</v>
      </c>
      <c r="B706" s="832" t="s">
        <v>2552</v>
      </c>
      <c r="C706" s="832" t="s">
        <v>2558</v>
      </c>
      <c r="D706" s="833" t="s">
        <v>4322</v>
      </c>
      <c r="E706" s="834" t="s">
        <v>2579</v>
      </c>
      <c r="F706" s="832" t="s">
        <v>2553</v>
      </c>
      <c r="G706" s="832" t="s">
        <v>2760</v>
      </c>
      <c r="H706" s="832" t="s">
        <v>662</v>
      </c>
      <c r="I706" s="832" t="s">
        <v>2267</v>
      </c>
      <c r="J706" s="832" t="s">
        <v>1248</v>
      </c>
      <c r="K706" s="832" t="s">
        <v>2268</v>
      </c>
      <c r="L706" s="835">
        <v>0</v>
      </c>
      <c r="M706" s="835">
        <v>0</v>
      </c>
      <c r="N706" s="832">
        <v>1</v>
      </c>
      <c r="O706" s="836">
        <v>1</v>
      </c>
      <c r="P706" s="835"/>
      <c r="Q706" s="837"/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32</v>
      </c>
      <c r="B707" s="832" t="s">
        <v>2552</v>
      </c>
      <c r="C707" s="832" t="s">
        <v>2558</v>
      </c>
      <c r="D707" s="833" t="s">
        <v>4322</v>
      </c>
      <c r="E707" s="834" t="s">
        <v>2579</v>
      </c>
      <c r="F707" s="832" t="s">
        <v>2553</v>
      </c>
      <c r="G707" s="832" t="s">
        <v>3091</v>
      </c>
      <c r="H707" s="832" t="s">
        <v>592</v>
      </c>
      <c r="I707" s="832" t="s">
        <v>3092</v>
      </c>
      <c r="J707" s="832" t="s">
        <v>893</v>
      </c>
      <c r="K707" s="832" t="s">
        <v>3093</v>
      </c>
      <c r="L707" s="835">
        <v>277.70999999999998</v>
      </c>
      <c r="M707" s="835">
        <v>277.70999999999998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32</v>
      </c>
      <c r="B708" s="832" t="s">
        <v>2552</v>
      </c>
      <c r="C708" s="832" t="s">
        <v>2558</v>
      </c>
      <c r="D708" s="833" t="s">
        <v>4322</v>
      </c>
      <c r="E708" s="834" t="s">
        <v>2579</v>
      </c>
      <c r="F708" s="832" t="s">
        <v>2553</v>
      </c>
      <c r="G708" s="832" t="s">
        <v>3346</v>
      </c>
      <c r="H708" s="832" t="s">
        <v>662</v>
      </c>
      <c r="I708" s="832" t="s">
        <v>3347</v>
      </c>
      <c r="J708" s="832" t="s">
        <v>3348</v>
      </c>
      <c r="K708" s="832" t="s">
        <v>3349</v>
      </c>
      <c r="L708" s="835">
        <v>165.63</v>
      </c>
      <c r="M708" s="835">
        <v>165.63</v>
      </c>
      <c r="N708" s="832">
        <v>1</v>
      </c>
      <c r="O708" s="836">
        <v>0.5</v>
      </c>
      <c r="P708" s="835">
        <v>165.63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32</v>
      </c>
      <c r="B709" s="832" t="s">
        <v>2552</v>
      </c>
      <c r="C709" s="832" t="s">
        <v>2558</v>
      </c>
      <c r="D709" s="833" t="s">
        <v>4322</v>
      </c>
      <c r="E709" s="834" t="s">
        <v>2579</v>
      </c>
      <c r="F709" s="832" t="s">
        <v>2553</v>
      </c>
      <c r="G709" s="832" t="s">
        <v>2711</v>
      </c>
      <c r="H709" s="832" t="s">
        <v>592</v>
      </c>
      <c r="I709" s="832" t="s">
        <v>2929</v>
      </c>
      <c r="J709" s="832" t="s">
        <v>1718</v>
      </c>
      <c r="K709" s="832" t="s">
        <v>2930</v>
      </c>
      <c r="L709" s="835">
        <v>50.32</v>
      </c>
      <c r="M709" s="835">
        <v>50.32</v>
      </c>
      <c r="N709" s="832">
        <v>1</v>
      </c>
      <c r="O709" s="836">
        <v>1</v>
      </c>
      <c r="P709" s="835">
        <v>50.32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32</v>
      </c>
      <c r="B710" s="832" t="s">
        <v>2552</v>
      </c>
      <c r="C710" s="832" t="s">
        <v>2558</v>
      </c>
      <c r="D710" s="833" t="s">
        <v>4322</v>
      </c>
      <c r="E710" s="834" t="s">
        <v>2579</v>
      </c>
      <c r="F710" s="832" t="s">
        <v>2553</v>
      </c>
      <c r="G710" s="832" t="s">
        <v>2711</v>
      </c>
      <c r="H710" s="832" t="s">
        <v>592</v>
      </c>
      <c r="I710" s="832" t="s">
        <v>3427</v>
      </c>
      <c r="J710" s="832" t="s">
        <v>3164</v>
      </c>
      <c r="K710" s="832" t="s">
        <v>3428</v>
      </c>
      <c r="L710" s="835">
        <v>199.89</v>
      </c>
      <c r="M710" s="835">
        <v>199.89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32</v>
      </c>
      <c r="B711" s="832" t="s">
        <v>2552</v>
      </c>
      <c r="C711" s="832" t="s">
        <v>2558</v>
      </c>
      <c r="D711" s="833" t="s">
        <v>4322</v>
      </c>
      <c r="E711" s="834" t="s">
        <v>2579</v>
      </c>
      <c r="F711" s="832" t="s">
        <v>2553</v>
      </c>
      <c r="G711" s="832" t="s">
        <v>2627</v>
      </c>
      <c r="H711" s="832" t="s">
        <v>662</v>
      </c>
      <c r="I711" s="832" t="s">
        <v>2136</v>
      </c>
      <c r="J711" s="832" t="s">
        <v>1309</v>
      </c>
      <c r="K711" s="832" t="s">
        <v>2137</v>
      </c>
      <c r="L711" s="835">
        <v>154.36000000000001</v>
      </c>
      <c r="M711" s="835">
        <v>1234.8800000000001</v>
      </c>
      <c r="N711" s="832">
        <v>8</v>
      </c>
      <c r="O711" s="836">
        <v>4.5</v>
      </c>
      <c r="P711" s="835">
        <v>771.80000000000007</v>
      </c>
      <c r="Q711" s="837">
        <v>0.625</v>
      </c>
      <c r="R711" s="832">
        <v>5</v>
      </c>
      <c r="S711" s="837">
        <v>0.625</v>
      </c>
      <c r="T711" s="836">
        <v>3</v>
      </c>
      <c r="U711" s="838">
        <v>0.66666666666666663</v>
      </c>
    </row>
    <row r="712" spans="1:21" ht="14.4" customHeight="1" x14ac:dyDescent="0.3">
      <c r="A712" s="831">
        <v>32</v>
      </c>
      <c r="B712" s="832" t="s">
        <v>2552</v>
      </c>
      <c r="C712" s="832" t="s">
        <v>2558</v>
      </c>
      <c r="D712" s="833" t="s">
        <v>4322</v>
      </c>
      <c r="E712" s="834" t="s">
        <v>2579</v>
      </c>
      <c r="F712" s="832" t="s">
        <v>2553</v>
      </c>
      <c r="G712" s="832" t="s">
        <v>2627</v>
      </c>
      <c r="H712" s="832" t="s">
        <v>662</v>
      </c>
      <c r="I712" s="832" t="s">
        <v>3302</v>
      </c>
      <c r="J712" s="832" t="s">
        <v>3303</v>
      </c>
      <c r="K712" s="832" t="s">
        <v>3304</v>
      </c>
      <c r="L712" s="835">
        <v>149.52000000000001</v>
      </c>
      <c r="M712" s="835">
        <v>149.52000000000001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32</v>
      </c>
      <c r="B713" s="832" t="s">
        <v>2552</v>
      </c>
      <c r="C713" s="832" t="s">
        <v>2558</v>
      </c>
      <c r="D713" s="833" t="s">
        <v>4322</v>
      </c>
      <c r="E713" s="834" t="s">
        <v>2579</v>
      </c>
      <c r="F713" s="832" t="s">
        <v>2553</v>
      </c>
      <c r="G713" s="832" t="s">
        <v>2627</v>
      </c>
      <c r="H713" s="832" t="s">
        <v>592</v>
      </c>
      <c r="I713" s="832" t="s">
        <v>2770</v>
      </c>
      <c r="J713" s="832" t="s">
        <v>1309</v>
      </c>
      <c r="K713" s="832" t="s">
        <v>2137</v>
      </c>
      <c r="L713" s="835">
        <v>154.36000000000001</v>
      </c>
      <c r="M713" s="835">
        <v>154.36000000000001</v>
      </c>
      <c r="N713" s="832">
        <v>1</v>
      </c>
      <c r="O713" s="836">
        <v>1</v>
      </c>
      <c r="P713" s="835">
        <v>154.36000000000001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32</v>
      </c>
      <c r="B714" s="832" t="s">
        <v>2552</v>
      </c>
      <c r="C714" s="832" t="s">
        <v>2558</v>
      </c>
      <c r="D714" s="833" t="s">
        <v>4322</v>
      </c>
      <c r="E714" s="834" t="s">
        <v>2579</v>
      </c>
      <c r="F714" s="832" t="s">
        <v>2553</v>
      </c>
      <c r="G714" s="832" t="s">
        <v>2940</v>
      </c>
      <c r="H714" s="832" t="s">
        <v>592</v>
      </c>
      <c r="I714" s="832" t="s">
        <v>2941</v>
      </c>
      <c r="J714" s="832" t="s">
        <v>2942</v>
      </c>
      <c r="K714" s="832" t="s">
        <v>2943</v>
      </c>
      <c r="L714" s="835">
        <v>421.79</v>
      </c>
      <c r="M714" s="835">
        <v>2530.7400000000002</v>
      </c>
      <c r="N714" s="832">
        <v>6</v>
      </c>
      <c r="O714" s="836">
        <v>3</v>
      </c>
      <c r="P714" s="835">
        <v>2530.7400000000002</v>
      </c>
      <c r="Q714" s="837">
        <v>1</v>
      </c>
      <c r="R714" s="832">
        <v>6</v>
      </c>
      <c r="S714" s="837">
        <v>1</v>
      </c>
      <c r="T714" s="836">
        <v>3</v>
      </c>
      <c r="U714" s="838">
        <v>1</v>
      </c>
    </row>
    <row r="715" spans="1:21" ht="14.4" customHeight="1" x14ac:dyDescent="0.3">
      <c r="A715" s="831">
        <v>32</v>
      </c>
      <c r="B715" s="832" t="s">
        <v>2552</v>
      </c>
      <c r="C715" s="832" t="s">
        <v>2558</v>
      </c>
      <c r="D715" s="833" t="s">
        <v>4322</v>
      </c>
      <c r="E715" s="834" t="s">
        <v>2580</v>
      </c>
      <c r="F715" s="832" t="s">
        <v>2553</v>
      </c>
      <c r="G715" s="832" t="s">
        <v>3173</v>
      </c>
      <c r="H715" s="832" t="s">
        <v>592</v>
      </c>
      <c r="I715" s="832" t="s">
        <v>3174</v>
      </c>
      <c r="J715" s="832" t="s">
        <v>3175</v>
      </c>
      <c r="K715" s="832" t="s">
        <v>3176</v>
      </c>
      <c r="L715" s="835">
        <v>35.11</v>
      </c>
      <c r="M715" s="835">
        <v>105.33</v>
      </c>
      <c r="N715" s="832">
        <v>3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32</v>
      </c>
      <c r="B716" s="832" t="s">
        <v>2552</v>
      </c>
      <c r="C716" s="832" t="s">
        <v>2558</v>
      </c>
      <c r="D716" s="833" t="s">
        <v>4322</v>
      </c>
      <c r="E716" s="834" t="s">
        <v>2580</v>
      </c>
      <c r="F716" s="832" t="s">
        <v>2553</v>
      </c>
      <c r="G716" s="832" t="s">
        <v>2598</v>
      </c>
      <c r="H716" s="832" t="s">
        <v>592</v>
      </c>
      <c r="I716" s="832" t="s">
        <v>2750</v>
      </c>
      <c r="J716" s="832" t="s">
        <v>2600</v>
      </c>
      <c r="K716" s="832" t="s">
        <v>2751</v>
      </c>
      <c r="L716" s="835">
        <v>263.26</v>
      </c>
      <c r="M716" s="835">
        <v>15532.34</v>
      </c>
      <c r="N716" s="832">
        <v>59</v>
      </c>
      <c r="O716" s="836">
        <v>12.5</v>
      </c>
      <c r="P716" s="835">
        <v>11583.44</v>
      </c>
      <c r="Q716" s="837">
        <v>0.74576271186440679</v>
      </c>
      <c r="R716" s="832">
        <v>44</v>
      </c>
      <c r="S716" s="837">
        <v>0.74576271186440679</v>
      </c>
      <c r="T716" s="836">
        <v>9</v>
      </c>
      <c r="U716" s="838">
        <v>0.72</v>
      </c>
    </row>
    <row r="717" spans="1:21" ht="14.4" customHeight="1" x14ac:dyDescent="0.3">
      <c r="A717" s="831">
        <v>32</v>
      </c>
      <c r="B717" s="832" t="s">
        <v>2552</v>
      </c>
      <c r="C717" s="832" t="s">
        <v>2558</v>
      </c>
      <c r="D717" s="833" t="s">
        <v>4322</v>
      </c>
      <c r="E717" s="834" t="s">
        <v>2580</v>
      </c>
      <c r="F717" s="832" t="s">
        <v>2553</v>
      </c>
      <c r="G717" s="832" t="s">
        <v>2598</v>
      </c>
      <c r="H717" s="832" t="s">
        <v>592</v>
      </c>
      <c r="I717" s="832" t="s">
        <v>2599</v>
      </c>
      <c r="J717" s="832" t="s">
        <v>2600</v>
      </c>
      <c r="K717" s="832" t="s">
        <v>2601</v>
      </c>
      <c r="L717" s="835">
        <v>1295.6400000000001</v>
      </c>
      <c r="M717" s="835">
        <v>6478.2000000000007</v>
      </c>
      <c r="N717" s="832">
        <v>5</v>
      </c>
      <c r="O717" s="836">
        <v>2</v>
      </c>
      <c r="P717" s="835">
        <v>6478.2000000000007</v>
      </c>
      <c r="Q717" s="837">
        <v>1</v>
      </c>
      <c r="R717" s="832">
        <v>5</v>
      </c>
      <c r="S717" s="837">
        <v>1</v>
      </c>
      <c r="T717" s="836">
        <v>2</v>
      </c>
      <c r="U717" s="838">
        <v>1</v>
      </c>
    </row>
    <row r="718" spans="1:21" ht="14.4" customHeight="1" x14ac:dyDescent="0.3">
      <c r="A718" s="831">
        <v>32</v>
      </c>
      <c r="B718" s="832" t="s">
        <v>2552</v>
      </c>
      <c r="C718" s="832" t="s">
        <v>2558</v>
      </c>
      <c r="D718" s="833" t="s">
        <v>4322</v>
      </c>
      <c r="E718" s="834" t="s">
        <v>2580</v>
      </c>
      <c r="F718" s="832" t="s">
        <v>2553</v>
      </c>
      <c r="G718" s="832" t="s">
        <v>2598</v>
      </c>
      <c r="H718" s="832" t="s">
        <v>592</v>
      </c>
      <c r="I718" s="832" t="s">
        <v>2605</v>
      </c>
      <c r="J718" s="832" t="s">
        <v>1586</v>
      </c>
      <c r="K718" s="832" t="s">
        <v>2606</v>
      </c>
      <c r="L718" s="835">
        <v>462.73</v>
      </c>
      <c r="M718" s="835">
        <v>8791.8700000000008</v>
      </c>
      <c r="N718" s="832">
        <v>19</v>
      </c>
      <c r="O718" s="836">
        <v>4.5</v>
      </c>
      <c r="P718" s="835">
        <v>3701.84</v>
      </c>
      <c r="Q718" s="837">
        <v>0.42105263157894735</v>
      </c>
      <c r="R718" s="832">
        <v>8</v>
      </c>
      <c r="S718" s="837">
        <v>0.42105263157894735</v>
      </c>
      <c r="T718" s="836">
        <v>2.5</v>
      </c>
      <c r="U718" s="838">
        <v>0.55555555555555558</v>
      </c>
    </row>
    <row r="719" spans="1:21" ht="14.4" customHeight="1" x14ac:dyDescent="0.3">
      <c r="A719" s="831">
        <v>32</v>
      </c>
      <c r="B719" s="832" t="s">
        <v>2552</v>
      </c>
      <c r="C719" s="832" t="s">
        <v>2558</v>
      </c>
      <c r="D719" s="833" t="s">
        <v>4322</v>
      </c>
      <c r="E719" s="834" t="s">
        <v>2580</v>
      </c>
      <c r="F719" s="832" t="s">
        <v>2553</v>
      </c>
      <c r="G719" s="832" t="s">
        <v>3429</v>
      </c>
      <c r="H719" s="832" t="s">
        <v>592</v>
      </c>
      <c r="I719" s="832" t="s">
        <v>3430</v>
      </c>
      <c r="J719" s="832" t="s">
        <v>3431</v>
      </c>
      <c r="K719" s="832" t="s">
        <v>3432</v>
      </c>
      <c r="L719" s="835">
        <v>143.34</v>
      </c>
      <c r="M719" s="835">
        <v>860.04</v>
      </c>
      <c r="N719" s="832">
        <v>6</v>
      </c>
      <c r="O719" s="836">
        <v>1.5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32</v>
      </c>
      <c r="B720" s="832" t="s">
        <v>2552</v>
      </c>
      <c r="C720" s="832" t="s">
        <v>2558</v>
      </c>
      <c r="D720" s="833" t="s">
        <v>4322</v>
      </c>
      <c r="E720" s="834" t="s">
        <v>2580</v>
      </c>
      <c r="F720" s="832" t="s">
        <v>2553</v>
      </c>
      <c r="G720" s="832" t="s">
        <v>2648</v>
      </c>
      <c r="H720" s="832" t="s">
        <v>592</v>
      </c>
      <c r="I720" s="832" t="s">
        <v>2656</v>
      </c>
      <c r="J720" s="832" t="s">
        <v>2657</v>
      </c>
      <c r="K720" s="832" t="s">
        <v>2658</v>
      </c>
      <c r="L720" s="835">
        <v>121.75</v>
      </c>
      <c r="M720" s="835">
        <v>487</v>
      </c>
      <c r="N720" s="832">
        <v>4</v>
      </c>
      <c r="O720" s="836">
        <v>2.5</v>
      </c>
      <c r="P720" s="835">
        <v>487</v>
      </c>
      <c r="Q720" s="837">
        <v>1</v>
      </c>
      <c r="R720" s="832">
        <v>4</v>
      </c>
      <c r="S720" s="837">
        <v>1</v>
      </c>
      <c r="T720" s="836">
        <v>2.5</v>
      </c>
      <c r="U720" s="838">
        <v>1</v>
      </c>
    </row>
    <row r="721" spans="1:21" ht="14.4" customHeight="1" x14ac:dyDescent="0.3">
      <c r="A721" s="831">
        <v>32</v>
      </c>
      <c r="B721" s="832" t="s">
        <v>2552</v>
      </c>
      <c r="C721" s="832" t="s">
        <v>2558</v>
      </c>
      <c r="D721" s="833" t="s">
        <v>4322</v>
      </c>
      <c r="E721" s="834" t="s">
        <v>2580</v>
      </c>
      <c r="F721" s="832" t="s">
        <v>2553</v>
      </c>
      <c r="G721" s="832" t="s">
        <v>2648</v>
      </c>
      <c r="H721" s="832" t="s">
        <v>662</v>
      </c>
      <c r="I721" s="832" t="s">
        <v>2236</v>
      </c>
      <c r="J721" s="832" t="s">
        <v>678</v>
      </c>
      <c r="K721" s="832" t="s">
        <v>679</v>
      </c>
      <c r="L721" s="835">
        <v>72.55</v>
      </c>
      <c r="M721" s="835">
        <v>217.64999999999998</v>
      </c>
      <c r="N721" s="832">
        <v>3</v>
      </c>
      <c r="O721" s="836">
        <v>2</v>
      </c>
      <c r="P721" s="835">
        <v>145.1</v>
      </c>
      <c r="Q721" s="837">
        <v>0.66666666666666674</v>
      </c>
      <c r="R721" s="832">
        <v>2</v>
      </c>
      <c r="S721" s="837">
        <v>0.66666666666666663</v>
      </c>
      <c r="T721" s="836">
        <v>1</v>
      </c>
      <c r="U721" s="838">
        <v>0.5</v>
      </c>
    </row>
    <row r="722" spans="1:21" ht="14.4" customHeight="1" x14ac:dyDescent="0.3">
      <c r="A722" s="831">
        <v>32</v>
      </c>
      <c r="B722" s="832" t="s">
        <v>2552</v>
      </c>
      <c r="C722" s="832" t="s">
        <v>2558</v>
      </c>
      <c r="D722" s="833" t="s">
        <v>4322</v>
      </c>
      <c r="E722" s="834" t="s">
        <v>2580</v>
      </c>
      <c r="F722" s="832" t="s">
        <v>2553</v>
      </c>
      <c r="G722" s="832" t="s">
        <v>2648</v>
      </c>
      <c r="H722" s="832" t="s">
        <v>662</v>
      </c>
      <c r="I722" s="832" t="s">
        <v>2237</v>
      </c>
      <c r="J722" s="832" t="s">
        <v>678</v>
      </c>
      <c r="K722" s="832" t="s">
        <v>680</v>
      </c>
      <c r="L722" s="835">
        <v>65.28</v>
      </c>
      <c r="M722" s="835">
        <v>1762.56</v>
      </c>
      <c r="N722" s="832">
        <v>27</v>
      </c>
      <c r="O722" s="836">
        <v>7</v>
      </c>
      <c r="P722" s="835">
        <v>979.19999999999993</v>
      </c>
      <c r="Q722" s="837">
        <v>0.55555555555555558</v>
      </c>
      <c r="R722" s="832">
        <v>15</v>
      </c>
      <c r="S722" s="837">
        <v>0.55555555555555558</v>
      </c>
      <c r="T722" s="836">
        <v>4</v>
      </c>
      <c r="U722" s="838">
        <v>0.5714285714285714</v>
      </c>
    </row>
    <row r="723" spans="1:21" ht="14.4" customHeight="1" x14ac:dyDescent="0.3">
      <c r="A723" s="831">
        <v>32</v>
      </c>
      <c r="B723" s="832" t="s">
        <v>2552</v>
      </c>
      <c r="C723" s="832" t="s">
        <v>2558</v>
      </c>
      <c r="D723" s="833" t="s">
        <v>4322</v>
      </c>
      <c r="E723" s="834" t="s">
        <v>2580</v>
      </c>
      <c r="F723" s="832" t="s">
        <v>2553</v>
      </c>
      <c r="G723" s="832" t="s">
        <v>3433</v>
      </c>
      <c r="H723" s="832" t="s">
        <v>662</v>
      </c>
      <c r="I723" s="832" t="s">
        <v>3434</v>
      </c>
      <c r="J723" s="832" t="s">
        <v>796</v>
      </c>
      <c r="K723" s="832" t="s">
        <v>3435</v>
      </c>
      <c r="L723" s="835">
        <v>144.01</v>
      </c>
      <c r="M723" s="835">
        <v>144.01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32</v>
      </c>
      <c r="B724" s="832" t="s">
        <v>2552</v>
      </c>
      <c r="C724" s="832" t="s">
        <v>2558</v>
      </c>
      <c r="D724" s="833" t="s">
        <v>4322</v>
      </c>
      <c r="E724" s="834" t="s">
        <v>2580</v>
      </c>
      <c r="F724" s="832" t="s">
        <v>2553</v>
      </c>
      <c r="G724" s="832" t="s">
        <v>2659</v>
      </c>
      <c r="H724" s="832" t="s">
        <v>662</v>
      </c>
      <c r="I724" s="832" t="s">
        <v>2062</v>
      </c>
      <c r="J724" s="832" t="s">
        <v>2063</v>
      </c>
      <c r="K724" s="832" t="s">
        <v>2064</v>
      </c>
      <c r="L724" s="835">
        <v>93.27</v>
      </c>
      <c r="M724" s="835">
        <v>93.27</v>
      </c>
      <c r="N724" s="832">
        <v>1</v>
      </c>
      <c r="O724" s="836">
        <v>0.5</v>
      </c>
      <c r="P724" s="835">
        <v>93.27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32</v>
      </c>
      <c r="B725" s="832" t="s">
        <v>2552</v>
      </c>
      <c r="C725" s="832" t="s">
        <v>2558</v>
      </c>
      <c r="D725" s="833" t="s">
        <v>4322</v>
      </c>
      <c r="E725" s="834" t="s">
        <v>2580</v>
      </c>
      <c r="F725" s="832" t="s">
        <v>2553</v>
      </c>
      <c r="G725" s="832" t="s">
        <v>2782</v>
      </c>
      <c r="H725" s="832" t="s">
        <v>662</v>
      </c>
      <c r="I725" s="832" t="s">
        <v>3436</v>
      </c>
      <c r="J725" s="832" t="s">
        <v>3437</v>
      </c>
      <c r="K725" s="832" t="s">
        <v>679</v>
      </c>
      <c r="L725" s="835">
        <v>219.93</v>
      </c>
      <c r="M725" s="835">
        <v>219.93</v>
      </c>
      <c r="N725" s="832">
        <v>1</v>
      </c>
      <c r="O725" s="836">
        <v>0.5</v>
      </c>
      <c r="P725" s="835">
        <v>219.93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32</v>
      </c>
      <c r="B726" s="832" t="s">
        <v>2552</v>
      </c>
      <c r="C726" s="832" t="s">
        <v>2558</v>
      </c>
      <c r="D726" s="833" t="s">
        <v>4322</v>
      </c>
      <c r="E726" s="834" t="s">
        <v>2580</v>
      </c>
      <c r="F726" s="832" t="s">
        <v>2553</v>
      </c>
      <c r="G726" s="832" t="s">
        <v>3181</v>
      </c>
      <c r="H726" s="832" t="s">
        <v>592</v>
      </c>
      <c r="I726" s="832" t="s">
        <v>3438</v>
      </c>
      <c r="J726" s="832" t="s">
        <v>3439</v>
      </c>
      <c r="K726" s="832" t="s">
        <v>2966</v>
      </c>
      <c r="L726" s="835">
        <v>392.41</v>
      </c>
      <c r="M726" s="835">
        <v>392.41</v>
      </c>
      <c r="N726" s="832">
        <v>1</v>
      </c>
      <c r="O726" s="836">
        <v>1</v>
      </c>
      <c r="P726" s="835">
        <v>392.41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32</v>
      </c>
      <c r="B727" s="832" t="s">
        <v>2552</v>
      </c>
      <c r="C727" s="832" t="s">
        <v>2558</v>
      </c>
      <c r="D727" s="833" t="s">
        <v>4322</v>
      </c>
      <c r="E727" s="834" t="s">
        <v>2580</v>
      </c>
      <c r="F727" s="832" t="s">
        <v>2553</v>
      </c>
      <c r="G727" s="832" t="s">
        <v>3181</v>
      </c>
      <c r="H727" s="832" t="s">
        <v>592</v>
      </c>
      <c r="I727" s="832" t="s">
        <v>3440</v>
      </c>
      <c r="J727" s="832" t="s">
        <v>3439</v>
      </c>
      <c r="K727" s="832" t="s">
        <v>3441</v>
      </c>
      <c r="L727" s="835">
        <v>603.72</v>
      </c>
      <c r="M727" s="835">
        <v>603.72</v>
      </c>
      <c r="N727" s="832">
        <v>1</v>
      </c>
      <c r="O727" s="836">
        <v>1</v>
      </c>
      <c r="P727" s="835">
        <v>603.72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32</v>
      </c>
      <c r="B728" s="832" t="s">
        <v>2552</v>
      </c>
      <c r="C728" s="832" t="s">
        <v>2558</v>
      </c>
      <c r="D728" s="833" t="s">
        <v>4322</v>
      </c>
      <c r="E728" s="834" t="s">
        <v>2580</v>
      </c>
      <c r="F728" s="832" t="s">
        <v>2553</v>
      </c>
      <c r="G728" s="832" t="s">
        <v>3181</v>
      </c>
      <c r="H728" s="832" t="s">
        <v>592</v>
      </c>
      <c r="I728" s="832" t="s">
        <v>3202</v>
      </c>
      <c r="J728" s="832" t="s">
        <v>3203</v>
      </c>
      <c r="K728" s="832" t="s">
        <v>2110</v>
      </c>
      <c r="L728" s="835">
        <v>279.52999999999997</v>
      </c>
      <c r="M728" s="835">
        <v>279.52999999999997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32</v>
      </c>
      <c r="B729" s="832" t="s">
        <v>2552</v>
      </c>
      <c r="C729" s="832" t="s">
        <v>2558</v>
      </c>
      <c r="D729" s="833" t="s">
        <v>4322</v>
      </c>
      <c r="E729" s="834" t="s">
        <v>2580</v>
      </c>
      <c r="F729" s="832" t="s">
        <v>2553</v>
      </c>
      <c r="G729" s="832" t="s">
        <v>3307</v>
      </c>
      <c r="H729" s="832" t="s">
        <v>592</v>
      </c>
      <c r="I729" s="832" t="s">
        <v>3442</v>
      </c>
      <c r="J729" s="832" t="s">
        <v>3443</v>
      </c>
      <c r="K729" s="832" t="s">
        <v>2966</v>
      </c>
      <c r="L729" s="835">
        <v>234.07</v>
      </c>
      <c r="M729" s="835">
        <v>234.07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32</v>
      </c>
      <c r="B730" s="832" t="s">
        <v>2552</v>
      </c>
      <c r="C730" s="832" t="s">
        <v>2558</v>
      </c>
      <c r="D730" s="833" t="s">
        <v>4322</v>
      </c>
      <c r="E730" s="834" t="s">
        <v>2580</v>
      </c>
      <c r="F730" s="832" t="s">
        <v>2553</v>
      </c>
      <c r="G730" s="832" t="s">
        <v>2663</v>
      </c>
      <c r="H730" s="832" t="s">
        <v>592</v>
      </c>
      <c r="I730" s="832" t="s">
        <v>3444</v>
      </c>
      <c r="J730" s="832" t="s">
        <v>3445</v>
      </c>
      <c r="K730" s="832" t="s">
        <v>2296</v>
      </c>
      <c r="L730" s="835">
        <v>210.66</v>
      </c>
      <c r="M730" s="835">
        <v>210.66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32</v>
      </c>
      <c r="B731" s="832" t="s">
        <v>2552</v>
      </c>
      <c r="C731" s="832" t="s">
        <v>2558</v>
      </c>
      <c r="D731" s="833" t="s">
        <v>4322</v>
      </c>
      <c r="E731" s="834" t="s">
        <v>2580</v>
      </c>
      <c r="F731" s="832" t="s">
        <v>2553</v>
      </c>
      <c r="G731" s="832" t="s">
        <v>2663</v>
      </c>
      <c r="H731" s="832" t="s">
        <v>662</v>
      </c>
      <c r="I731" s="832" t="s">
        <v>3446</v>
      </c>
      <c r="J731" s="832" t="s">
        <v>1509</v>
      </c>
      <c r="K731" s="832" t="s">
        <v>3447</v>
      </c>
      <c r="L731" s="835">
        <v>117.03</v>
      </c>
      <c r="M731" s="835">
        <v>117.03</v>
      </c>
      <c r="N731" s="832">
        <v>1</v>
      </c>
      <c r="O731" s="836">
        <v>0.5</v>
      </c>
      <c r="P731" s="835">
        <v>117.03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32</v>
      </c>
      <c r="B732" s="832" t="s">
        <v>2552</v>
      </c>
      <c r="C732" s="832" t="s">
        <v>2558</v>
      </c>
      <c r="D732" s="833" t="s">
        <v>4322</v>
      </c>
      <c r="E732" s="834" t="s">
        <v>2580</v>
      </c>
      <c r="F732" s="832" t="s">
        <v>2553</v>
      </c>
      <c r="G732" s="832" t="s">
        <v>2786</v>
      </c>
      <c r="H732" s="832" t="s">
        <v>592</v>
      </c>
      <c r="I732" s="832" t="s">
        <v>2787</v>
      </c>
      <c r="J732" s="832" t="s">
        <v>1030</v>
      </c>
      <c r="K732" s="832" t="s">
        <v>2788</v>
      </c>
      <c r="L732" s="835">
        <v>0</v>
      </c>
      <c r="M732" s="835">
        <v>0</v>
      </c>
      <c r="N732" s="832">
        <v>1</v>
      </c>
      <c r="O732" s="836">
        <v>1</v>
      </c>
      <c r="P732" s="835">
        <v>0</v>
      </c>
      <c r="Q732" s="837"/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32</v>
      </c>
      <c r="B733" s="832" t="s">
        <v>2552</v>
      </c>
      <c r="C733" s="832" t="s">
        <v>2558</v>
      </c>
      <c r="D733" s="833" t="s">
        <v>4322</v>
      </c>
      <c r="E733" s="834" t="s">
        <v>2580</v>
      </c>
      <c r="F733" s="832" t="s">
        <v>2553</v>
      </c>
      <c r="G733" s="832" t="s">
        <v>2649</v>
      </c>
      <c r="H733" s="832" t="s">
        <v>662</v>
      </c>
      <c r="I733" s="832" t="s">
        <v>2146</v>
      </c>
      <c r="J733" s="832" t="s">
        <v>2144</v>
      </c>
      <c r="K733" s="832" t="s">
        <v>2147</v>
      </c>
      <c r="L733" s="835">
        <v>170.52</v>
      </c>
      <c r="M733" s="835">
        <v>341.04</v>
      </c>
      <c r="N733" s="832">
        <v>2</v>
      </c>
      <c r="O733" s="836">
        <v>1.5</v>
      </c>
      <c r="P733" s="835">
        <v>170.52</v>
      </c>
      <c r="Q733" s="837">
        <v>0.5</v>
      </c>
      <c r="R733" s="832">
        <v>1</v>
      </c>
      <c r="S733" s="837">
        <v>0.5</v>
      </c>
      <c r="T733" s="836">
        <v>1</v>
      </c>
      <c r="U733" s="838">
        <v>0.66666666666666663</v>
      </c>
    </row>
    <row r="734" spans="1:21" ht="14.4" customHeight="1" x14ac:dyDescent="0.3">
      <c r="A734" s="831">
        <v>32</v>
      </c>
      <c r="B734" s="832" t="s">
        <v>2552</v>
      </c>
      <c r="C734" s="832" t="s">
        <v>2558</v>
      </c>
      <c r="D734" s="833" t="s">
        <v>4322</v>
      </c>
      <c r="E734" s="834" t="s">
        <v>2580</v>
      </c>
      <c r="F734" s="832" t="s">
        <v>2553</v>
      </c>
      <c r="G734" s="832" t="s">
        <v>2649</v>
      </c>
      <c r="H734" s="832" t="s">
        <v>662</v>
      </c>
      <c r="I734" s="832" t="s">
        <v>2143</v>
      </c>
      <c r="J734" s="832" t="s">
        <v>2144</v>
      </c>
      <c r="K734" s="832" t="s">
        <v>2145</v>
      </c>
      <c r="L734" s="835">
        <v>272.83</v>
      </c>
      <c r="M734" s="835">
        <v>2182.64</v>
      </c>
      <c r="N734" s="832">
        <v>8</v>
      </c>
      <c r="O734" s="836">
        <v>4.5</v>
      </c>
      <c r="P734" s="835">
        <v>1909.8099999999997</v>
      </c>
      <c r="Q734" s="837">
        <v>0.87499999999999989</v>
      </c>
      <c r="R734" s="832">
        <v>7</v>
      </c>
      <c r="S734" s="837">
        <v>0.875</v>
      </c>
      <c r="T734" s="836">
        <v>4</v>
      </c>
      <c r="U734" s="838">
        <v>0.88888888888888884</v>
      </c>
    </row>
    <row r="735" spans="1:21" ht="14.4" customHeight="1" x14ac:dyDescent="0.3">
      <c r="A735" s="831">
        <v>32</v>
      </c>
      <c r="B735" s="832" t="s">
        <v>2552</v>
      </c>
      <c r="C735" s="832" t="s">
        <v>2558</v>
      </c>
      <c r="D735" s="833" t="s">
        <v>4322</v>
      </c>
      <c r="E735" s="834" t="s">
        <v>2580</v>
      </c>
      <c r="F735" s="832" t="s">
        <v>2553</v>
      </c>
      <c r="G735" s="832" t="s">
        <v>2607</v>
      </c>
      <c r="H735" s="832" t="s">
        <v>662</v>
      </c>
      <c r="I735" s="832" t="s">
        <v>2292</v>
      </c>
      <c r="J735" s="832" t="s">
        <v>1245</v>
      </c>
      <c r="K735" s="832" t="s">
        <v>2293</v>
      </c>
      <c r="L735" s="835">
        <v>117.55</v>
      </c>
      <c r="M735" s="835">
        <v>352.65</v>
      </c>
      <c r="N735" s="832">
        <v>3</v>
      </c>
      <c r="O735" s="836">
        <v>1.5</v>
      </c>
      <c r="P735" s="835">
        <v>352.65</v>
      </c>
      <c r="Q735" s="837">
        <v>1</v>
      </c>
      <c r="R735" s="832">
        <v>3</v>
      </c>
      <c r="S735" s="837">
        <v>1</v>
      </c>
      <c r="T735" s="836">
        <v>1.5</v>
      </c>
      <c r="U735" s="838">
        <v>1</v>
      </c>
    </row>
    <row r="736" spans="1:21" ht="14.4" customHeight="1" x14ac:dyDescent="0.3">
      <c r="A736" s="831">
        <v>32</v>
      </c>
      <c r="B736" s="832" t="s">
        <v>2552</v>
      </c>
      <c r="C736" s="832" t="s">
        <v>2558</v>
      </c>
      <c r="D736" s="833" t="s">
        <v>4322</v>
      </c>
      <c r="E736" s="834" t="s">
        <v>2580</v>
      </c>
      <c r="F736" s="832" t="s">
        <v>2553</v>
      </c>
      <c r="G736" s="832" t="s">
        <v>2607</v>
      </c>
      <c r="H736" s="832" t="s">
        <v>662</v>
      </c>
      <c r="I736" s="832" t="s">
        <v>3448</v>
      </c>
      <c r="J736" s="832" t="s">
        <v>1245</v>
      </c>
      <c r="K736" s="832" t="s">
        <v>3449</v>
      </c>
      <c r="L736" s="835">
        <v>0</v>
      </c>
      <c r="M736" s="835">
        <v>0</v>
      </c>
      <c r="N736" s="832">
        <v>1</v>
      </c>
      <c r="O736" s="836">
        <v>1</v>
      </c>
      <c r="P736" s="835">
        <v>0</v>
      </c>
      <c r="Q736" s="837"/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32</v>
      </c>
      <c r="B737" s="832" t="s">
        <v>2552</v>
      </c>
      <c r="C737" s="832" t="s">
        <v>2558</v>
      </c>
      <c r="D737" s="833" t="s">
        <v>4322</v>
      </c>
      <c r="E737" s="834" t="s">
        <v>2580</v>
      </c>
      <c r="F737" s="832" t="s">
        <v>2553</v>
      </c>
      <c r="G737" s="832" t="s">
        <v>2607</v>
      </c>
      <c r="H737" s="832" t="s">
        <v>662</v>
      </c>
      <c r="I737" s="832" t="s">
        <v>2294</v>
      </c>
      <c r="J737" s="832" t="s">
        <v>1245</v>
      </c>
      <c r="K737" s="832" t="s">
        <v>1510</v>
      </c>
      <c r="L737" s="835">
        <v>58.77</v>
      </c>
      <c r="M737" s="835">
        <v>58.77</v>
      </c>
      <c r="N737" s="832">
        <v>1</v>
      </c>
      <c r="O737" s="836">
        <v>0.5</v>
      </c>
      <c r="P737" s="835">
        <v>58.77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32</v>
      </c>
      <c r="B738" s="832" t="s">
        <v>2552</v>
      </c>
      <c r="C738" s="832" t="s">
        <v>2558</v>
      </c>
      <c r="D738" s="833" t="s">
        <v>4322</v>
      </c>
      <c r="E738" s="834" t="s">
        <v>2580</v>
      </c>
      <c r="F738" s="832" t="s">
        <v>2553</v>
      </c>
      <c r="G738" s="832" t="s">
        <v>2790</v>
      </c>
      <c r="H738" s="832" t="s">
        <v>592</v>
      </c>
      <c r="I738" s="832" t="s">
        <v>2791</v>
      </c>
      <c r="J738" s="832" t="s">
        <v>2792</v>
      </c>
      <c r="K738" s="832" t="s">
        <v>2147</v>
      </c>
      <c r="L738" s="835">
        <v>78.33</v>
      </c>
      <c r="M738" s="835">
        <v>156.66</v>
      </c>
      <c r="N738" s="832">
        <v>2</v>
      </c>
      <c r="O738" s="836">
        <v>0.5</v>
      </c>
      <c r="P738" s="835">
        <v>156.66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32</v>
      </c>
      <c r="B739" s="832" t="s">
        <v>2552</v>
      </c>
      <c r="C739" s="832" t="s">
        <v>2558</v>
      </c>
      <c r="D739" s="833" t="s">
        <v>4322</v>
      </c>
      <c r="E739" s="834" t="s">
        <v>2580</v>
      </c>
      <c r="F739" s="832" t="s">
        <v>2553</v>
      </c>
      <c r="G739" s="832" t="s">
        <v>2790</v>
      </c>
      <c r="H739" s="832" t="s">
        <v>592</v>
      </c>
      <c r="I739" s="832" t="s">
        <v>3450</v>
      </c>
      <c r="J739" s="832" t="s">
        <v>3451</v>
      </c>
      <c r="K739" s="832" t="s">
        <v>1341</v>
      </c>
      <c r="L739" s="835">
        <v>39.17</v>
      </c>
      <c r="M739" s="835">
        <v>117.51</v>
      </c>
      <c r="N739" s="832">
        <v>3</v>
      </c>
      <c r="O739" s="836">
        <v>1</v>
      </c>
      <c r="P739" s="835">
        <v>39.17</v>
      </c>
      <c r="Q739" s="837">
        <v>0.33333333333333331</v>
      </c>
      <c r="R739" s="832">
        <v>1</v>
      </c>
      <c r="S739" s="837">
        <v>0.33333333333333331</v>
      </c>
      <c r="T739" s="836">
        <v>0.5</v>
      </c>
      <c r="U739" s="838">
        <v>0.5</v>
      </c>
    </row>
    <row r="740" spans="1:21" ht="14.4" customHeight="1" x14ac:dyDescent="0.3">
      <c r="A740" s="831">
        <v>32</v>
      </c>
      <c r="B740" s="832" t="s">
        <v>2552</v>
      </c>
      <c r="C740" s="832" t="s">
        <v>2558</v>
      </c>
      <c r="D740" s="833" t="s">
        <v>4322</v>
      </c>
      <c r="E740" s="834" t="s">
        <v>2580</v>
      </c>
      <c r="F740" s="832" t="s">
        <v>2553</v>
      </c>
      <c r="G740" s="832" t="s">
        <v>2628</v>
      </c>
      <c r="H740" s="832" t="s">
        <v>662</v>
      </c>
      <c r="I740" s="832" t="s">
        <v>3452</v>
      </c>
      <c r="J740" s="832" t="s">
        <v>777</v>
      </c>
      <c r="K740" s="832" t="s">
        <v>2516</v>
      </c>
      <c r="L740" s="835">
        <v>264</v>
      </c>
      <c r="M740" s="835">
        <v>528</v>
      </c>
      <c r="N740" s="832">
        <v>2</v>
      </c>
      <c r="O740" s="836">
        <v>1</v>
      </c>
      <c r="P740" s="835">
        <v>264</v>
      </c>
      <c r="Q740" s="837">
        <v>0.5</v>
      </c>
      <c r="R740" s="832">
        <v>1</v>
      </c>
      <c r="S740" s="837">
        <v>0.5</v>
      </c>
      <c r="T740" s="836">
        <v>0.5</v>
      </c>
      <c r="U740" s="838">
        <v>0.5</v>
      </c>
    </row>
    <row r="741" spans="1:21" ht="14.4" customHeight="1" x14ac:dyDescent="0.3">
      <c r="A741" s="831">
        <v>32</v>
      </c>
      <c r="B741" s="832" t="s">
        <v>2552</v>
      </c>
      <c r="C741" s="832" t="s">
        <v>2558</v>
      </c>
      <c r="D741" s="833" t="s">
        <v>4322</v>
      </c>
      <c r="E741" s="834" t="s">
        <v>2580</v>
      </c>
      <c r="F741" s="832" t="s">
        <v>2553</v>
      </c>
      <c r="G741" s="832" t="s">
        <v>2628</v>
      </c>
      <c r="H741" s="832" t="s">
        <v>662</v>
      </c>
      <c r="I741" s="832" t="s">
        <v>2270</v>
      </c>
      <c r="J741" s="832" t="s">
        <v>775</v>
      </c>
      <c r="K741" s="832" t="s">
        <v>1510</v>
      </c>
      <c r="L741" s="835">
        <v>65.989999999999995</v>
      </c>
      <c r="M741" s="835">
        <v>395.93999999999994</v>
      </c>
      <c r="N741" s="832">
        <v>6</v>
      </c>
      <c r="O741" s="836">
        <v>1.5</v>
      </c>
      <c r="P741" s="835">
        <v>197.96999999999997</v>
      </c>
      <c r="Q741" s="837">
        <v>0.5</v>
      </c>
      <c r="R741" s="832">
        <v>3</v>
      </c>
      <c r="S741" s="837">
        <v>0.5</v>
      </c>
      <c r="T741" s="836">
        <v>0.5</v>
      </c>
      <c r="U741" s="838">
        <v>0.33333333333333331</v>
      </c>
    </row>
    <row r="742" spans="1:21" ht="14.4" customHeight="1" x14ac:dyDescent="0.3">
      <c r="A742" s="831">
        <v>32</v>
      </c>
      <c r="B742" s="832" t="s">
        <v>2552</v>
      </c>
      <c r="C742" s="832" t="s">
        <v>2558</v>
      </c>
      <c r="D742" s="833" t="s">
        <v>4322</v>
      </c>
      <c r="E742" s="834" t="s">
        <v>2580</v>
      </c>
      <c r="F742" s="832" t="s">
        <v>2553</v>
      </c>
      <c r="G742" s="832" t="s">
        <v>2628</v>
      </c>
      <c r="H742" s="832" t="s">
        <v>662</v>
      </c>
      <c r="I742" s="832" t="s">
        <v>2793</v>
      </c>
      <c r="J742" s="832" t="s">
        <v>777</v>
      </c>
      <c r="K742" s="832" t="s">
        <v>2516</v>
      </c>
      <c r="L742" s="835">
        <v>264</v>
      </c>
      <c r="M742" s="835">
        <v>1320</v>
      </c>
      <c r="N742" s="832">
        <v>5</v>
      </c>
      <c r="O742" s="836">
        <v>4</v>
      </c>
      <c r="P742" s="835">
        <v>1056</v>
      </c>
      <c r="Q742" s="837">
        <v>0.8</v>
      </c>
      <c r="R742" s="832">
        <v>4</v>
      </c>
      <c r="S742" s="837">
        <v>0.8</v>
      </c>
      <c r="T742" s="836">
        <v>3.5</v>
      </c>
      <c r="U742" s="838">
        <v>0.875</v>
      </c>
    </row>
    <row r="743" spans="1:21" ht="14.4" customHeight="1" x14ac:dyDescent="0.3">
      <c r="A743" s="831">
        <v>32</v>
      </c>
      <c r="B743" s="832" t="s">
        <v>2552</v>
      </c>
      <c r="C743" s="832" t="s">
        <v>2558</v>
      </c>
      <c r="D743" s="833" t="s">
        <v>4322</v>
      </c>
      <c r="E743" s="834" t="s">
        <v>2580</v>
      </c>
      <c r="F743" s="832" t="s">
        <v>2553</v>
      </c>
      <c r="G743" s="832" t="s">
        <v>3453</v>
      </c>
      <c r="H743" s="832" t="s">
        <v>592</v>
      </c>
      <c r="I743" s="832" t="s">
        <v>3454</v>
      </c>
      <c r="J743" s="832" t="s">
        <v>1414</v>
      </c>
      <c r="K743" s="832" t="s">
        <v>3455</v>
      </c>
      <c r="L743" s="835">
        <v>0</v>
      </c>
      <c r="M743" s="835">
        <v>0</v>
      </c>
      <c r="N743" s="832">
        <v>9</v>
      </c>
      <c r="O743" s="836">
        <v>3</v>
      </c>
      <c r="P743" s="835">
        <v>0</v>
      </c>
      <c r="Q743" s="837"/>
      <c r="R743" s="832">
        <v>6</v>
      </c>
      <c r="S743" s="837">
        <v>0.66666666666666663</v>
      </c>
      <c r="T743" s="836">
        <v>2</v>
      </c>
      <c r="U743" s="838">
        <v>0.66666666666666663</v>
      </c>
    </row>
    <row r="744" spans="1:21" ht="14.4" customHeight="1" x14ac:dyDescent="0.3">
      <c r="A744" s="831">
        <v>32</v>
      </c>
      <c r="B744" s="832" t="s">
        <v>2552</v>
      </c>
      <c r="C744" s="832" t="s">
        <v>2558</v>
      </c>
      <c r="D744" s="833" t="s">
        <v>4322</v>
      </c>
      <c r="E744" s="834" t="s">
        <v>2580</v>
      </c>
      <c r="F744" s="832" t="s">
        <v>2553</v>
      </c>
      <c r="G744" s="832" t="s">
        <v>2667</v>
      </c>
      <c r="H744" s="832" t="s">
        <v>592</v>
      </c>
      <c r="I744" s="832" t="s">
        <v>2761</v>
      </c>
      <c r="J744" s="832" t="s">
        <v>899</v>
      </c>
      <c r="K744" s="832" t="s">
        <v>2762</v>
      </c>
      <c r="L744" s="835">
        <v>516</v>
      </c>
      <c r="M744" s="835">
        <v>1032</v>
      </c>
      <c r="N744" s="832">
        <v>2</v>
      </c>
      <c r="O744" s="836">
        <v>1.5</v>
      </c>
      <c r="P744" s="835">
        <v>1032</v>
      </c>
      <c r="Q744" s="837">
        <v>1</v>
      </c>
      <c r="R744" s="832">
        <v>2</v>
      </c>
      <c r="S744" s="837">
        <v>1</v>
      </c>
      <c r="T744" s="836">
        <v>1.5</v>
      </c>
      <c r="U744" s="838">
        <v>1</v>
      </c>
    </row>
    <row r="745" spans="1:21" ht="14.4" customHeight="1" x14ac:dyDescent="0.3">
      <c r="A745" s="831">
        <v>32</v>
      </c>
      <c r="B745" s="832" t="s">
        <v>2552</v>
      </c>
      <c r="C745" s="832" t="s">
        <v>2558</v>
      </c>
      <c r="D745" s="833" t="s">
        <v>4322</v>
      </c>
      <c r="E745" s="834" t="s">
        <v>2580</v>
      </c>
      <c r="F745" s="832" t="s">
        <v>2553</v>
      </c>
      <c r="G745" s="832" t="s">
        <v>2667</v>
      </c>
      <c r="H745" s="832" t="s">
        <v>592</v>
      </c>
      <c r="I745" s="832" t="s">
        <v>3115</v>
      </c>
      <c r="J745" s="832" t="s">
        <v>899</v>
      </c>
      <c r="K745" s="832" t="s">
        <v>3116</v>
      </c>
      <c r="L745" s="835">
        <v>1719.99</v>
      </c>
      <c r="M745" s="835">
        <v>6879.96</v>
      </c>
      <c r="N745" s="832">
        <v>4</v>
      </c>
      <c r="O745" s="836">
        <v>3</v>
      </c>
      <c r="P745" s="835">
        <v>6879.96</v>
      </c>
      <c r="Q745" s="837">
        <v>1</v>
      </c>
      <c r="R745" s="832">
        <v>4</v>
      </c>
      <c r="S745" s="837">
        <v>1</v>
      </c>
      <c r="T745" s="836">
        <v>3</v>
      </c>
      <c r="U745" s="838">
        <v>1</v>
      </c>
    </row>
    <row r="746" spans="1:21" ht="14.4" customHeight="1" x14ac:dyDescent="0.3">
      <c r="A746" s="831">
        <v>32</v>
      </c>
      <c r="B746" s="832" t="s">
        <v>2552</v>
      </c>
      <c r="C746" s="832" t="s">
        <v>2558</v>
      </c>
      <c r="D746" s="833" t="s">
        <v>4322</v>
      </c>
      <c r="E746" s="834" t="s">
        <v>2580</v>
      </c>
      <c r="F746" s="832" t="s">
        <v>2553</v>
      </c>
      <c r="G746" s="832" t="s">
        <v>2667</v>
      </c>
      <c r="H746" s="832" t="s">
        <v>592</v>
      </c>
      <c r="I746" s="832" t="s">
        <v>3456</v>
      </c>
      <c r="J746" s="832" t="s">
        <v>825</v>
      </c>
      <c r="K746" s="832" t="s">
        <v>3457</v>
      </c>
      <c r="L746" s="835">
        <v>656.81</v>
      </c>
      <c r="M746" s="835">
        <v>7224.9099999999989</v>
      </c>
      <c r="N746" s="832">
        <v>11</v>
      </c>
      <c r="O746" s="836">
        <v>6.5</v>
      </c>
      <c r="P746" s="835">
        <v>5911.2899999999991</v>
      </c>
      <c r="Q746" s="837">
        <v>0.81818181818181812</v>
      </c>
      <c r="R746" s="832">
        <v>9</v>
      </c>
      <c r="S746" s="837">
        <v>0.81818181818181823</v>
      </c>
      <c r="T746" s="836">
        <v>5.5</v>
      </c>
      <c r="U746" s="838">
        <v>0.84615384615384615</v>
      </c>
    </row>
    <row r="747" spans="1:21" ht="14.4" customHeight="1" x14ac:dyDescent="0.3">
      <c r="A747" s="831">
        <v>32</v>
      </c>
      <c r="B747" s="832" t="s">
        <v>2552</v>
      </c>
      <c r="C747" s="832" t="s">
        <v>2558</v>
      </c>
      <c r="D747" s="833" t="s">
        <v>4322</v>
      </c>
      <c r="E747" s="834" t="s">
        <v>2580</v>
      </c>
      <c r="F747" s="832" t="s">
        <v>2553</v>
      </c>
      <c r="G747" s="832" t="s">
        <v>3458</v>
      </c>
      <c r="H747" s="832" t="s">
        <v>592</v>
      </c>
      <c r="I747" s="832" t="s">
        <v>3459</v>
      </c>
      <c r="J747" s="832" t="s">
        <v>1067</v>
      </c>
      <c r="K747" s="832" t="s">
        <v>1069</v>
      </c>
      <c r="L747" s="835">
        <v>42.05</v>
      </c>
      <c r="M747" s="835">
        <v>42.05</v>
      </c>
      <c r="N747" s="832">
        <v>1</v>
      </c>
      <c r="O747" s="836">
        <v>1</v>
      </c>
      <c r="P747" s="835">
        <v>42.05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32</v>
      </c>
      <c r="B748" s="832" t="s">
        <v>2552</v>
      </c>
      <c r="C748" s="832" t="s">
        <v>2558</v>
      </c>
      <c r="D748" s="833" t="s">
        <v>4322</v>
      </c>
      <c r="E748" s="834" t="s">
        <v>2580</v>
      </c>
      <c r="F748" s="832" t="s">
        <v>2553</v>
      </c>
      <c r="G748" s="832" t="s">
        <v>3460</v>
      </c>
      <c r="H748" s="832" t="s">
        <v>592</v>
      </c>
      <c r="I748" s="832" t="s">
        <v>3461</v>
      </c>
      <c r="J748" s="832" t="s">
        <v>3462</v>
      </c>
      <c r="K748" s="832" t="s">
        <v>3463</v>
      </c>
      <c r="L748" s="835">
        <v>211.42</v>
      </c>
      <c r="M748" s="835">
        <v>422.84</v>
      </c>
      <c r="N748" s="832">
        <v>2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32</v>
      </c>
      <c r="B749" s="832" t="s">
        <v>2552</v>
      </c>
      <c r="C749" s="832" t="s">
        <v>2558</v>
      </c>
      <c r="D749" s="833" t="s">
        <v>4322</v>
      </c>
      <c r="E749" s="834" t="s">
        <v>2580</v>
      </c>
      <c r="F749" s="832" t="s">
        <v>2553</v>
      </c>
      <c r="G749" s="832" t="s">
        <v>2629</v>
      </c>
      <c r="H749" s="832" t="s">
        <v>592</v>
      </c>
      <c r="I749" s="832" t="s">
        <v>3464</v>
      </c>
      <c r="J749" s="832" t="s">
        <v>820</v>
      </c>
      <c r="K749" s="832" t="s">
        <v>3465</v>
      </c>
      <c r="L749" s="835">
        <v>45.56</v>
      </c>
      <c r="M749" s="835">
        <v>45.56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32</v>
      </c>
      <c r="B750" s="832" t="s">
        <v>2552</v>
      </c>
      <c r="C750" s="832" t="s">
        <v>2558</v>
      </c>
      <c r="D750" s="833" t="s">
        <v>4322</v>
      </c>
      <c r="E750" s="834" t="s">
        <v>2580</v>
      </c>
      <c r="F750" s="832" t="s">
        <v>2553</v>
      </c>
      <c r="G750" s="832" t="s">
        <v>2975</v>
      </c>
      <c r="H750" s="832" t="s">
        <v>592</v>
      </c>
      <c r="I750" s="832" t="s">
        <v>2976</v>
      </c>
      <c r="J750" s="832" t="s">
        <v>2977</v>
      </c>
      <c r="K750" s="832" t="s">
        <v>2296</v>
      </c>
      <c r="L750" s="835">
        <v>395.98</v>
      </c>
      <c r="M750" s="835">
        <v>791.96</v>
      </c>
      <c r="N750" s="832">
        <v>2</v>
      </c>
      <c r="O750" s="836">
        <v>1.5</v>
      </c>
      <c r="P750" s="835">
        <v>791.96</v>
      </c>
      <c r="Q750" s="837">
        <v>1</v>
      </c>
      <c r="R750" s="832">
        <v>2</v>
      </c>
      <c r="S750" s="837">
        <v>1</v>
      </c>
      <c r="T750" s="836">
        <v>1.5</v>
      </c>
      <c r="U750" s="838">
        <v>1</v>
      </c>
    </row>
    <row r="751" spans="1:21" ht="14.4" customHeight="1" x14ac:dyDescent="0.3">
      <c r="A751" s="831">
        <v>32</v>
      </c>
      <c r="B751" s="832" t="s">
        <v>2552</v>
      </c>
      <c r="C751" s="832" t="s">
        <v>2558</v>
      </c>
      <c r="D751" s="833" t="s">
        <v>4322</v>
      </c>
      <c r="E751" s="834" t="s">
        <v>2580</v>
      </c>
      <c r="F751" s="832" t="s">
        <v>2553</v>
      </c>
      <c r="G751" s="832" t="s">
        <v>3466</v>
      </c>
      <c r="H751" s="832" t="s">
        <v>592</v>
      </c>
      <c r="I751" s="832" t="s">
        <v>3467</v>
      </c>
      <c r="J751" s="832" t="s">
        <v>3468</v>
      </c>
      <c r="K751" s="832" t="s">
        <v>3469</v>
      </c>
      <c r="L751" s="835">
        <v>31.09</v>
      </c>
      <c r="M751" s="835">
        <v>124.36</v>
      </c>
      <c r="N751" s="832">
        <v>4</v>
      </c>
      <c r="O751" s="836">
        <v>1</v>
      </c>
      <c r="P751" s="835">
        <v>124.36</v>
      </c>
      <c r="Q751" s="837">
        <v>1</v>
      </c>
      <c r="R751" s="832">
        <v>4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32</v>
      </c>
      <c r="B752" s="832" t="s">
        <v>2552</v>
      </c>
      <c r="C752" s="832" t="s">
        <v>2558</v>
      </c>
      <c r="D752" s="833" t="s">
        <v>4322</v>
      </c>
      <c r="E752" s="834" t="s">
        <v>2580</v>
      </c>
      <c r="F752" s="832" t="s">
        <v>2553</v>
      </c>
      <c r="G752" s="832" t="s">
        <v>2650</v>
      </c>
      <c r="H752" s="832" t="s">
        <v>662</v>
      </c>
      <c r="I752" s="832" t="s">
        <v>2188</v>
      </c>
      <c r="J752" s="832" t="s">
        <v>2189</v>
      </c>
      <c r="K752" s="832" t="s">
        <v>2190</v>
      </c>
      <c r="L752" s="835">
        <v>3231.81</v>
      </c>
      <c r="M752" s="835">
        <v>38781.720000000008</v>
      </c>
      <c r="N752" s="832">
        <v>12</v>
      </c>
      <c r="O752" s="836">
        <v>6.5</v>
      </c>
      <c r="P752" s="835">
        <v>32318.100000000006</v>
      </c>
      <c r="Q752" s="837">
        <v>0.83333333333333326</v>
      </c>
      <c r="R752" s="832">
        <v>10</v>
      </c>
      <c r="S752" s="837">
        <v>0.83333333333333337</v>
      </c>
      <c r="T752" s="836">
        <v>5.5</v>
      </c>
      <c r="U752" s="838">
        <v>0.84615384615384615</v>
      </c>
    </row>
    <row r="753" spans="1:21" ht="14.4" customHeight="1" x14ac:dyDescent="0.3">
      <c r="A753" s="831">
        <v>32</v>
      </c>
      <c r="B753" s="832" t="s">
        <v>2552</v>
      </c>
      <c r="C753" s="832" t="s">
        <v>2558</v>
      </c>
      <c r="D753" s="833" t="s">
        <v>4322</v>
      </c>
      <c r="E753" s="834" t="s">
        <v>2580</v>
      </c>
      <c r="F753" s="832" t="s">
        <v>2553</v>
      </c>
      <c r="G753" s="832" t="s">
        <v>2673</v>
      </c>
      <c r="H753" s="832" t="s">
        <v>662</v>
      </c>
      <c r="I753" s="832" t="s">
        <v>2027</v>
      </c>
      <c r="J753" s="832" t="s">
        <v>908</v>
      </c>
      <c r="K753" s="832" t="s">
        <v>2028</v>
      </c>
      <c r="L753" s="835">
        <v>85.02</v>
      </c>
      <c r="M753" s="835">
        <v>595.14</v>
      </c>
      <c r="N753" s="832">
        <v>7</v>
      </c>
      <c r="O753" s="836">
        <v>4.5</v>
      </c>
      <c r="P753" s="835">
        <v>510.11999999999995</v>
      </c>
      <c r="Q753" s="837">
        <v>0.8571428571428571</v>
      </c>
      <c r="R753" s="832">
        <v>6</v>
      </c>
      <c r="S753" s="837">
        <v>0.8571428571428571</v>
      </c>
      <c r="T753" s="836">
        <v>4</v>
      </c>
      <c r="U753" s="838">
        <v>0.88888888888888884</v>
      </c>
    </row>
    <row r="754" spans="1:21" ht="14.4" customHeight="1" x14ac:dyDescent="0.3">
      <c r="A754" s="831">
        <v>32</v>
      </c>
      <c r="B754" s="832" t="s">
        <v>2552</v>
      </c>
      <c r="C754" s="832" t="s">
        <v>2558</v>
      </c>
      <c r="D754" s="833" t="s">
        <v>4322</v>
      </c>
      <c r="E754" s="834" t="s">
        <v>2580</v>
      </c>
      <c r="F754" s="832" t="s">
        <v>2553</v>
      </c>
      <c r="G754" s="832" t="s">
        <v>2673</v>
      </c>
      <c r="H754" s="832" t="s">
        <v>662</v>
      </c>
      <c r="I754" s="832" t="s">
        <v>3217</v>
      </c>
      <c r="J754" s="832" t="s">
        <v>2979</v>
      </c>
      <c r="K754" s="832" t="s">
        <v>3218</v>
      </c>
      <c r="L754" s="835">
        <v>196.56</v>
      </c>
      <c r="M754" s="835">
        <v>196.56</v>
      </c>
      <c r="N754" s="832">
        <v>1</v>
      </c>
      <c r="O754" s="836">
        <v>0.5</v>
      </c>
      <c r="P754" s="835">
        <v>196.56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32</v>
      </c>
      <c r="B755" s="832" t="s">
        <v>2552</v>
      </c>
      <c r="C755" s="832" t="s">
        <v>2558</v>
      </c>
      <c r="D755" s="833" t="s">
        <v>4322</v>
      </c>
      <c r="E755" s="834" t="s">
        <v>2580</v>
      </c>
      <c r="F755" s="832" t="s">
        <v>2553</v>
      </c>
      <c r="G755" s="832" t="s">
        <v>2673</v>
      </c>
      <c r="H755" s="832" t="s">
        <v>662</v>
      </c>
      <c r="I755" s="832" t="s">
        <v>3470</v>
      </c>
      <c r="J755" s="832" t="s">
        <v>3471</v>
      </c>
      <c r="K755" s="832" t="s">
        <v>3472</v>
      </c>
      <c r="L755" s="835">
        <v>393.13</v>
      </c>
      <c r="M755" s="835">
        <v>393.13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32</v>
      </c>
      <c r="B756" s="832" t="s">
        <v>2552</v>
      </c>
      <c r="C756" s="832" t="s">
        <v>2558</v>
      </c>
      <c r="D756" s="833" t="s">
        <v>4322</v>
      </c>
      <c r="E756" s="834" t="s">
        <v>2580</v>
      </c>
      <c r="F756" s="832" t="s">
        <v>2553</v>
      </c>
      <c r="G756" s="832" t="s">
        <v>2673</v>
      </c>
      <c r="H756" s="832" t="s">
        <v>592</v>
      </c>
      <c r="I756" s="832" t="s">
        <v>2029</v>
      </c>
      <c r="J756" s="832" t="s">
        <v>906</v>
      </c>
      <c r="K756" s="832" t="s">
        <v>2030</v>
      </c>
      <c r="L756" s="835">
        <v>42.51</v>
      </c>
      <c r="M756" s="835">
        <v>297.57</v>
      </c>
      <c r="N756" s="832">
        <v>7</v>
      </c>
      <c r="O756" s="836">
        <v>3</v>
      </c>
      <c r="P756" s="835">
        <v>212.54999999999998</v>
      </c>
      <c r="Q756" s="837">
        <v>0.71428571428571419</v>
      </c>
      <c r="R756" s="832">
        <v>5</v>
      </c>
      <c r="S756" s="837">
        <v>0.7142857142857143</v>
      </c>
      <c r="T756" s="836">
        <v>2</v>
      </c>
      <c r="U756" s="838">
        <v>0.66666666666666663</v>
      </c>
    </row>
    <row r="757" spans="1:21" ht="14.4" customHeight="1" x14ac:dyDescent="0.3">
      <c r="A757" s="831">
        <v>32</v>
      </c>
      <c r="B757" s="832" t="s">
        <v>2552</v>
      </c>
      <c r="C757" s="832" t="s">
        <v>2558</v>
      </c>
      <c r="D757" s="833" t="s">
        <v>4322</v>
      </c>
      <c r="E757" s="834" t="s">
        <v>2580</v>
      </c>
      <c r="F757" s="832" t="s">
        <v>2553</v>
      </c>
      <c r="G757" s="832" t="s">
        <v>2806</v>
      </c>
      <c r="H757" s="832" t="s">
        <v>592</v>
      </c>
      <c r="I757" s="832" t="s">
        <v>2807</v>
      </c>
      <c r="J757" s="832" t="s">
        <v>2808</v>
      </c>
      <c r="K757" s="832" t="s">
        <v>2809</v>
      </c>
      <c r="L757" s="835">
        <v>848.49</v>
      </c>
      <c r="M757" s="835">
        <v>11878.86</v>
      </c>
      <c r="N757" s="832">
        <v>14</v>
      </c>
      <c r="O757" s="836">
        <v>4</v>
      </c>
      <c r="P757" s="835">
        <v>10181.880000000001</v>
      </c>
      <c r="Q757" s="837">
        <v>0.85714285714285721</v>
      </c>
      <c r="R757" s="832">
        <v>12</v>
      </c>
      <c r="S757" s="837">
        <v>0.8571428571428571</v>
      </c>
      <c r="T757" s="836">
        <v>3.5</v>
      </c>
      <c r="U757" s="838">
        <v>0.875</v>
      </c>
    </row>
    <row r="758" spans="1:21" ht="14.4" customHeight="1" x14ac:dyDescent="0.3">
      <c r="A758" s="831">
        <v>32</v>
      </c>
      <c r="B758" s="832" t="s">
        <v>2552</v>
      </c>
      <c r="C758" s="832" t="s">
        <v>2558</v>
      </c>
      <c r="D758" s="833" t="s">
        <v>4322</v>
      </c>
      <c r="E758" s="834" t="s">
        <v>2580</v>
      </c>
      <c r="F758" s="832" t="s">
        <v>2553</v>
      </c>
      <c r="G758" s="832" t="s">
        <v>2983</v>
      </c>
      <c r="H758" s="832" t="s">
        <v>592</v>
      </c>
      <c r="I758" s="832" t="s">
        <v>3473</v>
      </c>
      <c r="J758" s="832" t="s">
        <v>3474</v>
      </c>
      <c r="K758" s="832" t="s">
        <v>2986</v>
      </c>
      <c r="L758" s="835">
        <v>50.64</v>
      </c>
      <c r="M758" s="835">
        <v>101.28</v>
      </c>
      <c r="N758" s="832">
        <v>2</v>
      </c>
      <c r="O758" s="836">
        <v>1</v>
      </c>
      <c r="P758" s="835">
        <v>101.28</v>
      </c>
      <c r="Q758" s="837">
        <v>1</v>
      </c>
      <c r="R758" s="832">
        <v>2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32</v>
      </c>
      <c r="B759" s="832" t="s">
        <v>2552</v>
      </c>
      <c r="C759" s="832" t="s">
        <v>2558</v>
      </c>
      <c r="D759" s="833" t="s">
        <v>4322</v>
      </c>
      <c r="E759" s="834" t="s">
        <v>2580</v>
      </c>
      <c r="F759" s="832" t="s">
        <v>2553</v>
      </c>
      <c r="G759" s="832" t="s">
        <v>2983</v>
      </c>
      <c r="H759" s="832" t="s">
        <v>592</v>
      </c>
      <c r="I759" s="832" t="s">
        <v>2984</v>
      </c>
      <c r="J759" s="832" t="s">
        <v>2985</v>
      </c>
      <c r="K759" s="832" t="s">
        <v>2986</v>
      </c>
      <c r="L759" s="835">
        <v>50.64</v>
      </c>
      <c r="M759" s="835">
        <v>101.28</v>
      </c>
      <c r="N759" s="832">
        <v>2</v>
      </c>
      <c r="O759" s="836">
        <v>1</v>
      </c>
      <c r="P759" s="835">
        <v>101.28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32</v>
      </c>
      <c r="B760" s="832" t="s">
        <v>2552</v>
      </c>
      <c r="C760" s="832" t="s">
        <v>2558</v>
      </c>
      <c r="D760" s="833" t="s">
        <v>4322</v>
      </c>
      <c r="E760" s="834" t="s">
        <v>2580</v>
      </c>
      <c r="F760" s="832" t="s">
        <v>2553</v>
      </c>
      <c r="G760" s="832" t="s">
        <v>2812</v>
      </c>
      <c r="H760" s="832" t="s">
        <v>592</v>
      </c>
      <c r="I760" s="832" t="s">
        <v>2813</v>
      </c>
      <c r="J760" s="832" t="s">
        <v>2814</v>
      </c>
      <c r="K760" s="832" t="s">
        <v>2815</v>
      </c>
      <c r="L760" s="835">
        <v>140.72</v>
      </c>
      <c r="M760" s="835">
        <v>281.44</v>
      </c>
      <c r="N760" s="832">
        <v>2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32</v>
      </c>
      <c r="B761" s="832" t="s">
        <v>2552</v>
      </c>
      <c r="C761" s="832" t="s">
        <v>2558</v>
      </c>
      <c r="D761" s="833" t="s">
        <v>4322</v>
      </c>
      <c r="E761" s="834" t="s">
        <v>2580</v>
      </c>
      <c r="F761" s="832" t="s">
        <v>2553</v>
      </c>
      <c r="G761" s="832" t="s">
        <v>2608</v>
      </c>
      <c r="H761" s="832" t="s">
        <v>592</v>
      </c>
      <c r="I761" s="832" t="s">
        <v>2609</v>
      </c>
      <c r="J761" s="832" t="s">
        <v>994</v>
      </c>
      <c r="K761" s="832" t="s">
        <v>2610</v>
      </c>
      <c r="L761" s="835">
        <v>75.05</v>
      </c>
      <c r="M761" s="835">
        <v>450.29999999999995</v>
      </c>
      <c r="N761" s="832">
        <v>6</v>
      </c>
      <c r="O761" s="836">
        <v>3</v>
      </c>
      <c r="P761" s="835">
        <v>225.14999999999998</v>
      </c>
      <c r="Q761" s="837">
        <v>0.5</v>
      </c>
      <c r="R761" s="832">
        <v>3</v>
      </c>
      <c r="S761" s="837">
        <v>0.5</v>
      </c>
      <c r="T761" s="836">
        <v>1.5</v>
      </c>
      <c r="U761" s="838">
        <v>0.5</v>
      </c>
    </row>
    <row r="762" spans="1:21" ht="14.4" customHeight="1" x14ac:dyDescent="0.3">
      <c r="A762" s="831">
        <v>32</v>
      </c>
      <c r="B762" s="832" t="s">
        <v>2552</v>
      </c>
      <c r="C762" s="832" t="s">
        <v>2558</v>
      </c>
      <c r="D762" s="833" t="s">
        <v>4322</v>
      </c>
      <c r="E762" s="834" t="s">
        <v>2580</v>
      </c>
      <c r="F762" s="832" t="s">
        <v>2553</v>
      </c>
      <c r="G762" s="832" t="s">
        <v>2608</v>
      </c>
      <c r="H762" s="832" t="s">
        <v>592</v>
      </c>
      <c r="I762" s="832" t="s">
        <v>2674</v>
      </c>
      <c r="J762" s="832" t="s">
        <v>2675</v>
      </c>
      <c r="K762" s="832" t="s">
        <v>2676</v>
      </c>
      <c r="L762" s="835">
        <v>45.03</v>
      </c>
      <c r="M762" s="835">
        <v>585.39</v>
      </c>
      <c r="N762" s="832">
        <v>13</v>
      </c>
      <c r="O762" s="836">
        <v>3.5</v>
      </c>
      <c r="P762" s="835">
        <v>450.29999999999995</v>
      </c>
      <c r="Q762" s="837">
        <v>0.76923076923076916</v>
      </c>
      <c r="R762" s="832">
        <v>10</v>
      </c>
      <c r="S762" s="837">
        <v>0.76923076923076927</v>
      </c>
      <c r="T762" s="836">
        <v>2.5</v>
      </c>
      <c r="U762" s="838">
        <v>0.7142857142857143</v>
      </c>
    </row>
    <row r="763" spans="1:21" ht="14.4" customHeight="1" x14ac:dyDescent="0.3">
      <c r="A763" s="831">
        <v>32</v>
      </c>
      <c r="B763" s="832" t="s">
        <v>2552</v>
      </c>
      <c r="C763" s="832" t="s">
        <v>2558</v>
      </c>
      <c r="D763" s="833" t="s">
        <v>4322</v>
      </c>
      <c r="E763" s="834" t="s">
        <v>2580</v>
      </c>
      <c r="F763" s="832" t="s">
        <v>2553</v>
      </c>
      <c r="G763" s="832" t="s">
        <v>3227</v>
      </c>
      <c r="H763" s="832" t="s">
        <v>592</v>
      </c>
      <c r="I763" s="832" t="s">
        <v>3475</v>
      </c>
      <c r="J763" s="832" t="s">
        <v>3476</v>
      </c>
      <c r="K763" s="832" t="s">
        <v>3477</v>
      </c>
      <c r="L763" s="835">
        <v>0</v>
      </c>
      <c r="M763" s="835">
        <v>0</v>
      </c>
      <c r="N763" s="832">
        <v>1</v>
      </c>
      <c r="O763" s="836">
        <v>1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32</v>
      </c>
      <c r="B764" s="832" t="s">
        <v>2552</v>
      </c>
      <c r="C764" s="832" t="s">
        <v>2558</v>
      </c>
      <c r="D764" s="833" t="s">
        <v>4322</v>
      </c>
      <c r="E764" s="834" t="s">
        <v>2580</v>
      </c>
      <c r="F764" s="832" t="s">
        <v>2553</v>
      </c>
      <c r="G764" s="832" t="s">
        <v>3377</v>
      </c>
      <c r="H764" s="832" t="s">
        <v>592</v>
      </c>
      <c r="I764" s="832" t="s">
        <v>3478</v>
      </c>
      <c r="J764" s="832" t="s">
        <v>3479</v>
      </c>
      <c r="K764" s="832" t="s">
        <v>3480</v>
      </c>
      <c r="L764" s="835">
        <v>164.01</v>
      </c>
      <c r="M764" s="835">
        <v>164.01</v>
      </c>
      <c r="N764" s="832">
        <v>1</v>
      </c>
      <c r="O764" s="836">
        <v>0.5</v>
      </c>
      <c r="P764" s="835">
        <v>164.01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32</v>
      </c>
      <c r="B765" s="832" t="s">
        <v>2552</v>
      </c>
      <c r="C765" s="832" t="s">
        <v>2558</v>
      </c>
      <c r="D765" s="833" t="s">
        <v>4322</v>
      </c>
      <c r="E765" s="834" t="s">
        <v>2580</v>
      </c>
      <c r="F765" s="832" t="s">
        <v>2553</v>
      </c>
      <c r="G765" s="832" t="s">
        <v>2951</v>
      </c>
      <c r="H765" s="832" t="s">
        <v>592</v>
      </c>
      <c r="I765" s="832" t="s">
        <v>3387</v>
      </c>
      <c r="J765" s="832" t="s">
        <v>2953</v>
      </c>
      <c r="K765" s="832"/>
      <c r="L765" s="835">
        <v>0</v>
      </c>
      <c r="M765" s="835">
        <v>0</v>
      </c>
      <c r="N765" s="832">
        <v>3</v>
      </c>
      <c r="O765" s="836">
        <v>1</v>
      </c>
      <c r="P765" s="835">
        <v>0</v>
      </c>
      <c r="Q765" s="837"/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32</v>
      </c>
      <c r="B766" s="832" t="s">
        <v>2552</v>
      </c>
      <c r="C766" s="832" t="s">
        <v>2558</v>
      </c>
      <c r="D766" s="833" t="s">
        <v>4322</v>
      </c>
      <c r="E766" s="834" t="s">
        <v>2580</v>
      </c>
      <c r="F766" s="832" t="s">
        <v>2553</v>
      </c>
      <c r="G766" s="832" t="s">
        <v>3481</v>
      </c>
      <c r="H766" s="832" t="s">
        <v>592</v>
      </c>
      <c r="I766" s="832" t="s">
        <v>3482</v>
      </c>
      <c r="J766" s="832" t="s">
        <v>3483</v>
      </c>
      <c r="K766" s="832" t="s">
        <v>3432</v>
      </c>
      <c r="L766" s="835">
        <v>95.57</v>
      </c>
      <c r="M766" s="835">
        <v>573.41999999999996</v>
      </c>
      <c r="N766" s="832">
        <v>6</v>
      </c>
      <c r="O766" s="836">
        <v>1.5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32</v>
      </c>
      <c r="B767" s="832" t="s">
        <v>2552</v>
      </c>
      <c r="C767" s="832" t="s">
        <v>2558</v>
      </c>
      <c r="D767" s="833" t="s">
        <v>4322</v>
      </c>
      <c r="E767" s="834" t="s">
        <v>2580</v>
      </c>
      <c r="F767" s="832" t="s">
        <v>2553</v>
      </c>
      <c r="G767" s="832" t="s">
        <v>3481</v>
      </c>
      <c r="H767" s="832" t="s">
        <v>592</v>
      </c>
      <c r="I767" s="832" t="s">
        <v>3484</v>
      </c>
      <c r="J767" s="832" t="s">
        <v>3483</v>
      </c>
      <c r="K767" s="832" t="s">
        <v>3485</v>
      </c>
      <c r="L767" s="835">
        <v>127.42</v>
      </c>
      <c r="M767" s="835">
        <v>127.42</v>
      </c>
      <c r="N767" s="832">
        <v>1</v>
      </c>
      <c r="O767" s="836">
        <v>0.5</v>
      </c>
      <c r="P767" s="835">
        <v>127.42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32</v>
      </c>
      <c r="B768" s="832" t="s">
        <v>2552</v>
      </c>
      <c r="C768" s="832" t="s">
        <v>2558</v>
      </c>
      <c r="D768" s="833" t="s">
        <v>4322</v>
      </c>
      <c r="E768" s="834" t="s">
        <v>2580</v>
      </c>
      <c r="F768" s="832" t="s">
        <v>2553</v>
      </c>
      <c r="G768" s="832" t="s">
        <v>2651</v>
      </c>
      <c r="H768" s="832" t="s">
        <v>592</v>
      </c>
      <c r="I768" s="832" t="s">
        <v>2730</v>
      </c>
      <c r="J768" s="832" t="s">
        <v>1342</v>
      </c>
      <c r="K768" s="832" t="s">
        <v>2666</v>
      </c>
      <c r="L768" s="835">
        <v>98.75</v>
      </c>
      <c r="M768" s="835">
        <v>197.5</v>
      </c>
      <c r="N768" s="832">
        <v>2</v>
      </c>
      <c r="O768" s="836">
        <v>1.5</v>
      </c>
      <c r="P768" s="835">
        <v>98.75</v>
      </c>
      <c r="Q768" s="837">
        <v>0.5</v>
      </c>
      <c r="R768" s="832">
        <v>1</v>
      </c>
      <c r="S768" s="837">
        <v>0.5</v>
      </c>
      <c r="T768" s="836">
        <v>0.5</v>
      </c>
      <c r="U768" s="838">
        <v>0.33333333333333331</v>
      </c>
    </row>
    <row r="769" spans="1:21" ht="14.4" customHeight="1" x14ac:dyDescent="0.3">
      <c r="A769" s="831">
        <v>32</v>
      </c>
      <c r="B769" s="832" t="s">
        <v>2552</v>
      </c>
      <c r="C769" s="832" t="s">
        <v>2558</v>
      </c>
      <c r="D769" s="833" t="s">
        <v>4322</v>
      </c>
      <c r="E769" s="834" t="s">
        <v>2580</v>
      </c>
      <c r="F769" s="832" t="s">
        <v>2553</v>
      </c>
      <c r="G769" s="832" t="s">
        <v>2731</v>
      </c>
      <c r="H769" s="832" t="s">
        <v>592</v>
      </c>
      <c r="I769" s="832" t="s">
        <v>2732</v>
      </c>
      <c r="J769" s="832" t="s">
        <v>2733</v>
      </c>
      <c r="K769" s="832" t="s">
        <v>2734</v>
      </c>
      <c r="L769" s="835">
        <v>38.5</v>
      </c>
      <c r="M769" s="835">
        <v>192.5</v>
      </c>
      <c r="N769" s="832">
        <v>5</v>
      </c>
      <c r="O769" s="836">
        <v>2.5</v>
      </c>
      <c r="P769" s="835">
        <v>115.5</v>
      </c>
      <c r="Q769" s="837">
        <v>0.6</v>
      </c>
      <c r="R769" s="832">
        <v>3</v>
      </c>
      <c r="S769" s="837">
        <v>0.6</v>
      </c>
      <c r="T769" s="836">
        <v>1.5</v>
      </c>
      <c r="U769" s="838">
        <v>0.6</v>
      </c>
    </row>
    <row r="770" spans="1:21" ht="14.4" customHeight="1" x14ac:dyDescent="0.3">
      <c r="A770" s="831">
        <v>32</v>
      </c>
      <c r="B770" s="832" t="s">
        <v>2552</v>
      </c>
      <c r="C770" s="832" t="s">
        <v>2558</v>
      </c>
      <c r="D770" s="833" t="s">
        <v>4322</v>
      </c>
      <c r="E770" s="834" t="s">
        <v>2580</v>
      </c>
      <c r="F770" s="832" t="s">
        <v>2553</v>
      </c>
      <c r="G770" s="832" t="s">
        <v>2731</v>
      </c>
      <c r="H770" s="832" t="s">
        <v>592</v>
      </c>
      <c r="I770" s="832" t="s">
        <v>2820</v>
      </c>
      <c r="J770" s="832" t="s">
        <v>2733</v>
      </c>
      <c r="K770" s="832" t="s">
        <v>2821</v>
      </c>
      <c r="L770" s="835">
        <v>73.989999999999995</v>
      </c>
      <c r="M770" s="835">
        <v>369.94999999999993</v>
      </c>
      <c r="N770" s="832">
        <v>5</v>
      </c>
      <c r="O770" s="836">
        <v>3</v>
      </c>
      <c r="P770" s="835">
        <v>221.96999999999997</v>
      </c>
      <c r="Q770" s="837">
        <v>0.6</v>
      </c>
      <c r="R770" s="832">
        <v>3</v>
      </c>
      <c r="S770" s="837">
        <v>0.6</v>
      </c>
      <c r="T770" s="836">
        <v>1.5</v>
      </c>
      <c r="U770" s="838">
        <v>0.5</v>
      </c>
    </row>
    <row r="771" spans="1:21" ht="14.4" customHeight="1" x14ac:dyDescent="0.3">
      <c r="A771" s="831">
        <v>32</v>
      </c>
      <c r="B771" s="832" t="s">
        <v>2552</v>
      </c>
      <c r="C771" s="832" t="s">
        <v>2558</v>
      </c>
      <c r="D771" s="833" t="s">
        <v>4322</v>
      </c>
      <c r="E771" s="834" t="s">
        <v>2580</v>
      </c>
      <c r="F771" s="832" t="s">
        <v>2553</v>
      </c>
      <c r="G771" s="832" t="s">
        <v>2684</v>
      </c>
      <c r="H771" s="832" t="s">
        <v>592</v>
      </c>
      <c r="I771" s="832" t="s">
        <v>3011</v>
      </c>
      <c r="J771" s="832" t="s">
        <v>3012</v>
      </c>
      <c r="K771" s="832" t="s">
        <v>3013</v>
      </c>
      <c r="L771" s="835">
        <v>58.63</v>
      </c>
      <c r="M771" s="835">
        <v>117.26</v>
      </c>
      <c r="N771" s="832">
        <v>2</v>
      </c>
      <c r="O771" s="836">
        <v>1</v>
      </c>
      <c r="P771" s="835">
        <v>117.26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32</v>
      </c>
      <c r="B772" s="832" t="s">
        <v>2552</v>
      </c>
      <c r="C772" s="832" t="s">
        <v>2558</v>
      </c>
      <c r="D772" s="833" t="s">
        <v>4322</v>
      </c>
      <c r="E772" s="834" t="s">
        <v>2580</v>
      </c>
      <c r="F772" s="832" t="s">
        <v>2553</v>
      </c>
      <c r="G772" s="832" t="s">
        <v>2684</v>
      </c>
      <c r="H772" s="832" t="s">
        <v>592</v>
      </c>
      <c r="I772" s="832" t="s">
        <v>3240</v>
      </c>
      <c r="J772" s="832" t="s">
        <v>3241</v>
      </c>
      <c r="K772" s="832" t="s">
        <v>3242</v>
      </c>
      <c r="L772" s="835">
        <v>58.62</v>
      </c>
      <c r="M772" s="835">
        <v>117.24</v>
      </c>
      <c r="N772" s="832">
        <v>2</v>
      </c>
      <c r="O772" s="836">
        <v>1.5</v>
      </c>
      <c r="P772" s="835">
        <v>117.24</v>
      </c>
      <c r="Q772" s="837">
        <v>1</v>
      </c>
      <c r="R772" s="832">
        <v>2</v>
      </c>
      <c r="S772" s="837">
        <v>1</v>
      </c>
      <c r="T772" s="836">
        <v>1.5</v>
      </c>
      <c r="U772" s="838">
        <v>1</v>
      </c>
    </row>
    <row r="773" spans="1:21" ht="14.4" customHeight="1" x14ac:dyDescent="0.3">
      <c r="A773" s="831">
        <v>32</v>
      </c>
      <c r="B773" s="832" t="s">
        <v>2552</v>
      </c>
      <c r="C773" s="832" t="s">
        <v>2558</v>
      </c>
      <c r="D773" s="833" t="s">
        <v>4322</v>
      </c>
      <c r="E773" s="834" t="s">
        <v>2580</v>
      </c>
      <c r="F773" s="832" t="s">
        <v>2553</v>
      </c>
      <c r="G773" s="832" t="s">
        <v>2684</v>
      </c>
      <c r="H773" s="832" t="s">
        <v>592</v>
      </c>
      <c r="I773" s="832" t="s">
        <v>2685</v>
      </c>
      <c r="J773" s="832" t="s">
        <v>2686</v>
      </c>
      <c r="K773" s="832" t="s">
        <v>679</v>
      </c>
      <c r="L773" s="835">
        <v>58.62</v>
      </c>
      <c r="M773" s="835">
        <v>996.54</v>
      </c>
      <c r="N773" s="832">
        <v>17</v>
      </c>
      <c r="O773" s="836">
        <v>10</v>
      </c>
      <c r="P773" s="835">
        <v>937.92</v>
      </c>
      <c r="Q773" s="837">
        <v>0.94117647058823528</v>
      </c>
      <c r="R773" s="832">
        <v>16</v>
      </c>
      <c r="S773" s="837">
        <v>0.94117647058823528</v>
      </c>
      <c r="T773" s="836">
        <v>9.5</v>
      </c>
      <c r="U773" s="838">
        <v>0.95</v>
      </c>
    </row>
    <row r="774" spans="1:21" ht="14.4" customHeight="1" x14ac:dyDescent="0.3">
      <c r="A774" s="831">
        <v>32</v>
      </c>
      <c r="B774" s="832" t="s">
        <v>2552</v>
      </c>
      <c r="C774" s="832" t="s">
        <v>2558</v>
      </c>
      <c r="D774" s="833" t="s">
        <v>4322</v>
      </c>
      <c r="E774" s="834" t="s">
        <v>2580</v>
      </c>
      <c r="F774" s="832" t="s">
        <v>2553</v>
      </c>
      <c r="G774" s="832" t="s">
        <v>2833</v>
      </c>
      <c r="H774" s="832" t="s">
        <v>592</v>
      </c>
      <c r="I774" s="832" t="s">
        <v>2834</v>
      </c>
      <c r="J774" s="832" t="s">
        <v>2835</v>
      </c>
      <c r="K774" s="832" t="s">
        <v>2836</v>
      </c>
      <c r="L774" s="835">
        <v>3161.19</v>
      </c>
      <c r="M774" s="835">
        <v>15805.95</v>
      </c>
      <c r="N774" s="832">
        <v>5</v>
      </c>
      <c r="O774" s="836">
        <v>3</v>
      </c>
      <c r="P774" s="835">
        <v>15805.95</v>
      </c>
      <c r="Q774" s="837">
        <v>1</v>
      </c>
      <c r="R774" s="832">
        <v>5</v>
      </c>
      <c r="S774" s="837">
        <v>1</v>
      </c>
      <c r="T774" s="836">
        <v>3</v>
      </c>
      <c r="U774" s="838">
        <v>1</v>
      </c>
    </row>
    <row r="775" spans="1:21" ht="14.4" customHeight="1" x14ac:dyDescent="0.3">
      <c r="A775" s="831">
        <v>32</v>
      </c>
      <c r="B775" s="832" t="s">
        <v>2552</v>
      </c>
      <c r="C775" s="832" t="s">
        <v>2558</v>
      </c>
      <c r="D775" s="833" t="s">
        <v>4322</v>
      </c>
      <c r="E775" s="834" t="s">
        <v>2580</v>
      </c>
      <c r="F775" s="832" t="s">
        <v>2553</v>
      </c>
      <c r="G775" s="832" t="s">
        <v>2833</v>
      </c>
      <c r="H775" s="832" t="s">
        <v>592</v>
      </c>
      <c r="I775" s="832" t="s">
        <v>3486</v>
      </c>
      <c r="J775" s="832" t="s">
        <v>2835</v>
      </c>
      <c r="K775" s="832" t="s">
        <v>2836</v>
      </c>
      <c r="L775" s="835">
        <v>3161.19</v>
      </c>
      <c r="M775" s="835">
        <v>18967.14</v>
      </c>
      <c r="N775" s="832">
        <v>6</v>
      </c>
      <c r="O775" s="836">
        <v>1.5</v>
      </c>
      <c r="P775" s="835">
        <v>18967.14</v>
      </c>
      <c r="Q775" s="837">
        <v>1</v>
      </c>
      <c r="R775" s="832">
        <v>6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32</v>
      </c>
      <c r="B776" s="832" t="s">
        <v>2552</v>
      </c>
      <c r="C776" s="832" t="s">
        <v>2558</v>
      </c>
      <c r="D776" s="833" t="s">
        <v>4322</v>
      </c>
      <c r="E776" s="834" t="s">
        <v>2580</v>
      </c>
      <c r="F776" s="832" t="s">
        <v>2553</v>
      </c>
      <c r="G776" s="832" t="s">
        <v>2642</v>
      </c>
      <c r="H776" s="832" t="s">
        <v>592</v>
      </c>
      <c r="I776" s="832" t="s">
        <v>2643</v>
      </c>
      <c r="J776" s="832" t="s">
        <v>2644</v>
      </c>
      <c r="K776" s="832" t="s">
        <v>2645</v>
      </c>
      <c r="L776" s="835">
        <v>88.76</v>
      </c>
      <c r="M776" s="835">
        <v>1863.96</v>
      </c>
      <c r="N776" s="832">
        <v>21</v>
      </c>
      <c r="O776" s="836">
        <v>6.5</v>
      </c>
      <c r="P776" s="835">
        <v>1153.8800000000001</v>
      </c>
      <c r="Q776" s="837">
        <v>0.61904761904761907</v>
      </c>
      <c r="R776" s="832">
        <v>13</v>
      </c>
      <c r="S776" s="837">
        <v>0.61904761904761907</v>
      </c>
      <c r="T776" s="836">
        <v>4.5</v>
      </c>
      <c r="U776" s="838">
        <v>0.69230769230769229</v>
      </c>
    </row>
    <row r="777" spans="1:21" ht="14.4" customHeight="1" x14ac:dyDescent="0.3">
      <c r="A777" s="831">
        <v>32</v>
      </c>
      <c r="B777" s="832" t="s">
        <v>2552</v>
      </c>
      <c r="C777" s="832" t="s">
        <v>2558</v>
      </c>
      <c r="D777" s="833" t="s">
        <v>4322</v>
      </c>
      <c r="E777" s="834" t="s">
        <v>2580</v>
      </c>
      <c r="F777" s="832" t="s">
        <v>2553</v>
      </c>
      <c r="G777" s="832" t="s">
        <v>3245</v>
      </c>
      <c r="H777" s="832" t="s">
        <v>662</v>
      </c>
      <c r="I777" s="832" t="s">
        <v>3487</v>
      </c>
      <c r="J777" s="832" t="s">
        <v>3247</v>
      </c>
      <c r="K777" s="832" t="s">
        <v>3488</v>
      </c>
      <c r="L777" s="835">
        <v>16.12</v>
      </c>
      <c r="M777" s="835">
        <v>80.599999999999994</v>
      </c>
      <c r="N777" s="832">
        <v>5</v>
      </c>
      <c r="O777" s="836">
        <v>2</v>
      </c>
      <c r="P777" s="835">
        <v>48.36</v>
      </c>
      <c r="Q777" s="837">
        <v>0.60000000000000009</v>
      </c>
      <c r="R777" s="832">
        <v>3</v>
      </c>
      <c r="S777" s="837">
        <v>0.6</v>
      </c>
      <c r="T777" s="836">
        <v>1</v>
      </c>
      <c r="U777" s="838">
        <v>0.5</v>
      </c>
    </row>
    <row r="778" spans="1:21" ht="14.4" customHeight="1" x14ac:dyDescent="0.3">
      <c r="A778" s="831">
        <v>32</v>
      </c>
      <c r="B778" s="832" t="s">
        <v>2552</v>
      </c>
      <c r="C778" s="832" t="s">
        <v>2558</v>
      </c>
      <c r="D778" s="833" t="s">
        <v>4322</v>
      </c>
      <c r="E778" s="834" t="s">
        <v>2580</v>
      </c>
      <c r="F778" s="832" t="s">
        <v>2553</v>
      </c>
      <c r="G778" s="832" t="s">
        <v>3245</v>
      </c>
      <c r="H778" s="832" t="s">
        <v>662</v>
      </c>
      <c r="I778" s="832" t="s">
        <v>3246</v>
      </c>
      <c r="J778" s="832" t="s">
        <v>3247</v>
      </c>
      <c r="K778" s="832" t="s">
        <v>3248</v>
      </c>
      <c r="L778" s="835">
        <v>64.5</v>
      </c>
      <c r="M778" s="835">
        <v>64.5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32</v>
      </c>
      <c r="B779" s="832" t="s">
        <v>2552</v>
      </c>
      <c r="C779" s="832" t="s">
        <v>2558</v>
      </c>
      <c r="D779" s="833" t="s">
        <v>4322</v>
      </c>
      <c r="E779" s="834" t="s">
        <v>2580</v>
      </c>
      <c r="F779" s="832" t="s">
        <v>2553</v>
      </c>
      <c r="G779" s="832" t="s">
        <v>3489</v>
      </c>
      <c r="H779" s="832" t="s">
        <v>592</v>
      </c>
      <c r="I779" s="832" t="s">
        <v>3490</v>
      </c>
      <c r="J779" s="832" t="s">
        <v>3491</v>
      </c>
      <c r="K779" s="832" t="s">
        <v>2057</v>
      </c>
      <c r="L779" s="835">
        <v>14.47</v>
      </c>
      <c r="M779" s="835">
        <v>43.410000000000004</v>
      </c>
      <c r="N779" s="832">
        <v>3</v>
      </c>
      <c r="O779" s="836">
        <v>0.5</v>
      </c>
      <c r="P779" s="835">
        <v>43.410000000000004</v>
      </c>
      <c r="Q779" s="837">
        <v>1</v>
      </c>
      <c r="R779" s="832">
        <v>3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32</v>
      </c>
      <c r="B780" s="832" t="s">
        <v>2552</v>
      </c>
      <c r="C780" s="832" t="s">
        <v>2558</v>
      </c>
      <c r="D780" s="833" t="s">
        <v>4322</v>
      </c>
      <c r="E780" s="834" t="s">
        <v>2580</v>
      </c>
      <c r="F780" s="832" t="s">
        <v>2553</v>
      </c>
      <c r="G780" s="832" t="s">
        <v>2838</v>
      </c>
      <c r="H780" s="832" t="s">
        <v>592</v>
      </c>
      <c r="I780" s="832" t="s">
        <v>3492</v>
      </c>
      <c r="J780" s="832" t="s">
        <v>3493</v>
      </c>
      <c r="K780" s="832" t="s">
        <v>2841</v>
      </c>
      <c r="L780" s="835">
        <v>0</v>
      </c>
      <c r="M780" s="835">
        <v>0</v>
      </c>
      <c r="N780" s="832">
        <v>1</v>
      </c>
      <c r="O780" s="836">
        <v>1</v>
      </c>
      <c r="P780" s="835">
        <v>0</v>
      </c>
      <c r="Q780" s="837"/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32</v>
      </c>
      <c r="B781" s="832" t="s">
        <v>2552</v>
      </c>
      <c r="C781" s="832" t="s">
        <v>2558</v>
      </c>
      <c r="D781" s="833" t="s">
        <v>4322</v>
      </c>
      <c r="E781" s="834" t="s">
        <v>2580</v>
      </c>
      <c r="F781" s="832" t="s">
        <v>2553</v>
      </c>
      <c r="G781" s="832" t="s">
        <v>2842</v>
      </c>
      <c r="H781" s="832" t="s">
        <v>662</v>
      </c>
      <c r="I781" s="832" t="s">
        <v>2095</v>
      </c>
      <c r="J781" s="832" t="s">
        <v>1045</v>
      </c>
      <c r="K781" s="832" t="s">
        <v>2096</v>
      </c>
      <c r="L781" s="835">
        <v>118.65</v>
      </c>
      <c r="M781" s="835">
        <v>118.65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32</v>
      </c>
      <c r="B782" s="832" t="s">
        <v>2552</v>
      </c>
      <c r="C782" s="832" t="s">
        <v>2558</v>
      </c>
      <c r="D782" s="833" t="s">
        <v>4322</v>
      </c>
      <c r="E782" s="834" t="s">
        <v>2580</v>
      </c>
      <c r="F782" s="832" t="s">
        <v>2553</v>
      </c>
      <c r="G782" s="832" t="s">
        <v>3192</v>
      </c>
      <c r="H782" s="832" t="s">
        <v>592</v>
      </c>
      <c r="I782" s="832" t="s">
        <v>3254</v>
      </c>
      <c r="J782" s="832" t="s">
        <v>1056</v>
      </c>
      <c r="K782" s="832" t="s">
        <v>3195</v>
      </c>
      <c r="L782" s="835">
        <v>0</v>
      </c>
      <c r="M782" s="835">
        <v>0</v>
      </c>
      <c r="N782" s="832">
        <v>3</v>
      </c>
      <c r="O782" s="836">
        <v>1.5</v>
      </c>
      <c r="P782" s="835">
        <v>0</v>
      </c>
      <c r="Q782" s="837"/>
      <c r="R782" s="832">
        <v>3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32</v>
      </c>
      <c r="B783" s="832" t="s">
        <v>2552</v>
      </c>
      <c r="C783" s="832" t="s">
        <v>2558</v>
      </c>
      <c r="D783" s="833" t="s">
        <v>4322</v>
      </c>
      <c r="E783" s="834" t="s">
        <v>2580</v>
      </c>
      <c r="F783" s="832" t="s">
        <v>2553</v>
      </c>
      <c r="G783" s="832" t="s">
        <v>2735</v>
      </c>
      <c r="H783" s="832" t="s">
        <v>592</v>
      </c>
      <c r="I783" s="832" t="s">
        <v>2736</v>
      </c>
      <c r="J783" s="832" t="s">
        <v>2737</v>
      </c>
      <c r="K783" s="832" t="s">
        <v>2738</v>
      </c>
      <c r="L783" s="835">
        <v>248.55</v>
      </c>
      <c r="M783" s="835">
        <v>497.1</v>
      </c>
      <c r="N783" s="832">
        <v>2</v>
      </c>
      <c r="O783" s="836">
        <v>2</v>
      </c>
      <c r="P783" s="835">
        <v>248.55</v>
      </c>
      <c r="Q783" s="837">
        <v>0.5</v>
      </c>
      <c r="R783" s="832">
        <v>1</v>
      </c>
      <c r="S783" s="837">
        <v>0.5</v>
      </c>
      <c r="T783" s="836">
        <v>1</v>
      </c>
      <c r="U783" s="838">
        <v>0.5</v>
      </c>
    </row>
    <row r="784" spans="1:21" ht="14.4" customHeight="1" x14ac:dyDescent="0.3">
      <c r="A784" s="831">
        <v>32</v>
      </c>
      <c r="B784" s="832" t="s">
        <v>2552</v>
      </c>
      <c r="C784" s="832" t="s">
        <v>2558</v>
      </c>
      <c r="D784" s="833" t="s">
        <v>4322</v>
      </c>
      <c r="E784" s="834" t="s">
        <v>2580</v>
      </c>
      <c r="F784" s="832" t="s">
        <v>2553</v>
      </c>
      <c r="G784" s="832" t="s">
        <v>2845</v>
      </c>
      <c r="H784" s="832" t="s">
        <v>592</v>
      </c>
      <c r="I784" s="832" t="s">
        <v>2846</v>
      </c>
      <c r="J784" s="832" t="s">
        <v>674</v>
      </c>
      <c r="K784" s="832" t="s">
        <v>2847</v>
      </c>
      <c r="L784" s="835">
        <v>1782.8</v>
      </c>
      <c r="M784" s="835">
        <v>21393.599999999995</v>
      </c>
      <c r="N784" s="832">
        <v>12</v>
      </c>
      <c r="O784" s="836">
        <v>6</v>
      </c>
      <c r="P784" s="835">
        <v>19610.799999999996</v>
      </c>
      <c r="Q784" s="837">
        <v>0.91666666666666663</v>
      </c>
      <c r="R784" s="832">
        <v>11</v>
      </c>
      <c r="S784" s="837">
        <v>0.91666666666666663</v>
      </c>
      <c r="T784" s="836">
        <v>5.5</v>
      </c>
      <c r="U784" s="838">
        <v>0.91666666666666663</v>
      </c>
    </row>
    <row r="785" spans="1:21" ht="14.4" customHeight="1" x14ac:dyDescent="0.3">
      <c r="A785" s="831">
        <v>32</v>
      </c>
      <c r="B785" s="832" t="s">
        <v>2552</v>
      </c>
      <c r="C785" s="832" t="s">
        <v>2558</v>
      </c>
      <c r="D785" s="833" t="s">
        <v>4322</v>
      </c>
      <c r="E785" s="834" t="s">
        <v>2580</v>
      </c>
      <c r="F785" s="832" t="s">
        <v>2553</v>
      </c>
      <c r="G785" s="832" t="s">
        <v>3494</v>
      </c>
      <c r="H785" s="832" t="s">
        <v>662</v>
      </c>
      <c r="I785" s="832" t="s">
        <v>3495</v>
      </c>
      <c r="J785" s="832" t="s">
        <v>1681</v>
      </c>
      <c r="K785" s="832" t="s">
        <v>3496</v>
      </c>
      <c r="L785" s="835">
        <v>86.43</v>
      </c>
      <c r="M785" s="835">
        <v>172.86</v>
      </c>
      <c r="N785" s="832">
        <v>2</v>
      </c>
      <c r="O785" s="836">
        <v>2</v>
      </c>
      <c r="P785" s="835">
        <v>172.86</v>
      </c>
      <c r="Q785" s="837">
        <v>1</v>
      </c>
      <c r="R785" s="832">
        <v>2</v>
      </c>
      <c r="S785" s="837">
        <v>1</v>
      </c>
      <c r="T785" s="836">
        <v>2</v>
      </c>
      <c r="U785" s="838">
        <v>1</v>
      </c>
    </row>
    <row r="786" spans="1:21" ht="14.4" customHeight="1" x14ac:dyDescent="0.3">
      <c r="A786" s="831">
        <v>32</v>
      </c>
      <c r="B786" s="832" t="s">
        <v>2552</v>
      </c>
      <c r="C786" s="832" t="s">
        <v>2558</v>
      </c>
      <c r="D786" s="833" t="s">
        <v>4322</v>
      </c>
      <c r="E786" s="834" t="s">
        <v>2580</v>
      </c>
      <c r="F786" s="832" t="s">
        <v>2553</v>
      </c>
      <c r="G786" s="832" t="s">
        <v>2690</v>
      </c>
      <c r="H786" s="832" t="s">
        <v>662</v>
      </c>
      <c r="I786" s="832" t="s">
        <v>2037</v>
      </c>
      <c r="J786" s="832" t="s">
        <v>2038</v>
      </c>
      <c r="K786" s="832" t="s">
        <v>2039</v>
      </c>
      <c r="L786" s="835">
        <v>38.04</v>
      </c>
      <c r="M786" s="835">
        <v>38.04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32</v>
      </c>
      <c r="B787" s="832" t="s">
        <v>2552</v>
      </c>
      <c r="C787" s="832" t="s">
        <v>2558</v>
      </c>
      <c r="D787" s="833" t="s">
        <v>4322</v>
      </c>
      <c r="E787" s="834" t="s">
        <v>2580</v>
      </c>
      <c r="F787" s="832" t="s">
        <v>2553</v>
      </c>
      <c r="G787" s="832" t="s">
        <v>2690</v>
      </c>
      <c r="H787" s="832" t="s">
        <v>662</v>
      </c>
      <c r="I787" s="832" t="s">
        <v>2040</v>
      </c>
      <c r="J787" s="832" t="s">
        <v>2041</v>
      </c>
      <c r="K787" s="832" t="s">
        <v>2042</v>
      </c>
      <c r="L787" s="835">
        <v>234.07</v>
      </c>
      <c r="M787" s="835">
        <v>234.07</v>
      </c>
      <c r="N787" s="832">
        <v>1</v>
      </c>
      <c r="O787" s="836">
        <v>0.5</v>
      </c>
      <c r="P787" s="835">
        <v>234.07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32</v>
      </c>
      <c r="B788" s="832" t="s">
        <v>2552</v>
      </c>
      <c r="C788" s="832" t="s">
        <v>2558</v>
      </c>
      <c r="D788" s="833" t="s">
        <v>4322</v>
      </c>
      <c r="E788" s="834" t="s">
        <v>2580</v>
      </c>
      <c r="F788" s="832" t="s">
        <v>2553</v>
      </c>
      <c r="G788" s="832" t="s">
        <v>2690</v>
      </c>
      <c r="H788" s="832" t="s">
        <v>662</v>
      </c>
      <c r="I788" s="832" t="s">
        <v>2395</v>
      </c>
      <c r="J788" s="832" t="s">
        <v>2038</v>
      </c>
      <c r="K788" s="832" t="s">
        <v>2396</v>
      </c>
      <c r="L788" s="835">
        <v>58.52</v>
      </c>
      <c r="M788" s="835">
        <v>175.56</v>
      </c>
      <c r="N788" s="832">
        <v>3</v>
      </c>
      <c r="O788" s="836">
        <v>1.5</v>
      </c>
      <c r="P788" s="835">
        <v>175.56</v>
      </c>
      <c r="Q788" s="837">
        <v>1</v>
      </c>
      <c r="R788" s="832">
        <v>3</v>
      </c>
      <c r="S788" s="837">
        <v>1</v>
      </c>
      <c r="T788" s="836">
        <v>1.5</v>
      </c>
      <c r="U788" s="838">
        <v>1</v>
      </c>
    </row>
    <row r="789" spans="1:21" ht="14.4" customHeight="1" x14ac:dyDescent="0.3">
      <c r="A789" s="831">
        <v>32</v>
      </c>
      <c r="B789" s="832" t="s">
        <v>2552</v>
      </c>
      <c r="C789" s="832" t="s">
        <v>2558</v>
      </c>
      <c r="D789" s="833" t="s">
        <v>4322</v>
      </c>
      <c r="E789" s="834" t="s">
        <v>2580</v>
      </c>
      <c r="F789" s="832" t="s">
        <v>2553</v>
      </c>
      <c r="G789" s="832" t="s">
        <v>2690</v>
      </c>
      <c r="H789" s="832" t="s">
        <v>662</v>
      </c>
      <c r="I789" s="832" t="s">
        <v>3497</v>
      </c>
      <c r="J789" s="832" t="s">
        <v>2038</v>
      </c>
      <c r="K789" s="832" t="s">
        <v>2042</v>
      </c>
      <c r="L789" s="835">
        <v>234.07</v>
      </c>
      <c r="M789" s="835">
        <v>234.07</v>
      </c>
      <c r="N789" s="832">
        <v>1</v>
      </c>
      <c r="O789" s="836">
        <v>0.5</v>
      </c>
      <c r="P789" s="835">
        <v>234.07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2552</v>
      </c>
      <c r="C790" s="832" t="s">
        <v>2558</v>
      </c>
      <c r="D790" s="833" t="s">
        <v>4322</v>
      </c>
      <c r="E790" s="834" t="s">
        <v>2580</v>
      </c>
      <c r="F790" s="832" t="s">
        <v>2553</v>
      </c>
      <c r="G790" s="832" t="s">
        <v>2690</v>
      </c>
      <c r="H790" s="832" t="s">
        <v>662</v>
      </c>
      <c r="I790" s="832" t="s">
        <v>2389</v>
      </c>
      <c r="J790" s="832" t="s">
        <v>1711</v>
      </c>
      <c r="K790" s="832" t="s">
        <v>2390</v>
      </c>
      <c r="L790" s="835">
        <v>27.5</v>
      </c>
      <c r="M790" s="835">
        <v>110</v>
      </c>
      <c r="N790" s="832">
        <v>4</v>
      </c>
      <c r="O790" s="836">
        <v>1</v>
      </c>
      <c r="P790" s="835">
        <v>55</v>
      </c>
      <c r="Q790" s="837">
        <v>0.5</v>
      </c>
      <c r="R790" s="832">
        <v>2</v>
      </c>
      <c r="S790" s="837">
        <v>0.5</v>
      </c>
      <c r="T790" s="836">
        <v>0.5</v>
      </c>
      <c r="U790" s="838">
        <v>0.5</v>
      </c>
    </row>
    <row r="791" spans="1:21" ht="14.4" customHeight="1" x14ac:dyDescent="0.3">
      <c r="A791" s="831">
        <v>32</v>
      </c>
      <c r="B791" s="832" t="s">
        <v>2552</v>
      </c>
      <c r="C791" s="832" t="s">
        <v>2558</v>
      </c>
      <c r="D791" s="833" t="s">
        <v>4322</v>
      </c>
      <c r="E791" s="834" t="s">
        <v>2580</v>
      </c>
      <c r="F791" s="832" t="s">
        <v>2553</v>
      </c>
      <c r="G791" s="832" t="s">
        <v>3498</v>
      </c>
      <c r="H791" s="832" t="s">
        <v>662</v>
      </c>
      <c r="I791" s="832" t="s">
        <v>3499</v>
      </c>
      <c r="J791" s="832" t="s">
        <v>3500</v>
      </c>
      <c r="K791" s="832" t="s">
        <v>3501</v>
      </c>
      <c r="L791" s="835">
        <v>161.06</v>
      </c>
      <c r="M791" s="835">
        <v>322.12</v>
      </c>
      <c r="N791" s="832">
        <v>2</v>
      </c>
      <c r="O791" s="836">
        <v>0.5</v>
      </c>
      <c r="P791" s="835">
        <v>322.12</v>
      </c>
      <c r="Q791" s="837">
        <v>1</v>
      </c>
      <c r="R791" s="832">
        <v>2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32</v>
      </c>
      <c r="B792" s="832" t="s">
        <v>2552</v>
      </c>
      <c r="C792" s="832" t="s">
        <v>2558</v>
      </c>
      <c r="D792" s="833" t="s">
        <v>4322</v>
      </c>
      <c r="E792" s="834" t="s">
        <v>2580</v>
      </c>
      <c r="F792" s="832" t="s">
        <v>2553</v>
      </c>
      <c r="G792" s="832" t="s">
        <v>2634</v>
      </c>
      <c r="H792" s="832" t="s">
        <v>662</v>
      </c>
      <c r="I792" s="832" t="s">
        <v>2739</v>
      </c>
      <c r="J792" s="832" t="s">
        <v>901</v>
      </c>
      <c r="K792" s="832" t="s">
        <v>2014</v>
      </c>
      <c r="L792" s="835">
        <v>368.16</v>
      </c>
      <c r="M792" s="835">
        <v>736.32</v>
      </c>
      <c r="N792" s="832">
        <v>2</v>
      </c>
      <c r="O792" s="836">
        <v>0.5</v>
      </c>
      <c r="P792" s="835">
        <v>736.32</v>
      </c>
      <c r="Q792" s="837">
        <v>1</v>
      </c>
      <c r="R792" s="832">
        <v>2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32</v>
      </c>
      <c r="B793" s="832" t="s">
        <v>2552</v>
      </c>
      <c r="C793" s="832" t="s">
        <v>2558</v>
      </c>
      <c r="D793" s="833" t="s">
        <v>4322</v>
      </c>
      <c r="E793" s="834" t="s">
        <v>2580</v>
      </c>
      <c r="F793" s="832" t="s">
        <v>2553</v>
      </c>
      <c r="G793" s="832" t="s">
        <v>2634</v>
      </c>
      <c r="H793" s="832" t="s">
        <v>662</v>
      </c>
      <c r="I793" s="832" t="s">
        <v>2694</v>
      </c>
      <c r="J793" s="832" t="s">
        <v>901</v>
      </c>
      <c r="K793" s="832" t="s">
        <v>2018</v>
      </c>
      <c r="L793" s="835">
        <v>490.89</v>
      </c>
      <c r="M793" s="835">
        <v>10308.69</v>
      </c>
      <c r="N793" s="832">
        <v>21</v>
      </c>
      <c r="O793" s="836">
        <v>5.5</v>
      </c>
      <c r="P793" s="835">
        <v>10308.69</v>
      </c>
      <c r="Q793" s="837">
        <v>1</v>
      </c>
      <c r="R793" s="832">
        <v>21</v>
      </c>
      <c r="S793" s="837">
        <v>1</v>
      </c>
      <c r="T793" s="836">
        <v>5.5</v>
      </c>
      <c r="U793" s="838">
        <v>1</v>
      </c>
    </row>
    <row r="794" spans="1:21" ht="14.4" customHeight="1" x14ac:dyDescent="0.3">
      <c r="A794" s="831">
        <v>32</v>
      </c>
      <c r="B794" s="832" t="s">
        <v>2552</v>
      </c>
      <c r="C794" s="832" t="s">
        <v>2558</v>
      </c>
      <c r="D794" s="833" t="s">
        <v>4322</v>
      </c>
      <c r="E794" s="834" t="s">
        <v>2580</v>
      </c>
      <c r="F794" s="832" t="s">
        <v>2553</v>
      </c>
      <c r="G794" s="832" t="s">
        <v>2634</v>
      </c>
      <c r="H794" s="832" t="s">
        <v>662</v>
      </c>
      <c r="I794" s="832" t="s">
        <v>2740</v>
      </c>
      <c r="J794" s="832" t="s">
        <v>901</v>
      </c>
      <c r="K794" s="832" t="s">
        <v>2016</v>
      </c>
      <c r="L794" s="835">
        <v>736.33</v>
      </c>
      <c r="M794" s="835">
        <v>18408.25</v>
      </c>
      <c r="N794" s="832">
        <v>25</v>
      </c>
      <c r="O794" s="836">
        <v>7.5</v>
      </c>
      <c r="P794" s="835">
        <v>14726.6</v>
      </c>
      <c r="Q794" s="837">
        <v>0.8</v>
      </c>
      <c r="R794" s="832">
        <v>20</v>
      </c>
      <c r="S794" s="837">
        <v>0.8</v>
      </c>
      <c r="T794" s="836">
        <v>6</v>
      </c>
      <c r="U794" s="838">
        <v>0.8</v>
      </c>
    </row>
    <row r="795" spans="1:21" ht="14.4" customHeight="1" x14ac:dyDescent="0.3">
      <c r="A795" s="831">
        <v>32</v>
      </c>
      <c r="B795" s="832" t="s">
        <v>2552</v>
      </c>
      <c r="C795" s="832" t="s">
        <v>2558</v>
      </c>
      <c r="D795" s="833" t="s">
        <v>4322</v>
      </c>
      <c r="E795" s="834" t="s">
        <v>2580</v>
      </c>
      <c r="F795" s="832" t="s">
        <v>2553</v>
      </c>
      <c r="G795" s="832" t="s">
        <v>2634</v>
      </c>
      <c r="H795" s="832" t="s">
        <v>662</v>
      </c>
      <c r="I795" s="832" t="s">
        <v>3502</v>
      </c>
      <c r="J795" s="832" t="s">
        <v>901</v>
      </c>
      <c r="K795" s="832" t="s">
        <v>2384</v>
      </c>
      <c r="L795" s="835">
        <v>1154.68</v>
      </c>
      <c r="M795" s="835">
        <v>9237.44</v>
      </c>
      <c r="N795" s="832">
        <v>8</v>
      </c>
      <c r="O795" s="836">
        <v>2</v>
      </c>
      <c r="P795" s="835">
        <v>2309.36</v>
      </c>
      <c r="Q795" s="837">
        <v>0.25</v>
      </c>
      <c r="R795" s="832">
        <v>2</v>
      </c>
      <c r="S795" s="837">
        <v>0.25</v>
      </c>
      <c r="T795" s="836">
        <v>0.5</v>
      </c>
      <c r="U795" s="838">
        <v>0.25</v>
      </c>
    </row>
    <row r="796" spans="1:21" ht="14.4" customHeight="1" x14ac:dyDescent="0.3">
      <c r="A796" s="831">
        <v>32</v>
      </c>
      <c r="B796" s="832" t="s">
        <v>2552</v>
      </c>
      <c r="C796" s="832" t="s">
        <v>2558</v>
      </c>
      <c r="D796" s="833" t="s">
        <v>4322</v>
      </c>
      <c r="E796" s="834" t="s">
        <v>2580</v>
      </c>
      <c r="F796" s="832" t="s">
        <v>2553</v>
      </c>
      <c r="G796" s="832" t="s">
        <v>2634</v>
      </c>
      <c r="H796" s="832" t="s">
        <v>662</v>
      </c>
      <c r="I796" s="832" t="s">
        <v>2654</v>
      </c>
      <c r="J796" s="832" t="s">
        <v>1783</v>
      </c>
      <c r="K796" s="832" t="s">
        <v>2655</v>
      </c>
      <c r="L796" s="835">
        <v>1385.62</v>
      </c>
      <c r="M796" s="835">
        <v>4156.8599999999997</v>
      </c>
      <c r="N796" s="832">
        <v>3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32</v>
      </c>
      <c r="B797" s="832" t="s">
        <v>2552</v>
      </c>
      <c r="C797" s="832" t="s">
        <v>2558</v>
      </c>
      <c r="D797" s="833" t="s">
        <v>4322</v>
      </c>
      <c r="E797" s="834" t="s">
        <v>2580</v>
      </c>
      <c r="F797" s="832" t="s">
        <v>2553</v>
      </c>
      <c r="G797" s="832" t="s">
        <v>2634</v>
      </c>
      <c r="H797" s="832" t="s">
        <v>662</v>
      </c>
      <c r="I797" s="832" t="s">
        <v>2695</v>
      </c>
      <c r="J797" s="832" t="s">
        <v>1783</v>
      </c>
      <c r="K797" s="832" t="s">
        <v>2696</v>
      </c>
      <c r="L797" s="835">
        <v>1847.49</v>
      </c>
      <c r="M797" s="835">
        <v>29559.84</v>
      </c>
      <c r="N797" s="832">
        <v>16</v>
      </c>
      <c r="O797" s="836">
        <v>4</v>
      </c>
      <c r="P797" s="835">
        <v>29559.84</v>
      </c>
      <c r="Q797" s="837">
        <v>1</v>
      </c>
      <c r="R797" s="832">
        <v>16</v>
      </c>
      <c r="S797" s="837">
        <v>1</v>
      </c>
      <c r="T797" s="836">
        <v>4</v>
      </c>
      <c r="U797" s="838">
        <v>1</v>
      </c>
    </row>
    <row r="798" spans="1:21" ht="14.4" customHeight="1" x14ac:dyDescent="0.3">
      <c r="A798" s="831">
        <v>32</v>
      </c>
      <c r="B798" s="832" t="s">
        <v>2552</v>
      </c>
      <c r="C798" s="832" t="s">
        <v>2558</v>
      </c>
      <c r="D798" s="833" t="s">
        <v>4322</v>
      </c>
      <c r="E798" s="834" t="s">
        <v>2580</v>
      </c>
      <c r="F798" s="832" t="s">
        <v>2553</v>
      </c>
      <c r="G798" s="832" t="s">
        <v>2634</v>
      </c>
      <c r="H798" s="832" t="s">
        <v>662</v>
      </c>
      <c r="I798" s="832" t="s">
        <v>3503</v>
      </c>
      <c r="J798" s="832" t="s">
        <v>1783</v>
      </c>
      <c r="K798" s="832" t="s">
        <v>3504</v>
      </c>
      <c r="L798" s="835">
        <v>2309.36</v>
      </c>
      <c r="M798" s="835">
        <v>18474.88</v>
      </c>
      <c r="N798" s="832">
        <v>8</v>
      </c>
      <c r="O798" s="836">
        <v>2.5</v>
      </c>
      <c r="P798" s="835">
        <v>18474.88</v>
      </c>
      <c r="Q798" s="837">
        <v>1</v>
      </c>
      <c r="R798" s="832">
        <v>8</v>
      </c>
      <c r="S798" s="837">
        <v>1</v>
      </c>
      <c r="T798" s="836">
        <v>2.5</v>
      </c>
      <c r="U798" s="838">
        <v>1</v>
      </c>
    </row>
    <row r="799" spans="1:21" ht="14.4" customHeight="1" x14ac:dyDescent="0.3">
      <c r="A799" s="831">
        <v>32</v>
      </c>
      <c r="B799" s="832" t="s">
        <v>2552</v>
      </c>
      <c r="C799" s="832" t="s">
        <v>2558</v>
      </c>
      <c r="D799" s="833" t="s">
        <v>4322</v>
      </c>
      <c r="E799" s="834" t="s">
        <v>2580</v>
      </c>
      <c r="F799" s="832" t="s">
        <v>2553</v>
      </c>
      <c r="G799" s="832" t="s">
        <v>3260</v>
      </c>
      <c r="H799" s="832" t="s">
        <v>592</v>
      </c>
      <c r="I799" s="832" t="s">
        <v>3261</v>
      </c>
      <c r="J799" s="832" t="s">
        <v>3262</v>
      </c>
      <c r="K799" s="832" t="s">
        <v>3263</v>
      </c>
      <c r="L799" s="835">
        <v>155.24</v>
      </c>
      <c r="M799" s="835">
        <v>465.72</v>
      </c>
      <c r="N799" s="832">
        <v>3</v>
      </c>
      <c r="O799" s="836">
        <v>0.5</v>
      </c>
      <c r="P799" s="835">
        <v>465.72</v>
      </c>
      <c r="Q799" s="837">
        <v>1</v>
      </c>
      <c r="R799" s="832">
        <v>3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32</v>
      </c>
      <c r="B800" s="832" t="s">
        <v>2552</v>
      </c>
      <c r="C800" s="832" t="s">
        <v>2558</v>
      </c>
      <c r="D800" s="833" t="s">
        <v>4322</v>
      </c>
      <c r="E800" s="834" t="s">
        <v>2580</v>
      </c>
      <c r="F800" s="832" t="s">
        <v>2553</v>
      </c>
      <c r="G800" s="832" t="s">
        <v>3397</v>
      </c>
      <c r="H800" s="832" t="s">
        <v>592</v>
      </c>
      <c r="I800" s="832" t="s">
        <v>3505</v>
      </c>
      <c r="J800" s="832" t="s">
        <v>3399</v>
      </c>
      <c r="K800" s="832" t="s">
        <v>2064</v>
      </c>
      <c r="L800" s="835">
        <v>105.29</v>
      </c>
      <c r="M800" s="835">
        <v>105.29</v>
      </c>
      <c r="N800" s="832">
        <v>1</v>
      </c>
      <c r="O800" s="836">
        <v>1</v>
      </c>
      <c r="P800" s="835">
        <v>105.29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32</v>
      </c>
      <c r="B801" s="832" t="s">
        <v>2552</v>
      </c>
      <c r="C801" s="832" t="s">
        <v>2558</v>
      </c>
      <c r="D801" s="833" t="s">
        <v>4322</v>
      </c>
      <c r="E801" s="834" t="s">
        <v>2580</v>
      </c>
      <c r="F801" s="832" t="s">
        <v>2553</v>
      </c>
      <c r="G801" s="832" t="s">
        <v>2853</v>
      </c>
      <c r="H801" s="832" t="s">
        <v>662</v>
      </c>
      <c r="I801" s="832" t="s">
        <v>2233</v>
      </c>
      <c r="J801" s="832" t="s">
        <v>711</v>
      </c>
      <c r="K801" s="832" t="s">
        <v>2234</v>
      </c>
      <c r="L801" s="835">
        <v>48.42</v>
      </c>
      <c r="M801" s="835">
        <v>338.94</v>
      </c>
      <c r="N801" s="832">
        <v>7</v>
      </c>
      <c r="O801" s="836">
        <v>4.5</v>
      </c>
      <c r="P801" s="835">
        <v>242.1</v>
      </c>
      <c r="Q801" s="837">
        <v>0.7142857142857143</v>
      </c>
      <c r="R801" s="832">
        <v>5</v>
      </c>
      <c r="S801" s="837">
        <v>0.7142857142857143</v>
      </c>
      <c r="T801" s="836">
        <v>2.5</v>
      </c>
      <c r="U801" s="838">
        <v>0.55555555555555558</v>
      </c>
    </row>
    <row r="802" spans="1:21" ht="14.4" customHeight="1" x14ac:dyDescent="0.3">
      <c r="A802" s="831">
        <v>32</v>
      </c>
      <c r="B802" s="832" t="s">
        <v>2552</v>
      </c>
      <c r="C802" s="832" t="s">
        <v>2558</v>
      </c>
      <c r="D802" s="833" t="s">
        <v>4322</v>
      </c>
      <c r="E802" s="834" t="s">
        <v>2580</v>
      </c>
      <c r="F802" s="832" t="s">
        <v>2553</v>
      </c>
      <c r="G802" s="832" t="s">
        <v>2853</v>
      </c>
      <c r="H802" s="832" t="s">
        <v>592</v>
      </c>
      <c r="I802" s="832" t="s">
        <v>2854</v>
      </c>
      <c r="J802" s="832" t="s">
        <v>711</v>
      </c>
      <c r="K802" s="832" t="s">
        <v>2855</v>
      </c>
      <c r="L802" s="835">
        <v>48.42</v>
      </c>
      <c r="M802" s="835">
        <v>48.42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32</v>
      </c>
      <c r="B803" s="832" t="s">
        <v>2552</v>
      </c>
      <c r="C803" s="832" t="s">
        <v>2558</v>
      </c>
      <c r="D803" s="833" t="s">
        <v>4322</v>
      </c>
      <c r="E803" s="834" t="s">
        <v>2580</v>
      </c>
      <c r="F803" s="832" t="s">
        <v>2553</v>
      </c>
      <c r="G803" s="832" t="s">
        <v>2859</v>
      </c>
      <c r="H803" s="832" t="s">
        <v>592</v>
      </c>
      <c r="I803" s="832" t="s">
        <v>2860</v>
      </c>
      <c r="J803" s="832" t="s">
        <v>1584</v>
      </c>
      <c r="K803" s="832" t="s">
        <v>2861</v>
      </c>
      <c r="L803" s="835">
        <v>103.67</v>
      </c>
      <c r="M803" s="835">
        <v>933.03</v>
      </c>
      <c r="N803" s="832">
        <v>9</v>
      </c>
      <c r="O803" s="836">
        <v>4</v>
      </c>
      <c r="P803" s="835">
        <v>829.36</v>
      </c>
      <c r="Q803" s="837">
        <v>0.88888888888888895</v>
      </c>
      <c r="R803" s="832">
        <v>8</v>
      </c>
      <c r="S803" s="837">
        <v>0.88888888888888884</v>
      </c>
      <c r="T803" s="836">
        <v>3</v>
      </c>
      <c r="U803" s="838">
        <v>0.75</v>
      </c>
    </row>
    <row r="804" spans="1:21" ht="14.4" customHeight="1" x14ac:dyDescent="0.3">
      <c r="A804" s="831">
        <v>32</v>
      </c>
      <c r="B804" s="832" t="s">
        <v>2552</v>
      </c>
      <c r="C804" s="832" t="s">
        <v>2558</v>
      </c>
      <c r="D804" s="833" t="s">
        <v>4322</v>
      </c>
      <c r="E804" s="834" t="s">
        <v>2580</v>
      </c>
      <c r="F804" s="832" t="s">
        <v>2553</v>
      </c>
      <c r="G804" s="832" t="s">
        <v>2859</v>
      </c>
      <c r="H804" s="832" t="s">
        <v>592</v>
      </c>
      <c r="I804" s="832" t="s">
        <v>3506</v>
      </c>
      <c r="J804" s="832" t="s">
        <v>3507</v>
      </c>
      <c r="K804" s="832" t="s">
        <v>3508</v>
      </c>
      <c r="L804" s="835">
        <v>112.87</v>
      </c>
      <c r="M804" s="835">
        <v>112.87</v>
      </c>
      <c r="N804" s="832">
        <v>1</v>
      </c>
      <c r="O804" s="836">
        <v>0.5</v>
      </c>
      <c r="P804" s="835">
        <v>112.87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32</v>
      </c>
      <c r="B805" s="832" t="s">
        <v>2552</v>
      </c>
      <c r="C805" s="832" t="s">
        <v>2558</v>
      </c>
      <c r="D805" s="833" t="s">
        <v>4322</v>
      </c>
      <c r="E805" s="834" t="s">
        <v>2580</v>
      </c>
      <c r="F805" s="832" t="s">
        <v>2553</v>
      </c>
      <c r="G805" s="832" t="s">
        <v>2859</v>
      </c>
      <c r="H805" s="832" t="s">
        <v>592</v>
      </c>
      <c r="I805" s="832" t="s">
        <v>3509</v>
      </c>
      <c r="J805" s="832" t="s">
        <v>3507</v>
      </c>
      <c r="K805" s="832" t="s">
        <v>3141</v>
      </c>
      <c r="L805" s="835">
        <v>32.25</v>
      </c>
      <c r="M805" s="835">
        <v>64.5</v>
      </c>
      <c r="N805" s="832">
        <v>2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32</v>
      </c>
      <c r="B806" s="832" t="s">
        <v>2552</v>
      </c>
      <c r="C806" s="832" t="s">
        <v>2558</v>
      </c>
      <c r="D806" s="833" t="s">
        <v>4322</v>
      </c>
      <c r="E806" s="834" t="s">
        <v>2580</v>
      </c>
      <c r="F806" s="832" t="s">
        <v>2553</v>
      </c>
      <c r="G806" s="832" t="s">
        <v>2859</v>
      </c>
      <c r="H806" s="832" t="s">
        <v>592</v>
      </c>
      <c r="I806" s="832" t="s">
        <v>2862</v>
      </c>
      <c r="J806" s="832" t="s">
        <v>1584</v>
      </c>
      <c r="K806" s="832" t="s">
        <v>2861</v>
      </c>
      <c r="L806" s="835">
        <v>103.67</v>
      </c>
      <c r="M806" s="835">
        <v>2488.0800000000004</v>
      </c>
      <c r="N806" s="832">
        <v>24</v>
      </c>
      <c r="O806" s="836">
        <v>11</v>
      </c>
      <c r="P806" s="835">
        <v>1658.7200000000003</v>
      </c>
      <c r="Q806" s="837">
        <v>0.66666666666666663</v>
      </c>
      <c r="R806" s="832">
        <v>16</v>
      </c>
      <c r="S806" s="837">
        <v>0.66666666666666663</v>
      </c>
      <c r="T806" s="836">
        <v>7.5</v>
      </c>
      <c r="U806" s="838">
        <v>0.68181818181818177</v>
      </c>
    </row>
    <row r="807" spans="1:21" ht="14.4" customHeight="1" x14ac:dyDescent="0.3">
      <c r="A807" s="831">
        <v>32</v>
      </c>
      <c r="B807" s="832" t="s">
        <v>2552</v>
      </c>
      <c r="C807" s="832" t="s">
        <v>2558</v>
      </c>
      <c r="D807" s="833" t="s">
        <v>4322</v>
      </c>
      <c r="E807" s="834" t="s">
        <v>2580</v>
      </c>
      <c r="F807" s="832" t="s">
        <v>2553</v>
      </c>
      <c r="G807" s="832" t="s">
        <v>2611</v>
      </c>
      <c r="H807" s="832" t="s">
        <v>592</v>
      </c>
      <c r="I807" s="832" t="s">
        <v>3510</v>
      </c>
      <c r="J807" s="832" t="s">
        <v>3511</v>
      </c>
      <c r="K807" s="832" t="s">
        <v>3512</v>
      </c>
      <c r="L807" s="835">
        <v>453.18</v>
      </c>
      <c r="M807" s="835">
        <v>1812.72</v>
      </c>
      <c r="N807" s="832">
        <v>4</v>
      </c>
      <c r="O807" s="836">
        <v>1</v>
      </c>
      <c r="P807" s="835">
        <v>1812.72</v>
      </c>
      <c r="Q807" s="837">
        <v>1</v>
      </c>
      <c r="R807" s="832">
        <v>4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32</v>
      </c>
      <c r="B808" s="832" t="s">
        <v>2552</v>
      </c>
      <c r="C808" s="832" t="s">
        <v>2558</v>
      </c>
      <c r="D808" s="833" t="s">
        <v>4322</v>
      </c>
      <c r="E808" s="834" t="s">
        <v>2580</v>
      </c>
      <c r="F808" s="832" t="s">
        <v>2553</v>
      </c>
      <c r="G808" s="832" t="s">
        <v>2611</v>
      </c>
      <c r="H808" s="832" t="s">
        <v>662</v>
      </c>
      <c r="I808" s="832" t="s">
        <v>3513</v>
      </c>
      <c r="J808" s="832" t="s">
        <v>3403</v>
      </c>
      <c r="K808" s="832" t="s">
        <v>3404</v>
      </c>
      <c r="L808" s="835">
        <v>453.18</v>
      </c>
      <c r="M808" s="835">
        <v>906.36</v>
      </c>
      <c r="N808" s="832">
        <v>2</v>
      </c>
      <c r="O808" s="836">
        <v>1</v>
      </c>
      <c r="P808" s="835">
        <v>906.36</v>
      </c>
      <c r="Q808" s="837">
        <v>1</v>
      </c>
      <c r="R808" s="832">
        <v>2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32</v>
      </c>
      <c r="B809" s="832" t="s">
        <v>2552</v>
      </c>
      <c r="C809" s="832" t="s">
        <v>2558</v>
      </c>
      <c r="D809" s="833" t="s">
        <v>4322</v>
      </c>
      <c r="E809" s="834" t="s">
        <v>2580</v>
      </c>
      <c r="F809" s="832" t="s">
        <v>2553</v>
      </c>
      <c r="G809" s="832" t="s">
        <v>2611</v>
      </c>
      <c r="H809" s="832" t="s">
        <v>592</v>
      </c>
      <c r="I809" s="832" t="s">
        <v>3514</v>
      </c>
      <c r="J809" s="832" t="s">
        <v>3511</v>
      </c>
      <c r="K809" s="832" t="s">
        <v>3512</v>
      </c>
      <c r="L809" s="835">
        <v>453.18</v>
      </c>
      <c r="M809" s="835">
        <v>453.18</v>
      </c>
      <c r="N809" s="832">
        <v>1</v>
      </c>
      <c r="O809" s="836">
        <v>1</v>
      </c>
      <c r="P809" s="835">
        <v>453.18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32</v>
      </c>
      <c r="B810" s="832" t="s">
        <v>2552</v>
      </c>
      <c r="C810" s="832" t="s">
        <v>2558</v>
      </c>
      <c r="D810" s="833" t="s">
        <v>4322</v>
      </c>
      <c r="E810" s="834" t="s">
        <v>2580</v>
      </c>
      <c r="F810" s="832" t="s">
        <v>2553</v>
      </c>
      <c r="G810" s="832" t="s">
        <v>3515</v>
      </c>
      <c r="H810" s="832" t="s">
        <v>592</v>
      </c>
      <c r="I810" s="832" t="s">
        <v>3516</v>
      </c>
      <c r="J810" s="832" t="s">
        <v>3517</v>
      </c>
      <c r="K810" s="832" t="s">
        <v>2815</v>
      </c>
      <c r="L810" s="835">
        <v>18.809999999999999</v>
      </c>
      <c r="M810" s="835">
        <v>37.619999999999997</v>
      </c>
      <c r="N810" s="832">
        <v>2</v>
      </c>
      <c r="O810" s="836">
        <v>1.5</v>
      </c>
      <c r="P810" s="835">
        <v>18.809999999999999</v>
      </c>
      <c r="Q810" s="837">
        <v>0.5</v>
      </c>
      <c r="R810" s="832">
        <v>1</v>
      </c>
      <c r="S810" s="837">
        <v>0.5</v>
      </c>
      <c r="T810" s="836">
        <v>1</v>
      </c>
      <c r="U810" s="838">
        <v>0.66666666666666663</v>
      </c>
    </row>
    <row r="811" spans="1:21" ht="14.4" customHeight="1" x14ac:dyDescent="0.3">
      <c r="A811" s="831">
        <v>32</v>
      </c>
      <c r="B811" s="832" t="s">
        <v>2552</v>
      </c>
      <c r="C811" s="832" t="s">
        <v>2558</v>
      </c>
      <c r="D811" s="833" t="s">
        <v>4322</v>
      </c>
      <c r="E811" s="834" t="s">
        <v>2580</v>
      </c>
      <c r="F811" s="832" t="s">
        <v>2553</v>
      </c>
      <c r="G811" s="832" t="s">
        <v>2636</v>
      </c>
      <c r="H811" s="832" t="s">
        <v>662</v>
      </c>
      <c r="I811" s="832" t="s">
        <v>2769</v>
      </c>
      <c r="J811" s="832" t="s">
        <v>1990</v>
      </c>
      <c r="K811" s="832" t="s">
        <v>1991</v>
      </c>
      <c r="L811" s="835">
        <v>115.18</v>
      </c>
      <c r="M811" s="835">
        <v>115.18</v>
      </c>
      <c r="N811" s="832">
        <v>1</v>
      </c>
      <c r="O811" s="836">
        <v>0.5</v>
      </c>
      <c r="P811" s="835">
        <v>115.18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32</v>
      </c>
      <c r="B812" s="832" t="s">
        <v>2552</v>
      </c>
      <c r="C812" s="832" t="s">
        <v>2558</v>
      </c>
      <c r="D812" s="833" t="s">
        <v>4322</v>
      </c>
      <c r="E812" s="834" t="s">
        <v>2580</v>
      </c>
      <c r="F812" s="832" t="s">
        <v>2553</v>
      </c>
      <c r="G812" s="832" t="s">
        <v>2636</v>
      </c>
      <c r="H812" s="832" t="s">
        <v>662</v>
      </c>
      <c r="I812" s="832" t="s">
        <v>2697</v>
      </c>
      <c r="J812" s="832" t="s">
        <v>1990</v>
      </c>
      <c r="K812" s="832" t="s">
        <v>2698</v>
      </c>
      <c r="L812" s="835">
        <v>57.6</v>
      </c>
      <c r="M812" s="835">
        <v>288</v>
      </c>
      <c r="N812" s="832">
        <v>5</v>
      </c>
      <c r="O812" s="836">
        <v>3</v>
      </c>
      <c r="P812" s="835">
        <v>230.4</v>
      </c>
      <c r="Q812" s="837">
        <v>0.8</v>
      </c>
      <c r="R812" s="832">
        <v>4</v>
      </c>
      <c r="S812" s="837">
        <v>0.8</v>
      </c>
      <c r="T812" s="836">
        <v>2</v>
      </c>
      <c r="U812" s="838">
        <v>0.66666666666666663</v>
      </c>
    </row>
    <row r="813" spans="1:21" ht="14.4" customHeight="1" x14ac:dyDescent="0.3">
      <c r="A813" s="831">
        <v>32</v>
      </c>
      <c r="B813" s="832" t="s">
        <v>2552</v>
      </c>
      <c r="C813" s="832" t="s">
        <v>2558</v>
      </c>
      <c r="D813" s="833" t="s">
        <v>4322</v>
      </c>
      <c r="E813" s="834" t="s">
        <v>2580</v>
      </c>
      <c r="F813" s="832" t="s">
        <v>2553</v>
      </c>
      <c r="G813" s="832" t="s">
        <v>2636</v>
      </c>
      <c r="H813" s="832" t="s">
        <v>592</v>
      </c>
      <c r="I813" s="832" t="s">
        <v>2744</v>
      </c>
      <c r="J813" s="832" t="s">
        <v>1990</v>
      </c>
      <c r="K813" s="832" t="s">
        <v>2745</v>
      </c>
      <c r="L813" s="835">
        <v>103.67</v>
      </c>
      <c r="M813" s="835">
        <v>103.67</v>
      </c>
      <c r="N813" s="832">
        <v>1</v>
      </c>
      <c r="O813" s="836">
        <v>0.5</v>
      </c>
      <c r="P813" s="835">
        <v>103.67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32</v>
      </c>
      <c r="B814" s="832" t="s">
        <v>2552</v>
      </c>
      <c r="C814" s="832" t="s">
        <v>2558</v>
      </c>
      <c r="D814" s="833" t="s">
        <v>4322</v>
      </c>
      <c r="E814" s="834" t="s">
        <v>2580</v>
      </c>
      <c r="F814" s="832" t="s">
        <v>2553</v>
      </c>
      <c r="G814" s="832" t="s">
        <v>2636</v>
      </c>
      <c r="H814" s="832" t="s">
        <v>592</v>
      </c>
      <c r="I814" s="832" t="s">
        <v>3332</v>
      </c>
      <c r="J814" s="832" t="s">
        <v>1990</v>
      </c>
      <c r="K814" s="832" t="s">
        <v>3333</v>
      </c>
      <c r="L814" s="835">
        <v>51.84</v>
      </c>
      <c r="M814" s="835">
        <v>51.84</v>
      </c>
      <c r="N814" s="832">
        <v>1</v>
      </c>
      <c r="O814" s="836">
        <v>1</v>
      </c>
      <c r="P814" s="835">
        <v>51.84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32</v>
      </c>
      <c r="B815" s="832" t="s">
        <v>2552</v>
      </c>
      <c r="C815" s="832" t="s">
        <v>2558</v>
      </c>
      <c r="D815" s="833" t="s">
        <v>4322</v>
      </c>
      <c r="E815" s="834" t="s">
        <v>2580</v>
      </c>
      <c r="F815" s="832" t="s">
        <v>2553</v>
      </c>
      <c r="G815" s="832" t="s">
        <v>3271</v>
      </c>
      <c r="H815" s="832" t="s">
        <v>592</v>
      </c>
      <c r="I815" s="832" t="s">
        <v>3272</v>
      </c>
      <c r="J815" s="832" t="s">
        <v>3273</v>
      </c>
      <c r="K815" s="832" t="s">
        <v>3274</v>
      </c>
      <c r="L815" s="835">
        <v>173.31</v>
      </c>
      <c r="M815" s="835">
        <v>693.24</v>
      </c>
      <c r="N815" s="832">
        <v>4</v>
      </c>
      <c r="O815" s="836">
        <v>1.5</v>
      </c>
      <c r="P815" s="835">
        <v>693.24</v>
      </c>
      <c r="Q815" s="837">
        <v>1</v>
      </c>
      <c r="R815" s="832">
        <v>4</v>
      </c>
      <c r="S815" s="837">
        <v>1</v>
      </c>
      <c r="T815" s="836">
        <v>1.5</v>
      </c>
      <c r="U815" s="838">
        <v>1</v>
      </c>
    </row>
    <row r="816" spans="1:21" ht="14.4" customHeight="1" x14ac:dyDescent="0.3">
      <c r="A816" s="831">
        <v>32</v>
      </c>
      <c r="B816" s="832" t="s">
        <v>2552</v>
      </c>
      <c r="C816" s="832" t="s">
        <v>2558</v>
      </c>
      <c r="D816" s="833" t="s">
        <v>4322</v>
      </c>
      <c r="E816" s="834" t="s">
        <v>2580</v>
      </c>
      <c r="F816" s="832" t="s">
        <v>2553</v>
      </c>
      <c r="G816" s="832" t="s">
        <v>3197</v>
      </c>
      <c r="H816" s="832" t="s">
        <v>662</v>
      </c>
      <c r="I816" s="832" t="s">
        <v>2073</v>
      </c>
      <c r="J816" s="832" t="s">
        <v>1142</v>
      </c>
      <c r="K816" s="832" t="s">
        <v>2074</v>
      </c>
      <c r="L816" s="835">
        <v>143.09</v>
      </c>
      <c r="M816" s="835">
        <v>286.18</v>
      </c>
      <c r="N816" s="832">
        <v>2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32</v>
      </c>
      <c r="B817" s="832" t="s">
        <v>2552</v>
      </c>
      <c r="C817" s="832" t="s">
        <v>2558</v>
      </c>
      <c r="D817" s="833" t="s">
        <v>4322</v>
      </c>
      <c r="E817" s="834" t="s">
        <v>2580</v>
      </c>
      <c r="F817" s="832" t="s">
        <v>2553</v>
      </c>
      <c r="G817" s="832" t="s">
        <v>3197</v>
      </c>
      <c r="H817" s="832" t="s">
        <v>662</v>
      </c>
      <c r="I817" s="832" t="s">
        <v>3518</v>
      </c>
      <c r="J817" s="832" t="s">
        <v>1143</v>
      </c>
      <c r="K817" s="832" t="s">
        <v>1510</v>
      </c>
      <c r="L817" s="835">
        <v>95.39</v>
      </c>
      <c r="M817" s="835">
        <v>95.39</v>
      </c>
      <c r="N817" s="832">
        <v>1</v>
      </c>
      <c r="O817" s="836">
        <v>1</v>
      </c>
      <c r="P817" s="835">
        <v>95.39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32</v>
      </c>
      <c r="B818" s="832" t="s">
        <v>2552</v>
      </c>
      <c r="C818" s="832" t="s">
        <v>2558</v>
      </c>
      <c r="D818" s="833" t="s">
        <v>4322</v>
      </c>
      <c r="E818" s="834" t="s">
        <v>2580</v>
      </c>
      <c r="F818" s="832" t="s">
        <v>2553</v>
      </c>
      <c r="G818" s="832" t="s">
        <v>3519</v>
      </c>
      <c r="H818" s="832" t="s">
        <v>662</v>
      </c>
      <c r="I818" s="832" t="s">
        <v>3520</v>
      </c>
      <c r="J818" s="832" t="s">
        <v>2090</v>
      </c>
      <c r="K818" s="832" t="s">
        <v>3521</v>
      </c>
      <c r="L818" s="835">
        <v>352.37</v>
      </c>
      <c r="M818" s="835">
        <v>352.37</v>
      </c>
      <c r="N818" s="832">
        <v>1</v>
      </c>
      <c r="O818" s="836">
        <v>0.5</v>
      </c>
      <c r="P818" s="835">
        <v>352.37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32</v>
      </c>
      <c r="B819" s="832" t="s">
        <v>2552</v>
      </c>
      <c r="C819" s="832" t="s">
        <v>2558</v>
      </c>
      <c r="D819" s="833" t="s">
        <v>4322</v>
      </c>
      <c r="E819" s="834" t="s">
        <v>2580</v>
      </c>
      <c r="F819" s="832" t="s">
        <v>2553</v>
      </c>
      <c r="G819" s="832" t="s">
        <v>2875</v>
      </c>
      <c r="H819" s="832" t="s">
        <v>662</v>
      </c>
      <c r="I819" s="832" t="s">
        <v>2879</v>
      </c>
      <c r="J819" s="832" t="s">
        <v>2877</v>
      </c>
      <c r="K819" s="832" t="s">
        <v>2880</v>
      </c>
      <c r="L819" s="835">
        <v>218.62</v>
      </c>
      <c r="M819" s="835">
        <v>437.24</v>
      </c>
      <c r="N819" s="832">
        <v>2</v>
      </c>
      <c r="O819" s="836">
        <v>2</v>
      </c>
      <c r="P819" s="835">
        <v>218.62</v>
      </c>
      <c r="Q819" s="837">
        <v>0.5</v>
      </c>
      <c r="R819" s="832">
        <v>1</v>
      </c>
      <c r="S819" s="837">
        <v>0.5</v>
      </c>
      <c r="T819" s="836">
        <v>1</v>
      </c>
      <c r="U819" s="838">
        <v>0.5</v>
      </c>
    </row>
    <row r="820" spans="1:21" ht="14.4" customHeight="1" x14ac:dyDescent="0.3">
      <c r="A820" s="831">
        <v>32</v>
      </c>
      <c r="B820" s="832" t="s">
        <v>2552</v>
      </c>
      <c r="C820" s="832" t="s">
        <v>2558</v>
      </c>
      <c r="D820" s="833" t="s">
        <v>4322</v>
      </c>
      <c r="E820" s="834" t="s">
        <v>2580</v>
      </c>
      <c r="F820" s="832" t="s">
        <v>2553</v>
      </c>
      <c r="G820" s="832" t="s">
        <v>2612</v>
      </c>
      <c r="H820" s="832" t="s">
        <v>592</v>
      </c>
      <c r="I820" s="832" t="s">
        <v>2613</v>
      </c>
      <c r="J820" s="832" t="s">
        <v>2614</v>
      </c>
      <c r="K820" s="832" t="s">
        <v>2615</v>
      </c>
      <c r="L820" s="835">
        <v>21.92</v>
      </c>
      <c r="M820" s="835">
        <v>153.44</v>
      </c>
      <c r="N820" s="832">
        <v>7</v>
      </c>
      <c r="O820" s="836">
        <v>2</v>
      </c>
      <c r="P820" s="835">
        <v>131.52000000000001</v>
      </c>
      <c r="Q820" s="837">
        <v>0.85714285714285721</v>
      </c>
      <c r="R820" s="832">
        <v>6</v>
      </c>
      <c r="S820" s="837">
        <v>0.8571428571428571</v>
      </c>
      <c r="T820" s="836">
        <v>1</v>
      </c>
      <c r="U820" s="838">
        <v>0.5</v>
      </c>
    </row>
    <row r="821" spans="1:21" ht="14.4" customHeight="1" x14ac:dyDescent="0.3">
      <c r="A821" s="831">
        <v>32</v>
      </c>
      <c r="B821" s="832" t="s">
        <v>2552</v>
      </c>
      <c r="C821" s="832" t="s">
        <v>2558</v>
      </c>
      <c r="D821" s="833" t="s">
        <v>4322</v>
      </c>
      <c r="E821" s="834" t="s">
        <v>2580</v>
      </c>
      <c r="F821" s="832" t="s">
        <v>2553</v>
      </c>
      <c r="G821" s="832" t="s">
        <v>2612</v>
      </c>
      <c r="H821" s="832" t="s">
        <v>592</v>
      </c>
      <c r="I821" s="832" t="s">
        <v>2616</v>
      </c>
      <c r="J821" s="832" t="s">
        <v>2617</v>
      </c>
      <c r="K821" s="832" t="s">
        <v>2618</v>
      </c>
      <c r="L821" s="835">
        <v>87.67</v>
      </c>
      <c r="M821" s="835">
        <v>876.69999999999982</v>
      </c>
      <c r="N821" s="832">
        <v>10</v>
      </c>
      <c r="O821" s="836">
        <v>5</v>
      </c>
      <c r="P821" s="835">
        <v>789.02999999999986</v>
      </c>
      <c r="Q821" s="837">
        <v>0.9</v>
      </c>
      <c r="R821" s="832">
        <v>9</v>
      </c>
      <c r="S821" s="837">
        <v>0.9</v>
      </c>
      <c r="T821" s="836">
        <v>4.5</v>
      </c>
      <c r="U821" s="838">
        <v>0.9</v>
      </c>
    </row>
    <row r="822" spans="1:21" ht="14.4" customHeight="1" x14ac:dyDescent="0.3">
      <c r="A822" s="831">
        <v>32</v>
      </c>
      <c r="B822" s="832" t="s">
        <v>2552</v>
      </c>
      <c r="C822" s="832" t="s">
        <v>2558</v>
      </c>
      <c r="D822" s="833" t="s">
        <v>4322</v>
      </c>
      <c r="E822" s="834" t="s">
        <v>2580</v>
      </c>
      <c r="F822" s="832" t="s">
        <v>2553</v>
      </c>
      <c r="G822" s="832" t="s">
        <v>2883</v>
      </c>
      <c r="H822" s="832" t="s">
        <v>592</v>
      </c>
      <c r="I822" s="832" t="s">
        <v>3522</v>
      </c>
      <c r="J822" s="832" t="s">
        <v>2885</v>
      </c>
      <c r="K822" s="832" t="s">
        <v>3523</v>
      </c>
      <c r="L822" s="835">
        <v>2391.4899999999998</v>
      </c>
      <c r="M822" s="835">
        <v>16740.43</v>
      </c>
      <c r="N822" s="832">
        <v>7</v>
      </c>
      <c r="O822" s="836">
        <v>2.5</v>
      </c>
      <c r="P822" s="835">
        <v>4782.9799999999996</v>
      </c>
      <c r="Q822" s="837">
        <v>0.2857142857142857</v>
      </c>
      <c r="R822" s="832">
        <v>2</v>
      </c>
      <c r="S822" s="837">
        <v>0.2857142857142857</v>
      </c>
      <c r="T822" s="836">
        <v>0.5</v>
      </c>
      <c r="U822" s="838">
        <v>0.2</v>
      </c>
    </row>
    <row r="823" spans="1:21" ht="14.4" customHeight="1" x14ac:dyDescent="0.3">
      <c r="A823" s="831">
        <v>32</v>
      </c>
      <c r="B823" s="832" t="s">
        <v>2552</v>
      </c>
      <c r="C823" s="832" t="s">
        <v>2558</v>
      </c>
      <c r="D823" s="833" t="s">
        <v>4322</v>
      </c>
      <c r="E823" s="834" t="s">
        <v>2580</v>
      </c>
      <c r="F823" s="832" t="s">
        <v>2553</v>
      </c>
      <c r="G823" s="832" t="s">
        <v>2883</v>
      </c>
      <c r="H823" s="832" t="s">
        <v>592</v>
      </c>
      <c r="I823" s="832" t="s">
        <v>3524</v>
      </c>
      <c r="J823" s="832" t="s">
        <v>2885</v>
      </c>
      <c r="K823" s="832" t="s">
        <v>3525</v>
      </c>
      <c r="L823" s="835">
        <v>459.65</v>
      </c>
      <c r="M823" s="835">
        <v>919.3</v>
      </c>
      <c r="N823" s="832">
        <v>2</v>
      </c>
      <c r="O823" s="836">
        <v>0.5</v>
      </c>
      <c r="P823" s="835">
        <v>919.3</v>
      </c>
      <c r="Q823" s="837">
        <v>1</v>
      </c>
      <c r="R823" s="832">
        <v>2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32</v>
      </c>
      <c r="B824" s="832" t="s">
        <v>2552</v>
      </c>
      <c r="C824" s="832" t="s">
        <v>2558</v>
      </c>
      <c r="D824" s="833" t="s">
        <v>4322</v>
      </c>
      <c r="E824" s="834" t="s">
        <v>2580</v>
      </c>
      <c r="F824" s="832" t="s">
        <v>2553</v>
      </c>
      <c r="G824" s="832" t="s">
        <v>2883</v>
      </c>
      <c r="H824" s="832" t="s">
        <v>592</v>
      </c>
      <c r="I824" s="832" t="s">
        <v>3526</v>
      </c>
      <c r="J824" s="832" t="s">
        <v>1136</v>
      </c>
      <c r="K824" s="832" t="s">
        <v>3527</v>
      </c>
      <c r="L824" s="835">
        <v>2573.2199999999998</v>
      </c>
      <c r="M824" s="835">
        <v>10292.879999999999</v>
      </c>
      <c r="N824" s="832">
        <v>4</v>
      </c>
      <c r="O824" s="836">
        <v>0.5</v>
      </c>
      <c r="P824" s="835">
        <v>10292.879999999999</v>
      </c>
      <c r="Q824" s="837">
        <v>1</v>
      </c>
      <c r="R824" s="832">
        <v>4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32</v>
      </c>
      <c r="B825" s="832" t="s">
        <v>2552</v>
      </c>
      <c r="C825" s="832" t="s">
        <v>2558</v>
      </c>
      <c r="D825" s="833" t="s">
        <v>4322</v>
      </c>
      <c r="E825" s="834" t="s">
        <v>2580</v>
      </c>
      <c r="F825" s="832" t="s">
        <v>2553</v>
      </c>
      <c r="G825" s="832" t="s">
        <v>3528</v>
      </c>
      <c r="H825" s="832" t="s">
        <v>592</v>
      </c>
      <c r="I825" s="832" t="s">
        <v>3529</v>
      </c>
      <c r="J825" s="832" t="s">
        <v>778</v>
      </c>
      <c r="K825" s="832" t="s">
        <v>3530</v>
      </c>
      <c r="L825" s="835">
        <v>0</v>
      </c>
      <c r="M825" s="835">
        <v>0</v>
      </c>
      <c r="N825" s="832">
        <v>3</v>
      </c>
      <c r="O825" s="836">
        <v>2</v>
      </c>
      <c r="P825" s="835">
        <v>0</v>
      </c>
      <c r="Q825" s="837"/>
      <c r="R825" s="832">
        <v>2</v>
      </c>
      <c r="S825" s="837">
        <v>0.66666666666666663</v>
      </c>
      <c r="T825" s="836">
        <v>1</v>
      </c>
      <c r="U825" s="838">
        <v>0.5</v>
      </c>
    </row>
    <row r="826" spans="1:21" ht="14.4" customHeight="1" x14ac:dyDescent="0.3">
      <c r="A826" s="831">
        <v>32</v>
      </c>
      <c r="B826" s="832" t="s">
        <v>2552</v>
      </c>
      <c r="C826" s="832" t="s">
        <v>2558</v>
      </c>
      <c r="D826" s="833" t="s">
        <v>4322</v>
      </c>
      <c r="E826" s="834" t="s">
        <v>2580</v>
      </c>
      <c r="F826" s="832" t="s">
        <v>2553</v>
      </c>
      <c r="G826" s="832" t="s">
        <v>2700</v>
      </c>
      <c r="H826" s="832" t="s">
        <v>662</v>
      </c>
      <c r="I826" s="832" t="s">
        <v>2078</v>
      </c>
      <c r="J826" s="832" t="s">
        <v>2079</v>
      </c>
      <c r="K826" s="832" t="s">
        <v>2080</v>
      </c>
      <c r="L826" s="835">
        <v>10.34</v>
      </c>
      <c r="M826" s="835">
        <v>41.36</v>
      </c>
      <c r="N826" s="832">
        <v>4</v>
      </c>
      <c r="O826" s="836">
        <v>1</v>
      </c>
      <c r="P826" s="835">
        <v>41.36</v>
      </c>
      <c r="Q826" s="837">
        <v>1</v>
      </c>
      <c r="R826" s="832">
        <v>4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32</v>
      </c>
      <c r="B827" s="832" t="s">
        <v>2552</v>
      </c>
      <c r="C827" s="832" t="s">
        <v>2558</v>
      </c>
      <c r="D827" s="833" t="s">
        <v>4322</v>
      </c>
      <c r="E827" s="834" t="s">
        <v>2580</v>
      </c>
      <c r="F827" s="832" t="s">
        <v>2553</v>
      </c>
      <c r="G827" s="832" t="s">
        <v>2700</v>
      </c>
      <c r="H827" s="832" t="s">
        <v>662</v>
      </c>
      <c r="I827" s="832" t="s">
        <v>2083</v>
      </c>
      <c r="J827" s="832" t="s">
        <v>2079</v>
      </c>
      <c r="K827" s="832" t="s">
        <v>2084</v>
      </c>
      <c r="L827" s="835">
        <v>158.99</v>
      </c>
      <c r="M827" s="835">
        <v>158.99</v>
      </c>
      <c r="N827" s="832">
        <v>1</v>
      </c>
      <c r="O827" s="836">
        <v>0.5</v>
      </c>
      <c r="P827" s="835">
        <v>158.99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32</v>
      </c>
      <c r="B828" s="832" t="s">
        <v>2552</v>
      </c>
      <c r="C828" s="832" t="s">
        <v>2558</v>
      </c>
      <c r="D828" s="833" t="s">
        <v>4322</v>
      </c>
      <c r="E828" s="834" t="s">
        <v>2580</v>
      </c>
      <c r="F828" s="832" t="s">
        <v>2553</v>
      </c>
      <c r="G828" s="832" t="s">
        <v>3531</v>
      </c>
      <c r="H828" s="832" t="s">
        <v>592</v>
      </c>
      <c r="I828" s="832" t="s">
        <v>3532</v>
      </c>
      <c r="J828" s="832" t="s">
        <v>3533</v>
      </c>
      <c r="K828" s="832" t="s">
        <v>3534</v>
      </c>
      <c r="L828" s="835">
        <v>117.46</v>
      </c>
      <c r="M828" s="835">
        <v>234.92</v>
      </c>
      <c r="N828" s="832">
        <v>2</v>
      </c>
      <c r="O828" s="836">
        <v>0.5</v>
      </c>
      <c r="P828" s="835">
        <v>234.92</v>
      </c>
      <c r="Q828" s="837">
        <v>1</v>
      </c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32</v>
      </c>
      <c r="B829" s="832" t="s">
        <v>2552</v>
      </c>
      <c r="C829" s="832" t="s">
        <v>2558</v>
      </c>
      <c r="D829" s="833" t="s">
        <v>4322</v>
      </c>
      <c r="E829" s="834" t="s">
        <v>2580</v>
      </c>
      <c r="F829" s="832" t="s">
        <v>2553</v>
      </c>
      <c r="G829" s="832" t="s">
        <v>2894</v>
      </c>
      <c r="H829" s="832" t="s">
        <v>592</v>
      </c>
      <c r="I829" s="832" t="s">
        <v>2895</v>
      </c>
      <c r="J829" s="832" t="s">
        <v>2896</v>
      </c>
      <c r="K829" s="832" t="s">
        <v>2897</v>
      </c>
      <c r="L829" s="835">
        <v>128.69999999999999</v>
      </c>
      <c r="M829" s="835">
        <v>257.39999999999998</v>
      </c>
      <c r="N829" s="832">
        <v>2</v>
      </c>
      <c r="O829" s="836">
        <v>2</v>
      </c>
      <c r="P829" s="835">
        <v>128.69999999999999</v>
      </c>
      <c r="Q829" s="837">
        <v>0.5</v>
      </c>
      <c r="R829" s="832">
        <v>1</v>
      </c>
      <c r="S829" s="837">
        <v>0.5</v>
      </c>
      <c r="T829" s="836">
        <v>1</v>
      </c>
      <c r="U829" s="838">
        <v>0.5</v>
      </c>
    </row>
    <row r="830" spans="1:21" ht="14.4" customHeight="1" x14ac:dyDescent="0.3">
      <c r="A830" s="831">
        <v>32</v>
      </c>
      <c r="B830" s="832" t="s">
        <v>2552</v>
      </c>
      <c r="C830" s="832" t="s">
        <v>2558</v>
      </c>
      <c r="D830" s="833" t="s">
        <v>4322</v>
      </c>
      <c r="E830" s="834" t="s">
        <v>2580</v>
      </c>
      <c r="F830" s="832" t="s">
        <v>2553</v>
      </c>
      <c r="G830" s="832" t="s">
        <v>2894</v>
      </c>
      <c r="H830" s="832" t="s">
        <v>592</v>
      </c>
      <c r="I830" s="832" t="s">
        <v>2898</v>
      </c>
      <c r="J830" s="832" t="s">
        <v>2896</v>
      </c>
      <c r="K830" s="832" t="s">
        <v>2899</v>
      </c>
      <c r="L830" s="835">
        <v>181.04</v>
      </c>
      <c r="M830" s="835">
        <v>905.2</v>
      </c>
      <c r="N830" s="832">
        <v>5</v>
      </c>
      <c r="O830" s="836">
        <v>2.5</v>
      </c>
      <c r="P830" s="835">
        <v>905.2</v>
      </c>
      <c r="Q830" s="837">
        <v>1</v>
      </c>
      <c r="R830" s="832">
        <v>5</v>
      </c>
      <c r="S830" s="837">
        <v>1</v>
      </c>
      <c r="T830" s="836">
        <v>2.5</v>
      </c>
      <c r="U830" s="838">
        <v>1</v>
      </c>
    </row>
    <row r="831" spans="1:21" ht="14.4" customHeight="1" x14ac:dyDescent="0.3">
      <c r="A831" s="831">
        <v>32</v>
      </c>
      <c r="B831" s="832" t="s">
        <v>2552</v>
      </c>
      <c r="C831" s="832" t="s">
        <v>2558</v>
      </c>
      <c r="D831" s="833" t="s">
        <v>4322</v>
      </c>
      <c r="E831" s="834" t="s">
        <v>2580</v>
      </c>
      <c r="F831" s="832" t="s">
        <v>2553</v>
      </c>
      <c r="G831" s="832" t="s">
        <v>2900</v>
      </c>
      <c r="H831" s="832" t="s">
        <v>662</v>
      </c>
      <c r="I831" s="832" t="s">
        <v>2250</v>
      </c>
      <c r="J831" s="832" t="s">
        <v>2251</v>
      </c>
      <c r="K831" s="832" t="s">
        <v>2252</v>
      </c>
      <c r="L831" s="835">
        <v>0</v>
      </c>
      <c r="M831" s="835">
        <v>0</v>
      </c>
      <c r="N831" s="832">
        <v>18</v>
      </c>
      <c r="O831" s="836">
        <v>6.5</v>
      </c>
      <c r="P831" s="835">
        <v>0</v>
      </c>
      <c r="Q831" s="837"/>
      <c r="R831" s="832">
        <v>10</v>
      </c>
      <c r="S831" s="837">
        <v>0.55555555555555558</v>
      </c>
      <c r="T831" s="836">
        <v>4</v>
      </c>
      <c r="U831" s="838">
        <v>0.61538461538461542</v>
      </c>
    </row>
    <row r="832" spans="1:21" ht="14.4" customHeight="1" x14ac:dyDescent="0.3">
      <c r="A832" s="831">
        <v>32</v>
      </c>
      <c r="B832" s="832" t="s">
        <v>2552</v>
      </c>
      <c r="C832" s="832" t="s">
        <v>2558</v>
      </c>
      <c r="D832" s="833" t="s">
        <v>4322</v>
      </c>
      <c r="E832" s="834" t="s">
        <v>2580</v>
      </c>
      <c r="F832" s="832" t="s">
        <v>2553</v>
      </c>
      <c r="G832" s="832" t="s">
        <v>3059</v>
      </c>
      <c r="H832" s="832" t="s">
        <v>592</v>
      </c>
      <c r="I832" s="832" t="s">
        <v>3060</v>
      </c>
      <c r="J832" s="832" t="s">
        <v>3061</v>
      </c>
      <c r="K832" s="832" t="s">
        <v>3062</v>
      </c>
      <c r="L832" s="835">
        <v>210.38</v>
      </c>
      <c r="M832" s="835">
        <v>1051.9000000000001</v>
      </c>
      <c r="N832" s="832">
        <v>5</v>
      </c>
      <c r="O832" s="836">
        <v>2.5</v>
      </c>
      <c r="P832" s="835">
        <v>1051.9000000000001</v>
      </c>
      <c r="Q832" s="837">
        <v>1</v>
      </c>
      <c r="R832" s="832">
        <v>5</v>
      </c>
      <c r="S832" s="837">
        <v>1</v>
      </c>
      <c r="T832" s="836">
        <v>2.5</v>
      </c>
      <c r="U832" s="838">
        <v>1</v>
      </c>
    </row>
    <row r="833" spans="1:21" ht="14.4" customHeight="1" x14ac:dyDescent="0.3">
      <c r="A833" s="831">
        <v>32</v>
      </c>
      <c r="B833" s="832" t="s">
        <v>2552</v>
      </c>
      <c r="C833" s="832" t="s">
        <v>2558</v>
      </c>
      <c r="D833" s="833" t="s">
        <v>4322</v>
      </c>
      <c r="E833" s="834" t="s">
        <v>2580</v>
      </c>
      <c r="F833" s="832" t="s">
        <v>2553</v>
      </c>
      <c r="G833" s="832" t="s">
        <v>2602</v>
      </c>
      <c r="H833" s="832" t="s">
        <v>592</v>
      </c>
      <c r="I833" s="832" t="s">
        <v>2901</v>
      </c>
      <c r="J833" s="832" t="s">
        <v>2640</v>
      </c>
      <c r="K833" s="832" t="s">
        <v>2902</v>
      </c>
      <c r="L833" s="835">
        <v>42.54</v>
      </c>
      <c r="M833" s="835">
        <v>85.08</v>
      </c>
      <c r="N833" s="832">
        <v>2</v>
      </c>
      <c r="O833" s="836">
        <v>0.5</v>
      </c>
      <c r="P833" s="835">
        <v>85.08</v>
      </c>
      <c r="Q833" s="837">
        <v>1</v>
      </c>
      <c r="R833" s="832">
        <v>2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2552</v>
      </c>
      <c r="C834" s="832" t="s">
        <v>2558</v>
      </c>
      <c r="D834" s="833" t="s">
        <v>4322</v>
      </c>
      <c r="E834" s="834" t="s">
        <v>2580</v>
      </c>
      <c r="F834" s="832" t="s">
        <v>2553</v>
      </c>
      <c r="G834" s="832" t="s">
        <v>2602</v>
      </c>
      <c r="H834" s="832" t="s">
        <v>592</v>
      </c>
      <c r="I834" s="832" t="s">
        <v>2639</v>
      </c>
      <c r="J834" s="832" t="s">
        <v>2640</v>
      </c>
      <c r="K834" s="832" t="s">
        <v>2641</v>
      </c>
      <c r="L834" s="835">
        <v>59.56</v>
      </c>
      <c r="M834" s="835">
        <v>119.12</v>
      </c>
      <c r="N834" s="832">
        <v>2</v>
      </c>
      <c r="O834" s="836">
        <v>0.5</v>
      </c>
      <c r="P834" s="835">
        <v>119.12</v>
      </c>
      <c r="Q834" s="837">
        <v>1</v>
      </c>
      <c r="R834" s="832">
        <v>2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32</v>
      </c>
      <c r="B835" s="832" t="s">
        <v>2552</v>
      </c>
      <c r="C835" s="832" t="s">
        <v>2558</v>
      </c>
      <c r="D835" s="833" t="s">
        <v>4322</v>
      </c>
      <c r="E835" s="834" t="s">
        <v>2580</v>
      </c>
      <c r="F835" s="832" t="s">
        <v>2553</v>
      </c>
      <c r="G835" s="832" t="s">
        <v>3063</v>
      </c>
      <c r="H835" s="832" t="s">
        <v>592</v>
      </c>
      <c r="I835" s="832" t="s">
        <v>3535</v>
      </c>
      <c r="J835" s="832" t="s">
        <v>3065</v>
      </c>
      <c r="K835" s="832" t="s">
        <v>3285</v>
      </c>
      <c r="L835" s="835">
        <v>1578.41</v>
      </c>
      <c r="M835" s="835">
        <v>1578.41</v>
      </c>
      <c r="N835" s="832">
        <v>1</v>
      </c>
      <c r="O835" s="836">
        <v>1</v>
      </c>
      <c r="P835" s="835">
        <v>1578.41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32</v>
      </c>
      <c r="B836" s="832" t="s">
        <v>2552</v>
      </c>
      <c r="C836" s="832" t="s">
        <v>2558</v>
      </c>
      <c r="D836" s="833" t="s">
        <v>4322</v>
      </c>
      <c r="E836" s="834" t="s">
        <v>2580</v>
      </c>
      <c r="F836" s="832" t="s">
        <v>2553</v>
      </c>
      <c r="G836" s="832" t="s">
        <v>3290</v>
      </c>
      <c r="H836" s="832" t="s">
        <v>662</v>
      </c>
      <c r="I836" s="832" t="s">
        <v>3291</v>
      </c>
      <c r="J836" s="832" t="s">
        <v>2099</v>
      </c>
      <c r="K836" s="832" t="s">
        <v>3292</v>
      </c>
      <c r="L836" s="835">
        <v>263.68</v>
      </c>
      <c r="M836" s="835">
        <v>263.68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32</v>
      </c>
      <c r="B837" s="832" t="s">
        <v>2552</v>
      </c>
      <c r="C837" s="832" t="s">
        <v>2558</v>
      </c>
      <c r="D837" s="833" t="s">
        <v>4322</v>
      </c>
      <c r="E837" s="834" t="s">
        <v>2580</v>
      </c>
      <c r="F837" s="832" t="s">
        <v>2553</v>
      </c>
      <c r="G837" s="832" t="s">
        <v>2619</v>
      </c>
      <c r="H837" s="832" t="s">
        <v>592</v>
      </c>
      <c r="I837" s="832" t="s">
        <v>2705</v>
      </c>
      <c r="J837" s="832" t="s">
        <v>2706</v>
      </c>
      <c r="K837" s="832" t="s">
        <v>2707</v>
      </c>
      <c r="L837" s="835">
        <v>31.32</v>
      </c>
      <c r="M837" s="835">
        <v>31.32</v>
      </c>
      <c r="N837" s="832">
        <v>1</v>
      </c>
      <c r="O837" s="836">
        <v>0.5</v>
      </c>
      <c r="P837" s="835">
        <v>31.32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32</v>
      </c>
      <c r="B838" s="832" t="s">
        <v>2552</v>
      </c>
      <c r="C838" s="832" t="s">
        <v>2558</v>
      </c>
      <c r="D838" s="833" t="s">
        <v>4322</v>
      </c>
      <c r="E838" s="834" t="s">
        <v>2580</v>
      </c>
      <c r="F838" s="832" t="s">
        <v>2553</v>
      </c>
      <c r="G838" s="832" t="s">
        <v>3337</v>
      </c>
      <c r="H838" s="832" t="s">
        <v>592</v>
      </c>
      <c r="I838" s="832" t="s">
        <v>3536</v>
      </c>
      <c r="J838" s="832" t="s">
        <v>1199</v>
      </c>
      <c r="K838" s="832" t="s">
        <v>3537</v>
      </c>
      <c r="L838" s="835">
        <v>75.349999999999994</v>
      </c>
      <c r="M838" s="835">
        <v>75.349999999999994</v>
      </c>
      <c r="N838" s="832">
        <v>1</v>
      </c>
      <c r="O838" s="836">
        <v>0.5</v>
      </c>
      <c r="P838" s="835">
        <v>75.349999999999994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32</v>
      </c>
      <c r="B839" s="832" t="s">
        <v>2552</v>
      </c>
      <c r="C839" s="832" t="s">
        <v>2558</v>
      </c>
      <c r="D839" s="833" t="s">
        <v>4322</v>
      </c>
      <c r="E839" s="834" t="s">
        <v>2580</v>
      </c>
      <c r="F839" s="832" t="s">
        <v>2553</v>
      </c>
      <c r="G839" s="832" t="s">
        <v>3080</v>
      </c>
      <c r="H839" s="832" t="s">
        <v>592</v>
      </c>
      <c r="I839" s="832" t="s">
        <v>2432</v>
      </c>
      <c r="J839" s="832" t="s">
        <v>2213</v>
      </c>
      <c r="K839" s="832" t="s">
        <v>2211</v>
      </c>
      <c r="L839" s="835">
        <v>1427.23</v>
      </c>
      <c r="M839" s="835">
        <v>7136.1500000000005</v>
      </c>
      <c r="N839" s="832">
        <v>5</v>
      </c>
      <c r="O839" s="836">
        <v>2</v>
      </c>
      <c r="P839" s="835">
        <v>7136.1500000000005</v>
      </c>
      <c r="Q839" s="837">
        <v>1</v>
      </c>
      <c r="R839" s="832">
        <v>5</v>
      </c>
      <c r="S839" s="837">
        <v>1</v>
      </c>
      <c r="T839" s="836">
        <v>2</v>
      </c>
      <c r="U839" s="838">
        <v>1</v>
      </c>
    </row>
    <row r="840" spans="1:21" ht="14.4" customHeight="1" x14ac:dyDescent="0.3">
      <c r="A840" s="831">
        <v>32</v>
      </c>
      <c r="B840" s="832" t="s">
        <v>2552</v>
      </c>
      <c r="C840" s="832" t="s">
        <v>2558</v>
      </c>
      <c r="D840" s="833" t="s">
        <v>4322</v>
      </c>
      <c r="E840" s="834" t="s">
        <v>2580</v>
      </c>
      <c r="F840" s="832" t="s">
        <v>2553</v>
      </c>
      <c r="G840" s="832" t="s">
        <v>3080</v>
      </c>
      <c r="H840" s="832" t="s">
        <v>662</v>
      </c>
      <c r="I840" s="832" t="s">
        <v>2209</v>
      </c>
      <c r="J840" s="832" t="s">
        <v>2210</v>
      </c>
      <c r="K840" s="832" t="s">
        <v>2211</v>
      </c>
      <c r="L840" s="835">
        <v>902.57</v>
      </c>
      <c r="M840" s="835">
        <v>1805.14</v>
      </c>
      <c r="N840" s="832">
        <v>2</v>
      </c>
      <c r="O840" s="836">
        <v>0.5</v>
      </c>
      <c r="P840" s="835">
        <v>1805.14</v>
      </c>
      <c r="Q840" s="837">
        <v>1</v>
      </c>
      <c r="R840" s="832">
        <v>2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32</v>
      </c>
      <c r="B841" s="832" t="s">
        <v>2552</v>
      </c>
      <c r="C841" s="832" t="s">
        <v>2558</v>
      </c>
      <c r="D841" s="833" t="s">
        <v>4322</v>
      </c>
      <c r="E841" s="834" t="s">
        <v>2580</v>
      </c>
      <c r="F841" s="832" t="s">
        <v>2553</v>
      </c>
      <c r="G841" s="832" t="s">
        <v>3080</v>
      </c>
      <c r="H841" s="832" t="s">
        <v>662</v>
      </c>
      <c r="I841" s="832" t="s">
        <v>2212</v>
      </c>
      <c r="J841" s="832" t="s">
        <v>2213</v>
      </c>
      <c r="K841" s="832" t="s">
        <v>2147</v>
      </c>
      <c r="L841" s="835">
        <v>339.8</v>
      </c>
      <c r="M841" s="835">
        <v>679.6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32</v>
      </c>
      <c r="B842" s="832" t="s">
        <v>2552</v>
      </c>
      <c r="C842" s="832" t="s">
        <v>2558</v>
      </c>
      <c r="D842" s="833" t="s">
        <v>4322</v>
      </c>
      <c r="E842" s="834" t="s">
        <v>2580</v>
      </c>
      <c r="F842" s="832" t="s">
        <v>2553</v>
      </c>
      <c r="G842" s="832" t="s">
        <v>3538</v>
      </c>
      <c r="H842" s="832" t="s">
        <v>662</v>
      </c>
      <c r="I842" s="832" t="s">
        <v>3539</v>
      </c>
      <c r="J842" s="832" t="s">
        <v>3540</v>
      </c>
      <c r="K842" s="832" t="s">
        <v>3541</v>
      </c>
      <c r="L842" s="835">
        <v>110.74</v>
      </c>
      <c r="M842" s="835">
        <v>110.74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32</v>
      </c>
      <c r="B843" s="832" t="s">
        <v>2552</v>
      </c>
      <c r="C843" s="832" t="s">
        <v>2558</v>
      </c>
      <c r="D843" s="833" t="s">
        <v>4322</v>
      </c>
      <c r="E843" s="834" t="s">
        <v>2580</v>
      </c>
      <c r="F843" s="832" t="s">
        <v>2553</v>
      </c>
      <c r="G843" s="832" t="s">
        <v>2623</v>
      </c>
      <c r="H843" s="832" t="s">
        <v>592</v>
      </c>
      <c r="I843" s="832" t="s">
        <v>2624</v>
      </c>
      <c r="J843" s="832" t="s">
        <v>2625</v>
      </c>
      <c r="K843" s="832" t="s">
        <v>2626</v>
      </c>
      <c r="L843" s="835">
        <v>271.94</v>
      </c>
      <c r="M843" s="835">
        <v>1903.58</v>
      </c>
      <c r="N843" s="832">
        <v>7</v>
      </c>
      <c r="O843" s="836">
        <v>2.5</v>
      </c>
      <c r="P843" s="835">
        <v>815.81999999999994</v>
      </c>
      <c r="Q843" s="837">
        <v>0.42857142857142855</v>
      </c>
      <c r="R843" s="832">
        <v>3</v>
      </c>
      <c r="S843" s="837">
        <v>0.42857142857142855</v>
      </c>
      <c r="T843" s="836">
        <v>1</v>
      </c>
      <c r="U843" s="838">
        <v>0.4</v>
      </c>
    </row>
    <row r="844" spans="1:21" ht="14.4" customHeight="1" x14ac:dyDescent="0.3">
      <c r="A844" s="831">
        <v>32</v>
      </c>
      <c r="B844" s="832" t="s">
        <v>2552</v>
      </c>
      <c r="C844" s="832" t="s">
        <v>2558</v>
      </c>
      <c r="D844" s="833" t="s">
        <v>4322</v>
      </c>
      <c r="E844" s="834" t="s">
        <v>2580</v>
      </c>
      <c r="F844" s="832" t="s">
        <v>2553</v>
      </c>
      <c r="G844" s="832" t="s">
        <v>2623</v>
      </c>
      <c r="H844" s="832" t="s">
        <v>592</v>
      </c>
      <c r="I844" s="832" t="s">
        <v>2624</v>
      </c>
      <c r="J844" s="832" t="s">
        <v>2625</v>
      </c>
      <c r="K844" s="832" t="s">
        <v>2626</v>
      </c>
      <c r="L844" s="835">
        <v>311.02</v>
      </c>
      <c r="M844" s="835">
        <v>933.06</v>
      </c>
      <c r="N844" s="832">
        <v>3</v>
      </c>
      <c r="O844" s="836">
        <v>1</v>
      </c>
      <c r="P844" s="835">
        <v>622.04</v>
      </c>
      <c r="Q844" s="837">
        <v>0.66666666666666663</v>
      </c>
      <c r="R844" s="832">
        <v>2</v>
      </c>
      <c r="S844" s="837">
        <v>0.66666666666666663</v>
      </c>
      <c r="T844" s="836">
        <v>0.5</v>
      </c>
      <c r="U844" s="838">
        <v>0.5</v>
      </c>
    </row>
    <row r="845" spans="1:21" ht="14.4" customHeight="1" x14ac:dyDescent="0.3">
      <c r="A845" s="831">
        <v>32</v>
      </c>
      <c r="B845" s="832" t="s">
        <v>2552</v>
      </c>
      <c r="C845" s="832" t="s">
        <v>2558</v>
      </c>
      <c r="D845" s="833" t="s">
        <v>4322</v>
      </c>
      <c r="E845" s="834" t="s">
        <v>2580</v>
      </c>
      <c r="F845" s="832" t="s">
        <v>2553</v>
      </c>
      <c r="G845" s="832" t="s">
        <v>2623</v>
      </c>
      <c r="H845" s="832" t="s">
        <v>592</v>
      </c>
      <c r="I845" s="832" t="s">
        <v>2916</v>
      </c>
      <c r="J845" s="832" t="s">
        <v>2917</v>
      </c>
      <c r="K845" s="832" t="s">
        <v>2918</v>
      </c>
      <c r="L845" s="835">
        <v>151.62</v>
      </c>
      <c r="M845" s="835">
        <v>151.62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32</v>
      </c>
      <c r="B846" s="832" t="s">
        <v>2552</v>
      </c>
      <c r="C846" s="832" t="s">
        <v>2558</v>
      </c>
      <c r="D846" s="833" t="s">
        <v>4322</v>
      </c>
      <c r="E846" s="834" t="s">
        <v>2580</v>
      </c>
      <c r="F846" s="832" t="s">
        <v>2553</v>
      </c>
      <c r="G846" s="832" t="s">
        <v>2623</v>
      </c>
      <c r="H846" s="832" t="s">
        <v>592</v>
      </c>
      <c r="I846" s="832" t="s">
        <v>3297</v>
      </c>
      <c r="J846" s="832" t="s">
        <v>743</v>
      </c>
      <c r="K846" s="832" t="s">
        <v>3298</v>
      </c>
      <c r="L846" s="835">
        <v>0</v>
      </c>
      <c r="M846" s="835">
        <v>0</v>
      </c>
      <c r="N846" s="832">
        <v>2</v>
      </c>
      <c r="O846" s="836">
        <v>0.5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32</v>
      </c>
      <c r="B847" s="832" t="s">
        <v>2552</v>
      </c>
      <c r="C847" s="832" t="s">
        <v>2558</v>
      </c>
      <c r="D847" s="833" t="s">
        <v>4322</v>
      </c>
      <c r="E847" s="834" t="s">
        <v>2580</v>
      </c>
      <c r="F847" s="832" t="s">
        <v>2553</v>
      </c>
      <c r="G847" s="832" t="s">
        <v>2623</v>
      </c>
      <c r="H847" s="832" t="s">
        <v>592</v>
      </c>
      <c r="I847" s="832" t="s">
        <v>3151</v>
      </c>
      <c r="J847" s="832" t="s">
        <v>3152</v>
      </c>
      <c r="K847" s="832" t="s">
        <v>2918</v>
      </c>
      <c r="L847" s="835">
        <v>177.92</v>
      </c>
      <c r="M847" s="835">
        <v>177.92</v>
      </c>
      <c r="N847" s="832">
        <v>1</v>
      </c>
      <c r="O847" s="836">
        <v>1</v>
      </c>
      <c r="P847" s="835">
        <v>177.92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32</v>
      </c>
      <c r="B848" s="832" t="s">
        <v>2552</v>
      </c>
      <c r="C848" s="832" t="s">
        <v>2558</v>
      </c>
      <c r="D848" s="833" t="s">
        <v>4322</v>
      </c>
      <c r="E848" s="834" t="s">
        <v>2580</v>
      </c>
      <c r="F848" s="832" t="s">
        <v>2553</v>
      </c>
      <c r="G848" s="832" t="s">
        <v>2708</v>
      </c>
      <c r="H848" s="832" t="s">
        <v>662</v>
      </c>
      <c r="I848" s="832" t="s">
        <v>2192</v>
      </c>
      <c r="J848" s="832" t="s">
        <v>2193</v>
      </c>
      <c r="K848" s="832" t="s">
        <v>2194</v>
      </c>
      <c r="L848" s="835">
        <v>10325.280000000001</v>
      </c>
      <c r="M848" s="835">
        <v>10325.280000000001</v>
      </c>
      <c r="N848" s="832">
        <v>1</v>
      </c>
      <c r="O848" s="836">
        <v>1</v>
      </c>
      <c r="P848" s="835">
        <v>10325.280000000001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32</v>
      </c>
      <c r="B849" s="832" t="s">
        <v>2552</v>
      </c>
      <c r="C849" s="832" t="s">
        <v>2558</v>
      </c>
      <c r="D849" s="833" t="s">
        <v>4322</v>
      </c>
      <c r="E849" s="834" t="s">
        <v>2580</v>
      </c>
      <c r="F849" s="832" t="s">
        <v>2553</v>
      </c>
      <c r="G849" s="832" t="s">
        <v>1717</v>
      </c>
      <c r="H849" s="832" t="s">
        <v>662</v>
      </c>
      <c r="I849" s="832" t="s">
        <v>2709</v>
      </c>
      <c r="J849" s="832" t="s">
        <v>2380</v>
      </c>
      <c r="K849" s="832" t="s">
        <v>2710</v>
      </c>
      <c r="L849" s="835">
        <v>120.61</v>
      </c>
      <c r="M849" s="835">
        <v>361.83</v>
      </c>
      <c r="N849" s="832">
        <v>3</v>
      </c>
      <c r="O849" s="836">
        <v>2</v>
      </c>
      <c r="P849" s="835">
        <v>120.61</v>
      </c>
      <c r="Q849" s="837">
        <v>0.33333333333333337</v>
      </c>
      <c r="R849" s="832">
        <v>1</v>
      </c>
      <c r="S849" s="837">
        <v>0.33333333333333331</v>
      </c>
      <c r="T849" s="836">
        <v>1</v>
      </c>
      <c r="U849" s="838">
        <v>0.5</v>
      </c>
    </row>
    <row r="850" spans="1:21" ht="14.4" customHeight="1" x14ac:dyDescent="0.3">
      <c r="A850" s="831">
        <v>32</v>
      </c>
      <c r="B850" s="832" t="s">
        <v>2552</v>
      </c>
      <c r="C850" s="832" t="s">
        <v>2558</v>
      </c>
      <c r="D850" s="833" t="s">
        <v>4322</v>
      </c>
      <c r="E850" s="834" t="s">
        <v>2580</v>
      </c>
      <c r="F850" s="832" t="s">
        <v>2553</v>
      </c>
      <c r="G850" s="832" t="s">
        <v>1717</v>
      </c>
      <c r="H850" s="832" t="s">
        <v>662</v>
      </c>
      <c r="I850" s="832" t="s">
        <v>2379</v>
      </c>
      <c r="J850" s="832" t="s">
        <v>2380</v>
      </c>
      <c r="K850" s="832" t="s">
        <v>2084</v>
      </c>
      <c r="L850" s="835">
        <v>184.74</v>
      </c>
      <c r="M850" s="835">
        <v>369.48</v>
      </c>
      <c r="N850" s="832">
        <v>2</v>
      </c>
      <c r="O850" s="836">
        <v>1</v>
      </c>
      <c r="P850" s="835">
        <v>369.48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32</v>
      </c>
      <c r="B851" s="832" t="s">
        <v>2552</v>
      </c>
      <c r="C851" s="832" t="s">
        <v>2558</v>
      </c>
      <c r="D851" s="833" t="s">
        <v>4322</v>
      </c>
      <c r="E851" s="834" t="s">
        <v>2580</v>
      </c>
      <c r="F851" s="832" t="s">
        <v>2553</v>
      </c>
      <c r="G851" s="832" t="s">
        <v>2760</v>
      </c>
      <c r="H851" s="832" t="s">
        <v>662</v>
      </c>
      <c r="I851" s="832" t="s">
        <v>2267</v>
      </c>
      <c r="J851" s="832" t="s">
        <v>1248</v>
      </c>
      <c r="K851" s="832" t="s">
        <v>2268</v>
      </c>
      <c r="L851" s="835">
        <v>0</v>
      </c>
      <c r="M851" s="835">
        <v>0</v>
      </c>
      <c r="N851" s="832">
        <v>8</v>
      </c>
      <c r="O851" s="836">
        <v>5.5</v>
      </c>
      <c r="P851" s="835">
        <v>0</v>
      </c>
      <c r="Q851" s="837"/>
      <c r="R851" s="832">
        <v>5</v>
      </c>
      <c r="S851" s="837">
        <v>0.625</v>
      </c>
      <c r="T851" s="836">
        <v>2.5</v>
      </c>
      <c r="U851" s="838">
        <v>0.45454545454545453</v>
      </c>
    </row>
    <row r="852" spans="1:21" ht="14.4" customHeight="1" x14ac:dyDescent="0.3">
      <c r="A852" s="831">
        <v>32</v>
      </c>
      <c r="B852" s="832" t="s">
        <v>2552</v>
      </c>
      <c r="C852" s="832" t="s">
        <v>2558</v>
      </c>
      <c r="D852" s="833" t="s">
        <v>4322</v>
      </c>
      <c r="E852" s="834" t="s">
        <v>2580</v>
      </c>
      <c r="F852" s="832" t="s">
        <v>2553</v>
      </c>
      <c r="G852" s="832" t="s">
        <v>2760</v>
      </c>
      <c r="H852" s="832" t="s">
        <v>592</v>
      </c>
      <c r="I852" s="832" t="s">
        <v>3542</v>
      </c>
      <c r="J852" s="832" t="s">
        <v>3543</v>
      </c>
      <c r="K852" s="832" t="s">
        <v>2266</v>
      </c>
      <c r="L852" s="835">
        <v>0</v>
      </c>
      <c r="M852" s="835">
        <v>0</v>
      </c>
      <c r="N852" s="832">
        <v>2</v>
      </c>
      <c r="O852" s="836">
        <v>0.5</v>
      </c>
      <c r="P852" s="835">
        <v>0</v>
      </c>
      <c r="Q852" s="837"/>
      <c r="R852" s="832">
        <v>2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32</v>
      </c>
      <c r="B853" s="832" t="s">
        <v>2552</v>
      </c>
      <c r="C853" s="832" t="s">
        <v>2558</v>
      </c>
      <c r="D853" s="833" t="s">
        <v>4322</v>
      </c>
      <c r="E853" s="834" t="s">
        <v>2580</v>
      </c>
      <c r="F853" s="832" t="s">
        <v>2553</v>
      </c>
      <c r="G853" s="832" t="s">
        <v>3544</v>
      </c>
      <c r="H853" s="832" t="s">
        <v>662</v>
      </c>
      <c r="I853" s="832" t="s">
        <v>3545</v>
      </c>
      <c r="J853" s="832" t="s">
        <v>3546</v>
      </c>
      <c r="K853" s="832" t="s">
        <v>3547</v>
      </c>
      <c r="L853" s="835">
        <v>438.06</v>
      </c>
      <c r="M853" s="835">
        <v>438.06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32</v>
      </c>
      <c r="B854" s="832" t="s">
        <v>2552</v>
      </c>
      <c r="C854" s="832" t="s">
        <v>2558</v>
      </c>
      <c r="D854" s="833" t="s">
        <v>4322</v>
      </c>
      <c r="E854" s="834" t="s">
        <v>2580</v>
      </c>
      <c r="F854" s="832" t="s">
        <v>2553</v>
      </c>
      <c r="G854" s="832" t="s">
        <v>3346</v>
      </c>
      <c r="H854" s="832" t="s">
        <v>662</v>
      </c>
      <c r="I854" s="832" t="s">
        <v>3350</v>
      </c>
      <c r="J854" s="832" t="s">
        <v>3348</v>
      </c>
      <c r="K854" s="832" t="s">
        <v>3111</v>
      </c>
      <c r="L854" s="835">
        <v>414.07</v>
      </c>
      <c r="M854" s="835">
        <v>2898.49</v>
      </c>
      <c r="N854" s="832">
        <v>7</v>
      </c>
      <c r="O854" s="836">
        <v>2</v>
      </c>
      <c r="P854" s="835">
        <v>1242.21</v>
      </c>
      <c r="Q854" s="837">
        <v>0.4285714285714286</v>
      </c>
      <c r="R854" s="832">
        <v>3</v>
      </c>
      <c r="S854" s="837">
        <v>0.42857142857142855</v>
      </c>
      <c r="T854" s="836">
        <v>0.5</v>
      </c>
      <c r="U854" s="838">
        <v>0.25</v>
      </c>
    </row>
    <row r="855" spans="1:21" ht="14.4" customHeight="1" x14ac:dyDescent="0.3">
      <c r="A855" s="831">
        <v>32</v>
      </c>
      <c r="B855" s="832" t="s">
        <v>2552</v>
      </c>
      <c r="C855" s="832" t="s">
        <v>2558</v>
      </c>
      <c r="D855" s="833" t="s">
        <v>4322</v>
      </c>
      <c r="E855" s="834" t="s">
        <v>2580</v>
      </c>
      <c r="F855" s="832" t="s">
        <v>2553</v>
      </c>
      <c r="G855" s="832" t="s">
        <v>2923</v>
      </c>
      <c r="H855" s="832" t="s">
        <v>592</v>
      </c>
      <c r="I855" s="832" t="s">
        <v>2924</v>
      </c>
      <c r="J855" s="832" t="s">
        <v>2925</v>
      </c>
      <c r="K855" s="832" t="s">
        <v>2926</v>
      </c>
      <c r="L855" s="835">
        <v>0</v>
      </c>
      <c r="M855" s="835">
        <v>0</v>
      </c>
      <c r="N855" s="832">
        <v>6</v>
      </c>
      <c r="O855" s="836">
        <v>1</v>
      </c>
      <c r="P855" s="835">
        <v>0</v>
      </c>
      <c r="Q855" s="837"/>
      <c r="R855" s="832">
        <v>6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32</v>
      </c>
      <c r="B856" s="832" t="s">
        <v>2552</v>
      </c>
      <c r="C856" s="832" t="s">
        <v>2558</v>
      </c>
      <c r="D856" s="833" t="s">
        <v>4322</v>
      </c>
      <c r="E856" s="834" t="s">
        <v>2580</v>
      </c>
      <c r="F856" s="832" t="s">
        <v>2553</v>
      </c>
      <c r="G856" s="832" t="s">
        <v>3548</v>
      </c>
      <c r="H856" s="832" t="s">
        <v>592</v>
      </c>
      <c r="I856" s="832" t="s">
        <v>3549</v>
      </c>
      <c r="J856" s="832" t="s">
        <v>3550</v>
      </c>
      <c r="K856" s="832" t="s">
        <v>3551</v>
      </c>
      <c r="L856" s="835">
        <v>163.69999999999999</v>
      </c>
      <c r="M856" s="835">
        <v>327.39999999999998</v>
      </c>
      <c r="N856" s="832">
        <v>2</v>
      </c>
      <c r="O856" s="836">
        <v>1</v>
      </c>
      <c r="P856" s="835">
        <v>327.39999999999998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32</v>
      </c>
      <c r="B857" s="832" t="s">
        <v>2552</v>
      </c>
      <c r="C857" s="832" t="s">
        <v>2558</v>
      </c>
      <c r="D857" s="833" t="s">
        <v>4322</v>
      </c>
      <c r="E857" s="834" t="s">
        <v>2580</v>
      </c>
      <c r="F857" s="832" t="s">
        <v>2553</v>
      </c>
      <c r="G857" s="832" t="s">
        <v>2711</v>
      </c>
      <c r="H857" s="832" t="s">
        <v>592</v>
      </c>
      <c r="I857" s="832" t="s">
        <v>2929</v>
      </c>
      <c r="J857" s="832" t="s">
        <v>1718</v>
      </c>
      <c r="K857" s="832" t="s">
        <v>2930</v>
      </c>
      <c r="L857" s="835">
        <v>50.32</v>
      </c>
      <c r="M857" s="835">
        <v>1459.2800000000002</v>
      </c>
      <c r="N857" s="832">
        <v>29</v>
      </c>
      <c r="O857" s="836">
        <v>9</v>
      </c>
      <c r="P857" s="835">
        <v>1006.4000000000001</v>
      </c>
      <c r="Q857" s="837">
        <v>0.68965517241379304</v>
      </c>
      <c r="R857" s="832">
        <v>20</v>
      </c>
      <c r="S857" s="837">
        <v>0.68965517241379315</v>
      </c>
      <c r="T857" s="836">
        <v>5.5</v>
      </c>
      <c r="U857" s="838">
        <v>0.61111111111111116</v>
      </c>
    </row>
    <row r="858" spans="1:21" ht="14.4" customHeight="1" x14ac:dyDescent="0.3">
      <c r="A858" s="831">
        <v>32</v>
      </c>
      <c r="B858" s="832" t="s">
        <v>2552</v>
      </c>
      <c r="C858" s="832" t="s">
        <v>2558</v>
      </c>
      <c r="D858" s="833" t="s">
        <v>4322</v>
      </c>
      <c r="E858" s="834" t="s">
        <v>2580</v>
      </c>
      <c r="F858" s="832" t="s">
        <v>2553</v>
      </c>
      <c r="G858" s="832" t="s">
        <v>2627</v>
      </c>
      <c r="H858" s="832" t="s">
        <v>662</v>
      </c>
      <c r="I858" s="832" t="s">
        <v>3302</v>
      </c>
      <c r="J858" s="832" t="s">
        <v>3303</v>
      </c>
      <c r="K858" s="832" t="s">
        <v>3304</v>
      </c>
      <c r="L858" s="835">
        <v>149.52000000000001</v>
      </c>
      <c r="M858" s="835">
        <v>448.56000000000006</v>
      </c>
      <c r="N858" s="832">
        <v>3</v>
      </c>
      <c r="O858" s="836">
        <v>1.5</v>
      </c>
      <c r="P858" s="835">
        <v>448.56000000000006</v>
      </c>
      <c r="Q858" s="837">
        <v>1</v>
      </c>
      <c r="R858" s="832">
        <v>3</v>
      </c>
      <c r="S858" s="837">
        <v>1</v>
      </c>
      <c r="T858" s="836">
        <v>1.5</v>
      </c>
      <c r="U858" s="838">
        <v>1</v>
      </c>
    </row>
    <row r="859" spans="1:21" ht="14.4" customHeight="1" x14ac:dyDescent="0.3">
      <c r="A859" s="831">
        <v>32</v>
      </c>
      <c r="B859" s="832" t="s">
        <v>2552</v>
      </c>
      <c r="C859" s="832" t="s">
        <v>2558</v>
      </c>
      <c r="D859" s="833" t="s">
        <v>4322</v>
      </c>
      <c r="E859" s="834" t="s">
        <v>2580</v>
      </c>
      <c r="F859" s="832" t="s">
        <v>2553</v>
      </c>
      <c r="G859" s="832" t="s">
        <v>3169</v>
      </c>
      <c r="H859" s="832" t="s">
        <v>662</v>
      </c>
      <c r="I859" s="832" t="s">
        <v>3552</v>
      </c>
      <c r="J859" s="832" t="s">
        <v>2123</v>
      </c>
      <c r="K859" s="832" t="s">
        <v>3553</v>
      </c>
      <c r="L859" s="835">
        <v>126.27</v>
      </c>
      <c r="M859" s="835">
        <v>126.27</v>
      </c>
      <c r="N859" s="832">
        <v>1</v>
      </c>
      <c r="O859" s="836">
        <v>0.5</v>
      </c>
      <c r="P859" s="835">
        <v>126.27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32</v>
      </c>
      <c r="B860" s="832" t="s">
        <v>2552</v>
      </c>
      <c r="C860" s="832" t="s">
        <v>2558</v>
      </c>
      <c r="D860" s="833" t="s">
        <v>4322</v>
      </c>
      <c r="E860" s="834" t="s">
        <v>2580</v>
      </c>
      <c r="F860" s="832" t="s">
        <v>2553</v>
      </c>
      <c r="G860" s="832" t="s">
        <v>3169</v>
      </c>
      <c r="H860" s="832" t="s">
        <v>662</v>
      </c>
      <c r="I860" s="832" t="s">
        <v>2125</v>
      </c>
      <c r="J860" s="832" t="s">
        <v>2123</v>
      </c>
      <c r="K860" s="832" t="s">
        <v>2126</v>
      </c>
      <c r="L860" s="835">
        <v>84.18</v>
      </c>
      <c r="M860" s="835">
        <v>168.36</v>
      </c>
      <c r="N860" s="832">
        <v>2</v>
      </c>
      <c r="O860" s="836">
        <v>1</v>
      </c>
      <c r="P860" s="835">
        <v>84.18</v>
      </c>
      <c r="Q860" s="837">
        <v>0.5</v>
      </c>
      <c r="R860" s="832">
        <v>1</v>
      </c>
      <c r="S860" s="837">
        <v>0.5</v>
      </c>
      <c r="T860" s="836">
        <v>0.5</v>
      </c>
      <c r="U860" s="838">
        <v>0.5</v>
      </c>
    </row>
    <row r="861" spans="1:21" ht="14.4" customHeight="1" x14ac:dyDescent="0.3">
      <c r="A861" s="831">
        <v>32</v>
      </c>
      <c r="B861" s="832" t="s">
        <v>2552</v>
      </c>
      <c r="C861" s="832" t="s">
        <v>2558</v>
      </c>
      <c r="D861" s="833" t="s">
        <v>4322</v>
      </c>
      <c r="E861" s="834" t="s">
        <v>2580</v>
      </c>
      <c r="F861" s="832" t="s">
        <v>2553</v>
      </c>
      <c r="G861" s="832" t="s">
        <v>3169</v>
      </c>
      <c r="H861" s="832" t="s">
        <v>662</v>
      </c>
      <c r="I861" s="832" t="s">
        <v>2427</v>
      </c>
      <c r="J861" s="832" t="s">
        <v>2128</v>
      </c>
      <c r="K861" s="832" t="s">
        <v>2428</v>
      </c>
      <c r="L861" s="835">
        <v>63.14</v>
      </c>
      <c r="M861" s="835">
        <v>63.14</v>
      </c>
      <c r="N861" s="832">
        <v>1</v>
      </c>
      <c r="O861" s="836">
        <v>0.5</v>
      </c>
      <c r="P861" s="835">
        <v>63.14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32</v>
      </c>
      <c r="B862" s="832" t="s">
        <v>2552</v>
      </c>
      <c r="C862" s="832" t="s">
        <v>2558</v>
      </c>
      <c r="D862" s="833" t="s">
        <v>4322</v>
      </c>
      <c r="E862" s="834" t="s">
        <v>2580</v>
      </c>
      <c r="F862" s="832" t="s">
        <v>2553</v>
      </c>
      <c r="G862" s="832" t="s">
        <v>3169</v>
      </c>
      <c r="H862" s="832" t="s">
        <v>662</v>
      </c>
      <c r="I862" s="832" t="s">
        <v>2127</v>
      </c>
      <c r="J862" s="832" t="s">
        <v>2128</v>
      </c>
      <c r="K862" s="832" t="s">
        <v>2124</v>
      </c>
      <c r="L862" s="835">
        <v>49.08</v>
      </c>
      <c r="M862" s="835">
        <v>147.24</v>
      </c>
      <c r="N862" s="832">
        <v>3</v>
      </c>
      <c r="O862" s="836">
        <v>2</v>
      </c>
      <c r="P862" s="835">
        <v>98.16</v>
      </c>
      <c r="Q862" s="837">
        <v>0.66666666666666663</v>
      </c>
      <c r="R862" s="832">
        <v>2</v>
      </c>
      <c r="S862" s="837">
        <v>0.66666666666666663</v>
      </c>
      <c r="T862" s="836">
        <v>1</v>
      </c>
      <c r="U862" s="838">
        <v>0.5</v>
      </c>
    </row>
    <row r="863" spans="1:21" ht="14.4" customHeight="1" x14ac:dyDescent="0.3">
      <c r="A863" s="831">
        <v>32</v>
      </c>
      <c r="B863" s="832" t="s">
        <v>2552</v>
      </c>
      <c r="C863" s="832" t="s">
        <v>2558</v>
      </c>
      <c r="D863" s="833" t="s">
        <v>4322</v>
      </c>
      <c r="E863" s="834" t="s">
        <v>2580</v>
      </c>
      <c r="F863" s="832" t="s">
        <v>2553</v>
      </c>
      <c r="G863" s="832" t="s">
        <v>3169</v>
      </c>
      <c r="H863" s="832" t="s">
        <v>662</v>
      </c>
      <c r="I863" s="832" t="s">
        <v>2122</v>
      </c>
      <c r="J863" s="832" t="s">
        <v>2123</v>
      </c>
      <c r="K863" s="832" t="s">
        <v>2124</v>
      </c>
      <c r="L863" s="835">
        <v>49.08</v>
      </c>
      <c r="M863" s="835">
        <v>49.08</v>
      </c>
      <c r="N863" s="832">
        <v>1</v>
      </c>
      <c r="O863" s="836">
        <v>0.5</v>
      </c>
      <c r="P863" s="835">
        <v>49.08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32</v>
      </c>
      <c r="B864" s="832" t="s">
        <v>2552</v>
      </c>
      <c r="C864" s="832" t="s">
        <v>2558</v>
      </c>
      <c r="D864" s="833" t="s">
        <v>4322</v>
      </c>
      <c r="E864" s="834" t="s">
        <v>2580</v>
      </c>
      <c r="F864" s="832" t="s">
        <v>2553</v>
      </c>
      <c r="G864" s="832" t="s">
        <v>2940</v>
      </c>
      <c r="H864" s="832" t="s">
        <v>592</v>
      </c>
      <c r="I864" s="832" t="s">
        <v>2941</v>
      </c>
      <c r="J864" s="832" t="s">
        <v>2942</v>
      </c>
      <c r="K864" s="832" t="s">
        <v>2943</v>
      </c>
      <c r="L864" s="835">
        <v>421.79</v>
      </c>
      <c r="M864" s="835">
        <v>2952.53</v>
      </c>
      <c r="N864" s="832">
        <v>7</v>
      </c>
      <c r="O864" s="836">
        <v>3</v>
      </c>
      <c r="P864" s="835">
        <v>2108.9500000000003</v>
      </c>
      <c r="Q864" s="837">
        <v>0.7142857142857143</v>
      </c>
      <c r="R864" s="832">
        <v>5</v>
      </c>
      <c r="S864" s="837">
        <v>0.7142857142857143</v>
      </c>
      <c r="T864" s="836">
        <v>2</v>
      </c>
      <c r="U864" s="838">
        <v>0.66666666666666663</v>
      </c>
    </row>
    <row r="865" spans="1:21" ht="14.4" customHeight="1" x14ac:dyDescent="0.3">
      <c r="A865" s="831">
        <v>32</v>
      </c>
      <c r="B865" s="832" t="s">
        <v>2552</v>
      </c>
      <c r="C865" s="832" t="s">
        <v>2558</v>
      </c>
      <c r="D865" s="833" t="s">
        <v>4322</v>
      </c>
      <c r="E865" s="834" t="s">
        <v>2580</v>
      </c>
      <c r="F865" s="832" t="s">
        <v>2554</v>
      </c>
      <c r="G865" s="832" t="s">
        <v>2951</v>
      </c>
      <c r="H865" s="832" t="s">
        <v>592</v>
      </c>
      <c r="I865" s="832" t="s">
        <v>3554</v>
      </c>
      <c r="J865" s="832" t="s">
        <v>2953</v>
      </c>
      <c r="K865" s="832"/>
      <c r="L865" s="835">
        <v>0</v>
      </c>
      <c r="M865" s="835">
        <v>0</v>
      </c>
      <c r="N865" s="832">
        <v>1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32</v>
      </c>
      <c r="B866" s="832" t="s">
        <v>2552</v>
      </c>
      <c r="C866" s="832" t="s">
        <v>2558</v>
      </c>
      <c r="D866" s="833" t="s">
        <v>4322</v>
      </c>
      <c r="E866" s="834" t="s">
        <v>2580</v>
      </c>
      <c r="F866" s="832" t="s">
        <v>2554</v>
      </c>
      <c r="G866" s="832" t="s">
        <v>2951</v>
      </c>
      <c r="H866" s="832" t="s">
        <v>592</v>
      </c>
      <c r="I866" s="832" t="s">
        <v>2952</v>
      </c>
      <c r="J866" s="832" t="s">
        <v>2953</v>
      </c>
      <c r="K866" s="832"/>
      <c r="L866" s="835">
        <v>0</v>
      </c>
      <c r="M866" s="835">
        <v>0</v>
      </c>
      <c r="N866" s="832">
        <v>3</v>
      </c>
      <c r="O866" s="836">
        <v>3</v>
      </c>
      <c r="P866" s="835">
        <v>0</v>
      </c>
      <c r="Q866" s="837"/>
      <c r="R866" s="832">
        <v>1</v>
      </c>
      <c r="S866" s="837">
        <v>0.33333333333333331</v>
      </c>
      <c r="T866" s="836">
        <v>1</v>
      </c>
      <c r="U866" s="838">
        <v>0.33333333333333331</v>
      </c>
    </row>
    <row r="867" spans="1:21" ht="14.4" customHeight="1" x14ac:dyDescent="0.3">
      <c r="A867" s="831">
        <v>32</v>
      </c>
      <c r="B867" s="832" t="s">
        <v>2552</v>
      </c>
      <c r="C867" s="832" t="s">
        <v>2558</v>
      </c>
      <c r="D867" s="833" t="s">
        <v>4322</v>
      </c>
      <c r="E867" s="834" t="s">
        <v>2580</v>
      </c>
      <c r="F867" s="832" t="s">
        <v>2554</v>
      </c>
      <c r="G867" s="832" t="s">
        <v>2951</v>
      </c>
      <c r="H867" s="832" t="s">
        <v>592</v>
      </c>
      <c r="I867" s="832" t="s">
        <v>3555</v>
      </c>
      <c r="J867" s="832" t="s">
        <v>2953</v>
      </c>
      <c r="K867" s="832"/>
      <c r="L867" s="835">
        <v>0</v>
      </c>
      <c r="M867" s="835">
        <v>0</v>
      </c>
      <c r="N867" s="832">
        <v>2</v>
      </c>
      <c r="O867" s="836">
        <v>2</v>
      </c>
      <c r="P867" s="835">
        <v>0</v>
      </c>
      <c r="Q867" s="837"/>
      <c r="R867" s="832">
        <v>2</v>
      </c>
      <c r="S867" s="837">
        <v>1</v>
      </c>
      <c r="T867" s="836">
        <v>2</v>
      </c>
      <c r="U867" s="838">
        <v>1</v>
      </c>
    </row>
    <row r="868" spans="1:21" ht="14.4" customHeight="1" x14ac:dyDescent="0.3">
      <c r="A868" s="831">
        <v>32</v>
      </c>
      <c r="B868" s="832" t="s">
        <v>2552</v>
      </c>
      <c r="C868" s="832" t="s">
        <v>2558</v>
      </c>
      <c r="D868" s="833" t="s">
        <v>4322</v>
      </c>
      <c r="E868" s="834" t="s">
        <v>2580</v>
      </c>
      <c r="F868" s="832" t="s">
        <v>2555</v>
      </c>
      <c r="G868" s="832" t="s">
        <v>2746</v>
      </c>
      <c r="H868" s="832" t="s">
        <v>592</v>
      </c>
      <c r="I868" s="832" t="s">
        <v>2747</v>
      </c>
      <c r="J868" s="832" t="s">
        <v>2748</v>
      </c>
      <c r="K868" s="832" t="s">
        <v>2749</v>
      </c>
      <c r="L868" s="835">
        <v>1000</v>
      </c>
      <c r="M868" s="835">
        <v>1000</v>
      </c>
      <c r="N868" s="832">
        <v>1</v>
      </c>
      <c r="O868" s="836">
        <v>1</v>
      </c>
      <c r="P868" s="835">
        <v>1000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32</v>
      </c>
      <c r="B869" s="832" t="s">
        <v>2552</v>
      </c>
      <c r="C869" s="832" t="s">
        <v>2558</v>
      </c>
      <c r="D869" s="833" t="s">
        <v>4322</v>
      </c>
      <c r="E869" s="834" t="s">
        <v>2581</v>
      </c>
      <c r="F869" s="832" t="s">
        <v>2553</v>
      </c>
      <c r="G869" s="832" t="s">
        <v>2598</v>
      </c>
      <c r="H869" s="832" t="s">
        <v>592</v>
      </c>
      <c r="I869" s="832" t="s">
        <v>2599</v>
      </c>
      <c r="J869" s="832" t="s">
        <v>2600</v>
      </c>
      <c r="K869" s="832" t="s">
        <v>2601</v>
      </c>
      <c r="L869" s="835">
        <v>1295.6400000000001</v>
      </c>
      <c r="M869" s="835">
        <v>1295.6400000000001</v>
      </c>
      <c r="N869" s="832">
        <v>1</v>
      </c>
      <c r="O869" s="836">
        <v>0.5</v>
      </c>
      <c r="P869" s="835">
        <v>1295.6400000000001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32</v>
      </c>
      <c r="B870" s="832" t="s">
        <v>2552</v>
      </c>
      <c r="C870" s="832" t="s">
        <v>2558</v>
      </c>
      <c r="D870" s="833" t="s">
        <v>4322</v>
      </c>
      <c r="E870" s="834" t="s">
        <v>2581</v>
      </c>
      <c r="F870" s="832" t="s">
        <v>2553</v>
      </c>
      <c r="G870" s="832" t="s">
        <v>2598</v>
      </c>
      <c r="H870" s="832" t="s">
        <v>592</v>
      </c>
      <c r="I870" s="832" t="s">
        <v>2605</v>
      </c>
      <c r="J870" s="832" t="s">
        <v>1586</v>
      </c>
      <c r="K870" s="832" t="s">
        <v>2606</v>
      </c>
      <c r="L870" s="835">
        <v>462.73</v>
      </c>
      <c r="M870" s="835">
        <v>20822.849999999999</v>
      </c>
      <c r="N870" s="832">
        <v>45</v>
      </c>
      <c r="O870" s="836">
        <v>13</v>
      </c>
      <c r="P870" s="835">
        <v>13419.169999999998</v>
      </c>
      <c r="Q870" s="837">
        <v>0.64444444444444438</v>
      </c>
      <c r="R870" s="832">
        <v>29</v>
      </c>
      <c r="S870" s="837">
        <v>0.64444444444444449</v>
      </c>
      <c r="T870" s="836">
        <v>8.5</v>
      </c>
      <c r="U870" s="838">
        <v>0.65384615384615385</v>
      </c>
    </row>
    <row r="871" spans="1:21" ht="14.4" customHeight="1" x14ac:dyDescent="0.3">
      <c r="A871" s="831">
        <v>32</v>
      </c>
      <c r="B871" s="832" t="s">
        <v>2552</v>
      </c>
      <c r="C871" s="832" t="s">
        <v>2558</v>
      </c>
      <c r="D871" s="833" t="s">
        <v>4322</v>
      </c>
      <c r="E871" s="834" t="s">
        <v>2581</v>
      </c>
      <c r="F871" s="832" t="s">
        <v>2553</v>
      </c>
      <c r="G871" s="832" t="s">
        <v>2598</v>
      </c>
      <c r="H871" s="832" t="s">
        <v>592</v>
      </c>
      <c r="I871" s="832" t="s">
        <v>2752</v>
      </c>
      <c r="J871" s="832" t="s">
        <v>938</v>
      </c>
      <c r="K871" s="832" t="s">
        <v>2751</v>
      </c>
      <c r="L871" s="835">
        <v>263.26</v>
      </c>
      <c r="M871" s="835">
        <v>1053.04</v>
      </c>
      <c r="N871" s="832">
        <v>4</v>
      </c>
      <c r="O871" s="836">
        <v>2</v>
      </c>
      <c r="P871" s="835">
        <v>526.52</v>
      </c>
      <c r="Q871" s="837">
        <v>0.5</v>
      </c>
      <c r="R871" s="832">
        <v>2</v>
      </c>
      <c r="S871" s="837">
        <v>0.5</v>
      </c>
      <c r="T871" s="836">
        <v>1</v>
      </c>
      <c r="U871" s="838">
        <v>0.5</v>
      </c>
    </row>
    <row r="872" spans="1:21" ht="14.4" customHeight="1" x14ac:dyDescent="0.3">
      <c r="A872" s="831">
        <v>32</v>
      </c>
      <c r="B872" s="832" t="s">
        <v>2552</v>
      </c>
      <c r="C872" s="832" t="s">
        <v>2558</v>
      </c>
      <c r="D872" s="833" t="s">
        <v>4322</v>
      </c>
      <c r="E872" s="834" t="s">
        <v>2581</v>
      </c>
      <c r="F872" s="832" t="s">
        <v>2553</v>
      </c>
      <c r="G872" s="832" t="s">
        <v>2648</v>
      </c>
      <c r="H872" s="832" t="s">
        <v>662</v>
      </c>
      <c r="I872" s="832" t="s">
        <v>2236</v>
      </c>
      <c r="J872" s="832" t="s">
        <v>678</v>
      </c>
      <c r="K872" s="832" t="s">
        <v>679</v>
      </c>
      <c r="L872" s="835">
        <v>72.55</v>
      </c>
      <c r="M872" s="835">
        <v>290.2</v>
      </c>
      <c r="N872" s="832">
        <v>4</v>
      </c>
      <c r="O872" s="836">
        <v>2.5</v>
      </c>
      <c r="P872" s="835">
        <v>72.55</v>
      </c>
      <c r="Q872" s="837">
        <v>0.25</v>
      </c>
      <c r="R872" s="832">
        <v>1</v>
      </c>
      <c r="S872" s="837">
        <v>0.25</v>
      </c>
      <c r="T872" s="836">
        <v>0.5</v>
      </c>
      <c r="U872" s="838">
        <v>0.2</v>
      </c>
    </row>
    <row r="873" spans="1:21" ht="14.4" customHeight="1" x14ac:dyDescent="0.3">
      <c r="A873" s="831">
        <v>32</v>
      </c>
      <c r="B873" s="832" t="s">
        <v>2552</v>
      </c>
      <c r="C873" s="832" t="s">
        <v>2558</v>
      </c>
      <c r="D873" s="833" t="s">
        <v>4322</v>
      </c>
      <c r="E873" s="834" t="s">
        <v>2581</v>
      </c>
      <c r="F873" s="832" t="s">
        <v>2553</v>
      </c>
      <c r="G873" s="832" t="s">
        <v>2648</v>
      </c>
      <c r="H873" s="832" t="s">
        <v>662</v>
      </c>
      <c r="I873" s="832" t="s">
        <v>2753</v>
      </c>
      <c r="J873" s="832" t="s">
        <v>678</v>
      </c>
      <c r="K873" s="832" t="s">
        <v>2234</v>
      </c>
      <c r="L873" s="835">
        <v>21.76</v>
      </c>
      <c r="M873" s="835">
        <v>21.76</v>
      </c>
      <c r="N873" s="832">
        <v>1</v>
      </c>
      <c r="O873" s="836">
        <v>1</v>
      </c>
      <c r="P873" s="835">
        <v>21.76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32</v>
      </c>
      <c r="B874" s="832" t="s">
        <v>2552</v>
      </c>
      <c r="C874" s="832" t="s">
        <v>2558</v>
      </c>
      <c r="D874" s="833" t="s">
        <v>4322</v>
      </c>
      <c r="E874" s="834" t="s">
        <v>2581</v>
      </c>
      <c r="F874" s="832" t="s">
        <v>2553</v>
      </c>
      <c r="G874" s="832" t="s">
        <v>2648</v>
      </c>
      <c r="H874" s="832" t="s">
        <v>662</v>
      </c>
      <c r="I874" s="832" t="s">
        <v>2237</v>
      </c>
      <c r="J874" s="832" t="s">
        <v>678</v>
      </c>
      <c r="K874" s="832" t="s">
        <v>680</v>
      </c>
      <c r="L874" s="835">
        <v>65.28</v>
      </c>
      <c r="M874" s="835">
        <v>1436.1599999999999</v>
      </c>
      <c r="N874" s="832">
        <v>22</v>
      </c>
      <c r="O874" s="836">
        <v>11.5</v>
      </c>
      <c r="P874" s="835">
        <v>913.91999999999985</v>
      </c>
      <c r="Q874" s="837">
        <v>0.63636363636363635</v>
      </c>
      <c r="R874" s="832">
        <v>14</v>
      </c>
      <c r="S874" s="837">
        <v>0.63636363636363635</v>
      </c>
      <c r="T874" s="836">
        <v>7</v>
      </c>
      <c r="U874" s="838">
        <v>0.60869565217391308</v>
      </c>
    </row>
    <row r="875" spans="1:21" ht="14.4" customHeight="1" x14ac:dyDescent="0.3">
      <c r="A875" s="831">
        <v>32</v>
      </c>
      <c r="B875" s="832" t="s">
        <v>2552</v>
      </c>
      <c r="C875" s="832" t="s">
        <v>2558</v>
      </c>
      <c r="D875" s="833" t="s">
        <v>4322</v>
      </c>
      <c r="E875" s="834" t="s">
        <v>2581</v>
      </c>
      <c r="F875" s="832" t="s">
        <v>2553</v>
      </c>
      <c r="G875" s="832" t="s">
        <v>2715</v>
      </c>
      <c r="H875" s="832" t="s">
        <v>592</v>
      </c>
      <c r="I875" s="832" t="s">
        <v>3556</v>
      </c>
      <c r="J875" s="832" t="s">
        <v>683</v>
      </c>
      <c r="K875" s="832" t="s">
        <v>1632</v>
      </c>
      <c r="L875" s="835">
        <v>0</v>
      </c>
      <c r="M875" s="835">
        <v>0</v>
      </c>
      <c r="N875" s="832">
        <v>3</v>
      </c>
      <c r="O875" s="836">
        <v>1</v>
      </c>
      <c r="P875" s="835">
        <v>0</v>
      </c>
      <c r="Q875" s="837"/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32</v>
      </c>
      <c r="B876" s="832" t="s">
        <v>2552</v>
      </c>
      <c r="C876" s="832" t="s">
        <v>2558</v>
      </c>
      <c r="D876" s="833" t="s">
        <v>4322</v>
      </c>
      <c r="E876" s="834" t="s">
        <v>2581</v>
      </c>
      <c r="F876" s="832" t="s">
        <v>2553</v>
      </c>
      <c r="G876" s="832" t="s">
        <v>3557</v>
      </c>
      <c r="H876" s="832" t="s">
        <v>592</v>
      </c>
      <c r="I876" s="832" t="s">
        <v>3558</v>
      </c>
      <c r="J876" s="832" t="s">
        <v>1072</v>
      </c>
      <c r="K876" s="832" t="s">
        <v>3559</v>
      </c>
      <c r="L876" s="835">
        <v>0</v>
      </c>
      <c r="M876" s="835">
        <v>0</v>
      </c>
      <c r="N876" s="832">
        <v>3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32</v>
      </c>
      <c r="B877" s="832" t="s">
        <v>2552</v>
      </c>
      <c r="C877" s="832" t="s">
        <v>2558</v>
      </c>
      <c r="D877" s="833" t="s">
        <v>4322</v>
      </c>
      <c r="E877" s="834" t="s">
        <v>2581</v>
      </c>
      <c r="F877" s="832" t="s">
        <v>2553</v>
      </c>
      <c r="G877" s="832" t="s">
        <v>2778</v>
      </c>
      <c r="H877" s="832" t="s">
        <v>592</v>
      </c>
      <c r="I877" s="832" t="s">
        <v>2779</v>
      </c>
      <c r="J877" s="832" t="s">
        <v>2780</v>
      </c>
      <c r="K877" s="832" t="s">
        <v>2781</v>
      </c>
      <c r="L877" s="835">
        <v>9989.3700000000008</v>
      </c>
      <c r="M877" s="835">
        <v>9989.3700000000008</v>
      </c>
      <c r="N877" s="832">
        <v>1</v>
      </c>
      <c r="O877" s="836">
        <v>1</v>
      </c>
      <c r="P877" s="835">
        <v>9989.3700000000008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32</v>
      </c>
      <c r="B878" s="832" t="s">
        <v>2552</v>
      </c>
      <c r="C878" s="832" t="s">
        <v>2558</v>
      </c>
      <c r="D878" s="833" t="s">
        <v>4322</v>
      </c>
      <c r="E878" s="834" t="s">
        <v>2581</v>
      </c>
      <c r="F878" s="832" t="s">
        <v>2553</v>
      </c>
      <c r="G878" s="832" t="s">
        <v>3108</v>
      </c>
      <c r="H878" s="832" t="s">
        <v>662</v>
      </c>
      <c r="I878" s="832" t="s">
        <v>3109</v>
      </c>
      <c r="J878" s="832" t="s">
        <v>3110</v>
      </c>
      <c r="K878" s="832" t="s">
        <v>3111</v>
      </c>
      <c r="L878" s="835">
        <v>318.16000000000003</v>
      </c>
      <c r="M878" s="835">
        <v>636.32000000000005</v>
      </c>
      <c r="N878" s="832">
        <v>2</v>
      </c>
      <c r="O878" s="836">
        <v>0.5</v>
      </c>
      <c r="P878" s="835">
        <v>636.32000000000005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32</v>
      </c>
      <c r="B879" s="832" t="s">
        <v>2552</v>
      </c>
      <c r="C879" s="832" t="s">
        <v>2558</v>
      </c>
      <c r="D879" s="833" t="s">
        <v>4322</v>
      </c>
      <c r="E879" s="834" t="s">
        <v>2581</v>
      </c>
      <c r="F879" s="832" t="s">
        <v>2553</v>
      </c>
      <c r="G879" s="832" t="s">
        <v>2663</v>
      </c>
      <c r="H879" s="832" t="s">
        <v>662</v>
      </c>
      <c r="I879" s="832" t="s">
        <v>2397</v>
      </c>
      <c r="J879" s="832" t="s">
        <v>1509</v>
      </c>
      <c r="K879" s="832" t="s">
        <v>2398</v>
      </c>
      <c r="L879" s="835">
        <v>17.559999999999999</v>
      </c>
      <c r="M879" s="835">
        <v>17.559999999999999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32</v>
      </c>
      <c r="B880" s="832" t="s">
        <v>2552</v>
      </c>
      <c r="C880" s="832" t="s">
        <v>2558</v>
      </c>
      <c r="D880" s="833" t="s">
        <v>4322</v>
      </c>
      <c r="E880" s="834" t="s">
        <v>2581</v>
      </c>
      <c r="F880" s="832" t="s">
        <v>2553</v>
      </c>
      <c r="G880" s="832" t="s">
        <v>2786</v>
      </c>
      <c r="H880" s="832" t="s">
        <v>592</v>
      </c>
      <c r="I880" s="832" t="s">
        <v>2787</v>
      </c>
      <c r="J880" s="832" t="s">
        <v>1030</v>
      </c>
      <c r="K880" s="832" t="s">
        <v>2788</v>
      </c>
      <c r="L880" s="835">
        <v>0</v>
      </c>
      <c r="M880" s="835">
        <v>0</v>
      </c>
      <c r="N880" s="832">
        <v>1</v>
      </c>
      <c r="O880" s="836">
        <v>1</v>
      </c>
      <c r="P880" s="835">
        <v>0</v>
      </c>
      <c r="Q880" s="837"/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32</v>
      </c>
      <c r="B881" s="832" t="s">
        <v>2552</v>
      </c>
      <c r="C881" s="832" t="s">
        <v>2558</v>
      </c>
      <c r="D881" s="833" t="s">
        <v>4322</v>
      </c>
      <c r="E881" s="834" t="s">
        <v>2581</v>
      </c>
      <c r="F881" s="832" t="s">
        <v>2553</v>
      </c>
      <c r="G881" s="832" t="s">
        <v>3560</v>
      </c>
      <c r="H881" s="832" t="s">
        <v>592</v>
      </c>
      <c r="I881" s="832" t="s">
        <v>3561</v>
      </c>
      <c r="J881" s="832" t="s">
        <v>741</v>
      </c>
      <c r="K881" s="832" t="s">
        <v>3562</v>
      </c>
      <c r="L881" s="835">
        <v>0</v>
      </c>
      <c r="M881" s="835">
        <v>0</v>
      </c>
      <c r="N881" s="832">
        <v>1</v>
      </c>
      <c r="O881" s="836">
        <v>0.5</v>
      </c>
      <c r="P881" s="835">
        <v>0</v>
      </c>
      <c r="Q881" s="837"/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2552</v>
      </c>
      <c r="C882" s="832" t="s">
        <v>2558</v>
      </c>
      <c r="D882" s="833" t="s">
        <v>4322</v>
      </c>
      <c r="E882" s="834" t="s">
        <v>2581</v>
      </c>
      <c r="F882" s="832" t="s">
        <v>2553</v>
      </c>
      <c r="G882" s="832" t="s">
        <v>2649</v>
      </c>
      <c r="H882" s="832" t="s">
        <v>592</v>
      </c>
      <c r="I882" s="832" t="s">
        <v>2664</v>
      </c>
      <c r="J882" s="832" t="s">
        <v>2665</v>
      </c>
      <c r="K882" s="832" t="s">
        <v>2666</v>
      </c>
      <c r="L882" s="835">
        <v>238.72</v>
      </c>
      <c r="M882" s="835">
        <v>1671.04</v>
      </c>
      <c r="N882" s="832">
        <v>7</v>
      </c>
      <c r="O882" s="836">
        <v>3</v>
      </c>
      <c r="P882" s="835">
        <v>1193.5999999999999</v>
      </c>
      <c r="Q882" s="837">
        <v>0.7142857142857143</v>
      </c>
      <c r="R882" s="832">
        <v>5</v>
      </c>
      <c r="S882" s="837">
        <v>0.7142857142857143</v>
      </c>
      <c r="T882" s="836">
        <v>2.5</v>
      </c>
      <c r="U882" s="838">
        <v>0.83333333333333337</v>
      </c>
    </row>
    <row r="883" spans="1:21" ht="14.4" customHeight="1" x14ac:dyDescent="0.3">
      <c r="A883" s="831">
        <v>32</v>
      </c>
      <c r="B883" s="832" t="s">
        <v>2552</v>
      </c>
      <c r="C883" s="832" t="s">
        <v>2558</v>
      </c>
      <c r="D883" s="833" t="s">
        <v>4322</v>
      </c>
      <c r="E883" s="834" t="s">
        <v>2581</v>
      </c>
      <c r="F883" s="832" t="s">
        <v>2553</v>
      </c>
      <c r="G883" s="832" t="s">
        <v>2649</v>
      </c>
      <c r="H883" s="832" t="s">
        <v>662</v>
      </c>
      <c r="I883" s="832" t="s">
        <v>2146</v>
      </c>
      <c r="J883" s="832" t="s">
        <v>2144</v>
      </c>
      <c r="K883" s="832" t="s">
        <v>2147</v>
      </c>
      <c r="L883" s="835">
        <v>170.52</v>
      </c>
      <c r="M883" s="835">
        <v>511.56000000000006</v>
      </c>
      <c r="N883" s="832">
        <v>3</v>
      </c>
      <c r="O883" s="836">
        <v>2</v>
      </c>
      <c r="P883" s="835">
        <v>341.04</v>
      </c>
      <c r="Q883" s="837">
        <v>0.66666666666666663</v>
      </c>
      <c r="R883" s="832">
        <v>2</v>
      </c>
      <c r="S883" s="837">
        <v>0.66666666666666663</v>
      </c>
      <c r="T883" s="836">
        <v>1.5</v>
      </c>
      <c r="U883" s="838">
        <v>0.75</v>
      </c>
    </row>
    <row r="884" spans="1:21" ht="14.4" customHeight="1" x14ac:dyDescent="0.3">
      <c r="A884" s="831">
        <v>32</v>
      </c>
      <c r="B884" s="832" t="s">
        <v>2552</v>
      </c>
      <c r="C884" s="832" t="s">
        <v>2558</v>
      </c>
      <c r="D884" s="833" t="s">
        <v>4322</v>
      </c>
      <c r="E884" s="834" t="s">
        <v>2581</v>
      </c>
      <c r="F884" s="832" t="s">
        <v>2553</v>
      </c>
      <c r="G884" s="832" t="s">
        <v>2607</v>
      </c>
      <c r="H884" s="832" t="s">
        <v>662</v>
      </c>
      <c r="I884" s="832" t="s">
        <v>2294</v>
      </c>
      <c r="J884" s="832" t="s">
        <v>1245</v>
      </c>
      <c r="K884" s="832" t="s">
        <v>1510</v>
      </c>
      <c r="L884" s="835">
        <v>58.77</v>
      </c>
      <c r="M884" s="835">
        <v>176.31</v>
      </c>
      <c r="N884" s="832">
        <v>3</v>
      </c>
      <c r="O884" s="836">
        <v>3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32</v>
      </c>
      <c r="B885" s="832" t="s">
        <v>2552</v>
      </c>
      <c r="C885" s="832" t="s">
        <v>2558</v>
      </c>
      <c r="D885" s="833" t="s">
        <v>4322</v>
      </c>
      <c r="E885" s="834" t="s">
        <v>2581</v>
      </c>
      <c r="F885" s="832" t="s">
        <v>2553</v>
      </c>
      <c r="G885" s="832" t="s">
        <v>2790</v>
      </c>
      <c r="H885" s="832" t="s">
        <v>592</v>
      </c>
      <c r="I885" s="832" t="s">
        <v>2791</v>
      </c>
      <c r="J885" s="832" t="s">
        <v>2792</v>
      </c>
      <c r="K885" s="832" t="s">
        <v>2147</v>
      </c>
      <c r="L885" s="835">
        <v>78.33</v>
      </c>
      <c r="M885" s="835">
        <v>626.6400000000001</v>
      </c>
      <c r="N885" s="832">
        <v>8</v>
      </c>
      <c r="O885" s="836">
        <v>3.5</v>
      </c>
      <c r="P885" s="835">
        <v>626.6400000000001</v>
      </c>
      <c r="Q885" s="837">
        <v>1</v>
      </c>
      <c r="R885" s="832">
        <v>8</v>
      </c>
      <c r="S885" s="837">
        <v>1</v>
      </c>
      <c r="T885" s="836">
        <v>3.5</v>
      </c>
      <c r="U885" s="838">
        <v>1</v>
      </c>
    </row>
    <row r="886" spans="1:21" ht="14.4" customHeight="1" x14ac:dyDescent="0.3">
      <c r="A886" s="831">
        <v>32</v>
      </c>
      <c r="B886" s="832" t="s">
        <v>2552</v>
      </c>
      <c r="C886" s="832" t="s">
        <v>2558</v>
      </c>
      <c r="D886" s="833" t="s">
        <v>4322</v>
      </c>
      <c r="E886" s="834" t="s">
        <v>2581</v>
      </c>
      <c r="F886" s="832" t="s">
        <v>2553</v>
      </c>
      <c r="G886" s="832" t="s">
        <v>2790</v>
      </c>
      <c r="H886" s="832" t="s">
        <v>592</v>
      </c>
      <c r="I886" s="832" t="s">
        <v>3563</v>
      </c>
      <c r="J886" s="832" t="s">
        <v>2792</v>
      </c>
      <c r="K886" s="832" t="s">
        <v>1341</v>
      </c>
      <c r="L886" s="835">
        <v>39.17</v>
      </c>
      <c r="M886" s="835">
        <v>39.17</v>
      </c>
      <c r="N886" s="832">
        <v>1</v>
      </c>
      <c r="O886" s="836">
        <v>0.5</v>
      </c>
      <c r="P886" s="835">
        <v>39.17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32</v>
      </c>
      <c r="B887" s="832" t="s">
        <v>2552</v>
      </c>
      <c r="C887" s="832" t="s">
        <v>2558</v>
      </c>
      <c r="D887" s="833" t="s">
        <v>4322</v>
      </c>
      <c r="E887" s="834" t="s">
        <v>2581</v>
      </c>
      <c r="F887" s="832" t="s">
        <v>2553</v>
      </c>
      <c r="G887" s="832" t="s">
        <v>2628</v>
      </c>
      <c r="H887" s="832" t="s">
        <v>662</v>
      </c>
      <c r="I887" s="832" t="s">
        <v>2720</v>
      </c>
      <c r="J887" s="832" t="s">
        <v>777</v>
      </c>
      <c r="K887" s="832" t="s">
        <v>2272</v>
      </c>
      <c r="L887" s="835">
        <v>132</v>
      </c>
      <c r="M887" s="835">
        <v>132</v>
      </c>
      <c r="N887" s="832">
        <v>1</v>
      </c>
      <c r="O887" s="836">
        <v>0.5</v>
      </c>
      <c r="P887" s="835">
        <v>132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32</v>
      </c>
      <c r="B888" s="832" t="s">
        <v>2552</v>
      </c>
      <c r="C888" s="832" t="s">
        <v>2558</v>
      </c>
      <c r="D888" s="833" t="s">
        <v>4322</v>
      </c>
      <c r="E888" s="834" t="s">
        <v>2581</v>
      </c>
      <c r="F888" s="832" t="s">
        <v>2553</v>
      </c>
      <c r="G888" s="832" t="s">
        <v>2628</v>
      </c>
      <c r="H888" s="832" t="s">
        <v>662</v>
      </c>
      <c r="I888" s="832" t="s">
        <v>3452</v>
      </c>
      <c r="J888" s="832" t="s">
        <v>777</v>
      </c>
      <c r="K888" s="832" t="s">
        <v>2516</v>
      </c>
      <c r="L888" s="835">
        <v>264</v>
      </c>
      <c r="M888" s="835">
        <v>528</v>
      </c>
      <c r="N888" s="832">
        <v>2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32</v>
      </c>
      <c r="B889" s="832" t="s">
        <v>2552</v>
      </c>
      <c r="C889" s="832" t="s">
        <v>2558</v>
      </c>
      <c r="D889" s="833" t="s">
        <v>4322</v>
      </c>
      <c r="E889" s="834" t="s">
        <v>2581</v>
      </c>
      <c r="F889" s="832" t="s">
        <v>2553</v>
      </c>
      <c r="G889" s="832" t="s">
        <v>2628</v>
      </c>
      <c r="H889" s="832" t="s">
        <v>662</v>
      </c>
      <c r="I889" s="832" t="s">
        <v>2793</v>
      </c>
      <c r="J889" s="832" t="s">
        <v>777</v>
      </c>
      <c r="K889" s="832" t="s">
        <v>2516</v>
      </c>
      <c r="L889" s="835">
        <v>264</v>
      </c>
      <c r="M889" s="835">
        <v>264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32</v>
      </c>
      <c r="B890" s="832" t="s">
        <v>2552</v>
      </c>
      <c r="C890" s="832" t="s">
        <v>2558</v>
      </c>
      <c r="D890" s="833" t="s">
        <v>4322</v>
      </c>
      <c r="E890" s="834" t="s">
        <v>2581</v>
      </c>
      <c r="F890" s="832" t="s">
        <v>2553</v>
      </c>
      <c r="G890" s="832" t="s">
        <v>2628</v>
      </c>
      <c r="H890" s="832" t="s">
        <v>592</v>
      </c>
      <c r="I890" s="832" t="s">
        <v>3564</v>
      </c>
      <c r="J890" s="832" t="s">
        <v>777</v>
      </c>
      <c r="K890" s="832" t="s">
        <v>2516</v>
      </c>
      <c r="L890" s="835">
        <v>264</v>
      </c>
      <c r="M890" s="835">
        <v>264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32</v>
      </c>
      <c r="B891" s="832" t="s">
        <v>2552</v>
      </c>
      <c r="C891" s="832" t="s">
        <v>2558</v>
      </c>
      <c r="D891" s="833" t="s">
        <v>4322</v>
      </c>
      <c r="E891" s="834" t="s">
        <v>2581</v>
      </c>
      <c r="F891" s="832" t="s">
        <v>2553</v>
      </c>
      <c r="G891" s="832" t="s">
        <v>2967</v>
      </c>
      <c r="H891" s="832" t="s">
        <v>592</v>
      </c>
      <c r="I891" s="832" t="s">
        <v>3565</v>
      </c>
      <c r="J891" s="832" t="s">
        <v>2969</v>
      </c>
      <c r="K891" s="832" t="s">
        <v>3566</v>
      </c>
      <c r="L891" s="835">
        <v>718.91</v>
      </c>
      <c r="M891" s="835">
        <v>718.91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32</v>
      </c>
      <c r="B892" s="832" t="s">
        <v>2552</v>
      </c>
      <c r="C892" s="832" t="s">
        <v>2558</v>
      </c>
      <c r="D892" s="833" t="s">
        <v>4322</v>
      </c>
      <c r="E892" s="834" t="s">
        <v>2581</v>
      </c>
      <c r="F892" s="832" t="s">
        <v>2553</v>
      </c>
      <c r="G892" s="832" t="s">
        <v>2667</v>
      </c>
      <c r="H892" s="832" t="s">
        <v>592</v>
      </c>
      <c r="I892" s="832" t="s">
        <v>2668</v>
      </c>
      <c r="J892" s="832" t="s">
        <v>899</v>
      </c>
      <c r="K892" s="832" t="s">
        <v>826</v>
      </c>
      <c r="L892" s="835">
        <v>236.03</v>
      </c>
      <c r="M892" s="835">
        <v>1888.2400000000002</v>
      </c>
      <c r="N892" s="832">
        <v>8</v>
      </c>
      <c r="O892" s="836">
        <v>3</v>
      </c>
      <c r="P892" s="835">
        <v>708.09</v>
      </c>
      <c r="Q892" s="837">
        <v>0.37499999999999994</v>
      </c>
      <c r="R892" s="832">
        <v>3</v>
      </c>
      <c r="S892" s="837">
        <v>0.375</v>
      </c>
      <c r="T892" s="836">
        <v>2</v>
      </c>
      <c r="U892" s="838">
        <v>0.66666666666666663</v>
      </c>
    </row>
    <row r="893" spans="1:21" ht="14.4" customHeight="1" x14ac:dyDescent="0.3">
      <c r="A893" s="831">
        <v>32</v>
      </c>
      <c r="B893" s="832" t="s">
        <v>2552</v>
      </c>
      <c r="C893" s="832" t="s">
        <v>2558</v>
      </c>
      <c r="D893" s="833" t="s">
        <v>4322</v>
      </c>
      <c r="E893" s="834" t="s">
        <v>2581</v>
      </c>
      <c r="F893" s="832" t="s">
        <v>2553</v>
      </c>
      <c r="G893" s="832" t="s">
        <v>2667</v>
      </c>
      <c r="H893" s="832" t="s">
        <v>592</v>
      </c>
      <c r="I893" s="832" t="s">
        <v>2761</v>
      </c>
      <c r="J893" s="832" t="s">
        <v>899</v>
      </c>
      <c r="K893" s="832" t="s">
        <v>2762</v>
      </c>
      <c r="L893" s="835">
        <v>516</v>
      </c>
      <c r="M893" s="835">
        <v>516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32</v>
      </c>
      <c r="B894" s="832" t="s">
        <v>2552</v>
      </c>
      <c r="C894" s="832" t="s">
        <v>2558</v>
      </c>
      <c r="D894" s="833" t="s">
        <v>4322</v>
      </c>
      <c r="E894" s="834" t="s">
        <v>2581</v>
      </c>
      <c r="F894" s="832" t="s">
        <v>2553</v>
      </c>
      <c r="G894" s="832" t="s">
        <v>2667</v>
      </c>
      <c r="H894" s="832" t="s">
        <v>592</v>
      </c>
      <c r="I894" s="832" t="s">
        <v>2669</v>
      </c>
      <c r="J894" s="832" t="s">
        <v>825</v>
      </c>
      <c r="K894" s="832" t="s">
        <v>826</v>
      </c>
      <c r="L894" s="835">
        <v>236.03</v>
      </c>
      <c r="M894" s="835">
        <v>472.06</v>
      </c>
      <c r="N894" s="832">
        <v>2</v>
      </c>
      <c r="O894" s="836">
        <v>2</v>
      </c>
      <c r="P894" s="835">
        <v>472.06</v>
      </c>
      <c r="Q894" s="837">
        <v>1</v>
      </c>
      <c r="R894" s="832">
        <v>2</v>
      </c>
      <c r="S894" s="837">
        <v>1</v>
      </c>
      <c r="T894" s="836">
        <v>2</v>
      </c>
      <c r="U894" s="838">
        <v>1</v>
      </c>
    </row>
    <row r="895" spans="1:21" ht="14.4" customHeight="1" x14ac:dyDescent="0.3">
      <c r="A895" s="831">
        <v>32</v>
      </c>
      <c r="B895" s="832" t="s">
        <v>2552</v>
      </c>
      <c r="C895" s="832" t="s">
        <v>2558</v>
      </c>
      <c r="D895" s="833" t="s">
        <v>4322</v>
      </c>
      <c r="E895" s="834" t="s">
        <v>2581</v>
      </c>
      <c r="F895" s="832" t="s">
        <v>2553</v>
      </c>
      <c r="G895" s="832" t="s">
        <v>2629</v>
      </c>
      <c r="H895" s="832" t="s">
        <v>592</v>
      </c>
      <c r="I895" s="832" t="s">
        <v>3213</v>
      </c>
      <c r="J895" s="832" t="s">
        <v>820</v>
      </c>
      <c r="K895" s="832" t="s">
        <v>2972</v>
      </c>
      <c r="L895" s="835">
        <v>91.11</v>
      </c>
      <c r="M895" s="835">
        <v>91.11</v>
      </c>
      <c r="N895" s="832">
        <v>1</v>
      </c>
      <c r="O895" s="836">
        <v>0.5</v>
      </c>
      <c r="P895" s="835">
        <v>91.11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32</v>
      </c>
      <c r="B896" s="832" t="s">
        <v>2552</v>
      </c>
      <c r="C896" s="832" t="s">
        <v>2558</v>
      </c>
      <c r="D896" s="833" t="s">
        <v>4322</v>
      </c>
      <c r="E896" s="834" t="s">
        <v>2581</v>
      </c>
      <c r="F896" s="832" t="s">
        <v>2553</v>
      </c>
      <c r="G896" s="832" t="s">
        <v>3567</v>
      </c>
      <c r="H896" s="832" t="s">
        <v>592</v>
      </c>
      <c r="I896" s="832" t="s">
        <v>3568</v>
      </c>
      <c r="J896" s="832" t="s">
        <v>781</v>
      </c>
      <c r="K896" s="832" t="s">
        <v>3569</v>
      </c>
      <c r="L896" s="835">
        <v>736.33</v>
      </c>
      <c r="M896" s="835">
        <v>6626.97</v>
      </c>
      <c r="N896" s="832">
        <v>9</v>
      </c>
      <c r="O896" s="836">
        <v>4</v>
      </c>
      <c r="P896" s="835">
        <v>6626.97</v>
      </c>
      <c r="Q896" s="837">
        <v>1</v>
      </c>
      <c r="R896" s="832">
        <v>9</v>
      </c>
      <c r="S896" s="837">
        <v>1</v>
      </c>
      <c r="T896" s="836">
        <v>4</v>
      </c>
      <c r="U896" s="838">
        <v>1</v>
      </c>
    </row>
    <row r="897" spans="1:21" ht="14.4" customHeight="1" x14ac:dyDescent="0.3">
      <c r="A897" s="831">
        <v>32</v>
      </c>
      <c r="B897" s="832" t="s">
        <v>2552</v>
      </c>
      <c r="C897" s="832" t="s">
        <v>2558</v>
      </c>
      <c r="D897" s="833" t="s">
        <v>4322</v>
      </c>
      <c r="E897" s="834" t="s">
        <v>2581</v>
      </c>
      <c r="F897" s="832" t="s">
        <v>2553</v>
      </c>
      <c r="G897" s="832" t="s">
        <v>3567</v>
      </c>
      <c r="H897" s="832" t="s">
        <v>592</v>
      </c>
      <c r="I897" s="832" t="s">
        <v>3570</v>
      </c>
      <c r="J897" s="832" t="s">
        <v>781</v>
      </c>
      <c r="K897" s="832" t="s">
        <v>3569</v>
      </c>
      <c r="L897" s="835">
        <v>3681.61</v>
      </c>
      <c r="M897" s="835">
        <v>18408.05</v>
      </c>
      <c r="N897" s="832">
        <v>5</v>
      </c>
      <c r="O897" s="836">
        <v>1</v>
      </c>
      <c r="P897" s="835">
        <v>18408.05</v>
      </c>
      <c r="Q897" s="837">
        <v>1</v>
      </c>
      <c r="R897" s="832">
        <v>5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32</v>
      </c>
      <c r="B898" s="832" t="s">
        <v>2552</v>
      </c>
      <c r="C898" s="832" t="s">
        <v>2558</v>
      </c>
      <c r="D898" s="833" t="s">
        <v>4322</v>
      </c>
      <c r="E898" s="834" t="s">
        <v>2581</v>
      </c>
      <c r="F898" s="832" t="s">
        <v>2553</v>
      </c>
      <c r="G898" s="832" t="s">
        <v>2803</v>
      </c>
      <c r="H898" s="832" t="s">
        <v>592</v>
      </c>
      <c r="I898" s="832" t="s">
        <v>2804</v>
      </c>
      <c r="J898" s="832" t="s">
        <v>866</v>
      </c>
      <c r="K898" s="832" t="s">
        <v>2805</v>
      </c>
      <c r="L898" s="835">
        <v>159.16999999999999</v>
      </c>
      <c r="M898" s="835">
        <v>159.16999999999999</v>
      </c>
      <c r="N898" s="832">
        <v>1</v>
      </c>
      <c r="O898" s="836">
        <v>0.5</v>
      </c>
      <c r="P898" s="835">
        <v>159.16999999999999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32</v>
      </c>
      <c r="B899" s="832" t="s">
        <v>2552</v>
      </c>
      <c r="C899" s="832" t="s">
        <v>2558</v>
      </c>
      <c r="D899" s="833" t="s">
        <v>4322</v>
      </c>
      <c r="E899" s="834" t="s">
        <v>2581</v>
      </c>
      <c r="F899" s="832" t="s">
        <v>2553</v>
      </c>
      <c r="G899" s="832" t="s">
        <v>3571</v>
      </c>
      <c r="H899" s="832" t="s">
        <v>592</v>
      </c>
      <c r="I899" s="832" t="s">
        <v>3572</v>
      </c>
      <c r="J899" s="832" t="s">
        <v>3573</v>
      </c>
      <c r="K899" s="832" t="s">
        <v>3574</v>
      </c>
      <c r="L899" s="835">
        <v>0</v>
      </c>
      <c r="M899" s="835">
        <v>0</v>
      </c>
      <c r="N899" s="832">
        <v>1</v>
      </c>
      <c r="O899" s="836">
        <v>1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32</v>
      </c>
      <c r="B900" s="832" t="s">
        <v>2552</v>
      </c>
      <c r="C900" s="832" t="s">
        <v>2558</v>
      </c>
      <c r="D900" s="833" t="s">
        <v>4322</v>
      </c>
      <c r="E900" s="834" t="s">
        <v>2581</v>
      </c>
      <c r="F900" s="832" t="s">
        <v>2553</v>
      </c>
      <c r="G900" s="832" t="s">
        <v>3575</v>
      </c>
      <c r="H900" s="832" t="s">
        <v>592</v>
      </c>
      <c r="I900" s="832" t="s">
        <v>3576</v>
      </c>
      <c r="J900" s="832" t="s">
        <v>3577</v>
      </c>
      <c r="K900" s="832" t="s">
        <v>3578</v>
      </c>
      <c r="L900" s="835">
        <v>973.26</v>
      </c>
      <c r="M900" s="835">
        <v>1946.52</v>
      </c>
      <c r="N900" s="832">
        <v>2</v>
      </c>
      <c r="O900" s="836">
        <v>1.5</v>
      </c>
      <c r="P900" s="835">
        <v>1946.52</v>
      </c>
      <c r="Q900" s="837">
        <v>1</v>
      </c>
      <c r="R900" s="832">
        <v>2</v>
      </c>
      <c r="S900" s="837">
        <v>1</v>
      </c>
      <c r="T900" s="836">
        <v>1.5</v>
      </c>
      <c r="U900" s="838">
        <v>1</v>
      </c>
    </row>
    <row r="901" spans="1:21" ht="14.4" customHeight="1" x14ac:dyDescent="0.3">
      <c r="A901" s="831">
        <v>32</v>
      </c>
      <c r="B901" s="832" t="s">
        <v>2552</v>
      </c>
      <c r="C901" s="832" t="s">
        <v>2558</v>
      </c>
      <c r="D901" s="833" t="s">
        <v>4322</v>
      </c>
      <c r="E901" s="834" t="s">
        <v>2581</v>
      </c>
      <c r="F901" s="832" t="s">
        <v>2553</v>
      </c>
      <c r="G901" s="832" t="s">
        <v>2650</v>
      </c>
      <c r="H901" s="832" t="s">
        <v>662</v>
      </c>
      <c r="I901" s="832" t="s">
        <v>2188</v>
      </c>
      <c r="J901" s="832" t="s">
        <v>2189</v>
      </c>
      <c r="K901" s="832" t="s">
        <v>2190</v>
      </c>
      <c r="L901" s="835">
        <v>3231.81</v>
      </c>
      <c r="M901" s="835">
        <v>45245.340000000004</v>
      </c>
      <c r="N901" s="832">
        <v>14</v>
      </c>
      <c r="O901" s="836">
        <v>8.5</v>
      </c>
      <c r="P901" s="835">
        <v>35549.910000000003</v>
      </c>
      <c r="Q901" s="837">
        <v>0.7857142857142857</v>
      </c>
      <c r="R901" s="832">
        <v>11</v>
      </c>
      <c r="S901" s="837">
        <v>0.7857142857142857</v>
      </c>
      <c r="T901" s="836">
        <v>7</v>
      </c>
      <c r="U901" s="838">
        <v>0.82352941176470584</v>
      </c>
    </row>
    <row r="902" spans="1:21" ht="14.4" customHeight="1" x14ac:dyDescent="0.3">
      <c r="A902" s="831">
        <v>32</v>
      </c>
      <c r="B902" s="832" t="s">
        <v>2552</v>
      </c>
      <c r="C902" s="832" t="s">
        <v>2558</v>
      </c>
      <c r="D902" s="833" t="s">
        <v>4322</v>
      </c>
      <c r="E902" s="834" t="s">
        <v>2581</v>
      </c>
      <c r="F902" s="832" t="s">
        <v>2553</v>
      </c>
      <c r="G902" s="832" t="s">
        <v>3579</v>
      </c>
      <c r="H902" s="832" t="s">
        <v>592</v>
      </c>
      <c r="I902" s="832" t="s">
        <v>3580</v>
      </c>
      <c r="J902" s="832" t="s">
        <v>3581</v>
      </c>
      <c r="K902" s="832" t="s">
        <v>3582</v>
      </c>
      <c r="L902" s="835">
        <v>46.25</v>
      </c>
      <c r="M902" s="835">
        <v>46.25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32</v>
      </c>
      <c r="B903" s="832" t="s">
        <v>2552</v>
      </c>
      <c r="C903" s="832" t="s">
        <v>2558</v>
      </c>
      <c r="D903" s="833" t="s">
        <v>4322</v>
      </c>
      <c r="E903" s="834" t="s">
        <v>2581</v>
      </c>
      <c r="F903" s="832" t="s">
        <v>2553</v>
      </c>
      <c r="G903" s="832" t="s">
        <v>2983</v>
      </c>
      <c r="H903" s="832" t="s">
        <v>592</v>
      </c>
      <c r="I903" s="832" t="s">
        <v>2984</v>
      </c>
      <c r="J903" s="832" t="s">
        <v>2985</v>
      </c>
      <c r="K903" s="832" t="s">
        <v>2986</v>
      </c>
      <c r="L903" s="835">
        <v>50.64</v>
      </c>
      <c r="M903" s="835">
        <v>50.64</v>
      </c>
      <c r="N903" s="832">
        <v>1</v>
      </c>
      <c r="O903" s="836">
        <v>0.5</v>
      </c>
      <c r="P903" s="835">
        <v>50.64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32</v>
      </c>
      <c r="B904" s="832" t="s">
        <v>2552</v>
      </c>
      <c r="C904" s="832" t="s">
        <v>2558</v>
      </c>
      <c r="D904" s="833" t="s">
        <v>4322</v>
      </c>
      <c r="E904" s="834" t="s">
        <v>2581</v>
      </c>
      <c r="F904" s="832" t="s">
        <v>2553</v>
      </c>
      <c r="G904" s="832" t="s">
        <v>3583</v>
      </c>
      <c r="H904" s="832" t="s">
        <v>592</v>
      </c>
      <c r="I904" s="832" t="s">
        <v>3584</v>
      </c>
      <c r="J904" s="832" t="s">
        <v>1661</v>
      </c>
      <c r="K904" s="832" t="s">
        <v>3585</v>
      </c>
      <c r="L904" s="835">
        <v>178.94</v>
      </c>
      <c r="M904" s="835">
        <v>178.94</v>
      </c>
      <c r="N904" s="832">
        <v>1</v>
      </c>
      <c r="O904" s="836">
        <v>0.5</v>
      </c>
      <c r="P904" s="835">
        <v>178.94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32</v>
      </c>
      <c r="B905" s="832" t="s">
        <v>2552</v>
      </c>
      <c r="C905" s="832" t="s">
        <v>2558</v>
      </c>
      <c r="D905" s="833" t="s">
        <v>4322</v>
      </c>
      <c r="E905" s="834" t="s">
        <v>2581</v>
      </c>
      <c r="F905" s="832" t="s">
        <v>2553</v>
      </c>
      <c r="G905" s="832" t="s">
        <v>2608</v>
      </c>
      <c r="H905" s="832" t="s">
        <v>592</v>
      </c>
      <c r="I905" s="832" t="s">
        <v>2674</v>
      </c>
      <c r="J905" s="832" t="s">
        <v>2675</v>
      </c>
      <c r="K905" s="832" t="s">
        <v>2676</v>
      </c>
      <c r="L905" s="835">
        <v>45.03</v>
      </c>
      <c r="M905" s="835">
        <v>45.03</v>
      </c>
      <c r="N905" s="832">
        <v>1</v>
      </c>
      <c r="O905" s="836">
        <v>1</v>
      </c>
      <c r="P905" s="835">
        <v>45.03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32</v>
      </c>
      <c r="B906" s="832" t="s">
        <v>2552</v>
      </c>
      <c r="C906" s="832" t="s">
        <v>2558</v>
      </c>
      <c r="D906" s="833" t="s">
        <v>4322</v>
      </c>
      <c r="E906" s="834" t="s">
        <v>2581</v>
      </c>
      <c r="F906" s="832" t="s">
        <v>2553</v>
      </c>
      <c r="G906" s="832" t="s">
        <v>2651</v>
      </c>
      <c r="H906" s="832" t="s">
        <v>592</v>
      </c>
      <c r="I906" s="832" t="s">
        <v>2730</v>
      </c>
      <c r="J906" s="832" t="s">
        <v>1342</v>
      </c>
      <c r="K906" s="832" t="s">
        <v>2666</v>
      </c>
      <c r="L906" s="835">
        <v>98.75</v>
      </c>
      <c r="M906" s="835">
        <v>98.75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32</v>
      </c>
      <c r="B907" s="832" t="s">
        <v>2552</v>
      </c>
      <c r="C907" s="832" t="s">
        <v>2558</v>
      </c>
      <c r="D907" s="833" t="s">
        <v>4322</v>
      </c>
      <c r="E907" s="834" t="s">
        <v>2581</v>
      </c>
      <c r="F907" s="832" t="s">
        <v>2553</v>
      </c>
      <c r="G907" s="832" t="s">
        <v>2731</v>
      </c>
      <c r="H907" s="832" t="s">
        <v>592</v>
      </c>
      <c r="I907" s="832" t="s">
        <v>2732</v>
      </c>
      <c r="J907" s="832" t="s">
        <v>2733</v>
      </c>
      <c r="K907" s="832" t="s">
        <v>2734</v>
      </c>
      <c r="L907" s="835">
        <v>38.5</v>
      </c>
      <c r="M907" s="835">
        <v>192.5</v>
      </c>
      <c r="N907" s="832">
        <v>5</v>
      </c>
      <c r="O907" s="836">
        <v>2</v>
      </c>
      <c r="P907" s="835">
        <v>192.5</v>
      </c>
      <c r="Q907" s="837">
        <v>1</v>
      </c>
      <c r="R907" s="832">
        <v>5</v>
      </c>
      <c r="S907" s="837">
        <v>1</v>
      </c>
      <c r="T907" s="836">
        <v>2</v>
      </c>
      <c r="U907" s="838">
        <v>1</v>
      </c>
    </row>
    <row r="908" spans="1:21" ht="14.4" customHeight="1" x14ac:dyDescent="0.3">
      <c r="A908" s="831">
        <v>32</v>
      </c>
      <c r="B908" s="832" t="s">
        <v>2552</v>
      </c>
      <c r="C908" s="832" t="s">
        <v>2558</v>
      </c>
      <c r="D908" s="833" t="s">
        <v>4322</v>
      </c>
      <c r="E908" s="834" t="s">
        <v>2581</v>
      </c>
      <c r="F908" s="832" t="s">
        <v>2553</v>
      </c>
      <c r="G908" s="832" t="s">
        <v>2684</v>
      </c>
      <c r="H908" s="832" t="s">
        <v>592</v>
      </c>
      <c r="I908" s="832" t="s">
        <v>3586</v>
      </c>
      <c r="J908" s="832" t="s">
        <v>2686</v>
      </c>
      <c r="K908" s="832" t="s">
        <v>3587</v>
      </c>
      <c r="L908" s="835">
        <v>35.18</v>
      </c>
      <c r="M908" s="835">
        <v>70.36</v>
      </c>
      <c r="N908" s="832">
        <v>2</v>
      </c>
      <c r="O908" s="836">
        <v>0.5</v>
      </c>
      <c r="P908" s="835">
        <v>70.36</v>
      </c>
      <c r="Q908" s="837">
        <v>1</v>
      </c>
      <c r="R908" s="832">
        <v>2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32</v>
      </c>
      <c r="B909" s="832" t="s">
        <v>2552</v>
      </c>
      <c r="C909" s="832" t="s">
        <v>2558</v>
      </c>
      <c r="D909" s="833" t="s">
        <v>4322</v>
      </c>
      <c r="E909" s="834" t="s">
        <v>2581</v>
      </c>
      <c r="F909" s="832" t="s">
        <v>2553</v>
      </c>
      <c r="G909" s="832" t="s">
        <v>2684</v>
      </c>
      <c r="H909" s="832" t="s">
        <v>592</v>
      </c>
      <c r="I909" s="832" t="s">
        <v>2685</v>
      </c>
      <c r="J909" s="832" t="s">
        <v>2686</v>
      </c>
      <c r="K909" s="832" t="s">
        <v>679</v>
      </c>
      <c r="L909" s="835">
        <v>58.62</v>
      </c>
      <c r="M909" s="835">
        <v>58.62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32</v>
      </c>
      <c r="B910" s="832" t="s">
        <v>2552</v>
      </c>
      <c r="C910" s="832" t="s">
        <v>2558</v>
      </c>
      <c r="D910" s="833" t="s">
        <v>4322</v>
      </c>
      <c r="E910" s="834" t="s">
        <v>2581</v>
      </c>
      <c r="F910" s="832" t="s">
        <v>2553</v>
      </c>
      <c r="G910" s="832" t="s">
        <v>3127</v>
      </c>
      <c r="H910" s="832" t="s">
        <v>592</v>
      </c>
      <c r="I910" s="832" t="s">
        <v>3128</v>
      </c>
      <c r="J910" s="832" t="s">
        <v>1127</v>
      </c>
      <c r="K910" s="832" t="s">
        <v>3129</v>
      </c>
      <c r="L910" s="835">
        <v>163.54</v>
      </c>
      <c r="M910" s="835">
        <v>490.62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32</v>
      </c>
      <c r="B911" s="832" t="s">
        <v>2552</v>
      </c>
      <c r="C911" s="832" t="s">
        <v>2558</v>
      </c>
      <c r="D911" s="833" t="s">
        <v>4322</v>
      </c>
      <c r="E911" s="834" t="s">
        <v>2581</v>
      </c>
      <c r="F911" s="832" t="s">
        <v>2553</v>
      </c>
      <c r="G911" s="832" t="s">
        <v>2642</v>
      </c>
      <c r="H911" s="832" t="s">
        <v>592</v>
      </c>
      <c r="I911" s="832" t="s">
        <v>2643</v>
      </c>
      <c r="J911" s="832" t="s">
        <v>2644</v>
      </c>
      <c r="K911" s="832" t="s">
        <v>2645</v>
      </c>
      <c r="L911" s="835">
        <v>88.76</v>
      </c>
      <c r="M911" s="835">
        <v>1420.16</v>
      </c>
      <c r="N911" s="832">
        <v>16</v>
      </c>
      <c r="O911" s="836">
        <v>7</v>
      </c>
      <c r="P911" s="835">
        <v>1420.16</v>
      </c>
      <c r="Q911" s="837">
        <v>1</v>
      </c>
      <c r="R911" s="832">
        <v>16</v>
      </c>
      <c r="S911" s="837">
        <v>1</v>
      </c>
      <c r="T911" s="836">
        <v>7</v>
      </c>
      <c r="U911" s="838">
        <v>1</v>
      </c>
    </row>
    <row r="912" spans="1:21" ht="14.4" customHeight="1" x14ac:dyDescent="0.3">
      <c r="A912" s="831">
        <v>32</v>
      </c>
      <c r="B912" s="832" t="s">
        <v>2552</v>
      </c>
      <c r="C912" s="832" t="s">
        <v>2558</v>
      </c>
      <c r="D912" s="833" t="s">
        <v>4322</v>
      </c>
      <c r="E912" s="834" t="s">
        <v>2581</v>
      </c>
      <c r="F912" s="832" t="s">
        <v>2553</v>
      </c>
      <c r="G912" s="832" t="s">
        <v>2690</v>
      </c>
      <c r="H912" s="832" t="s">
        <v>662</v>
      </c>
      <c r="I912" s="832" t="s">
        <v>3588</v>
      </c>
      <c r="J912" s="832" t="s">
        <v>3589</v>
      </c>
      <c r="K912" s="832" t="s">
        <v>2958</v>
      </c>
      <c r="L912" s="835">
        <v>54.99</v>
      </c>
      <c r="M912" s="835">
        <v>54.99</v>
      </c>
      <c r="N912" s="832">
        <v>1</v>
      </c>
      <c r="O912" s="836">
        <v>0.5</v>
      </c>
      <c r="P912" s="835">
        <v>54.99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32</v>
      </c>
      <c r="B913" s="832" t="s">
        <v>2552</v>
      </c>
      <c r="C913" s="832" t="s">
        <v>2558</v>
      </c>
      <c r="D913" s="833" t="s">
        <v>4322</v>
      </c>
      <c r="E913" s="834" t="s">
        <v>2581</v>
      </c>
      <c r="F913" s="832" t="s">
        <v>2553</v>
      </c>
      <c r="G913" s="832" t="s">
        <v>2634</v>
      </c>
      <c r="H913" s="832" t="s">
        <v>662</v>
      </c>
      <c r="I913" s="832" t="s">
        <v>2739</v>
      </c>
      <c r="J913" s="832" t="s">
        <v>901</v>
      </c>
      <c r="K913" s="832" t="s">
        <v>2014</v>
      </c>
      <c r="L913" s="835">
        <v>368.16</v>
      </c>
      <c r="M913" s="835">
        <v>2208.96</v>
      </c>
      <c r="N913" s="832">
        <v>6</v>
      </c>
      <c r="O913" s="836">
        <v>3</v>
      </c>
      <c r="P913" s="835">
        <v>2208.96</v>
      </c>
      <c r="Q913" s="837">
        <v>1</v>
      </c>
      <c r="R913" s="832">
        <v>6</v>
      </c>
      <c r="S913" s="837">
        <v>1</v>
      </c>
      <c r="T913" s="836">
        <v>3</v>
      </c>
      <c r="U913" s="838">
        <v>1</v>
      </c>
    </row>
    <row r="914" spans="1:21" ht="14.4" customHeight="1" x14ac:dyDescent="0.3">
      <c r="A914" s="831">
        <v>32</v>
      </c>
      <c r="B914" s="832" t="s">
        <v>2552</v>
      </c>
      <c r="C914" s="832" t="s">
        <v>2558</v>
      </c>
      <c r="D914" s="833" t="s">
        <v>4322</v>
      </c>
      <c r="E914" s="834" t="s">
        <v>2581</v>
      </c>
      <c r="F914" s="832" t="s">
        <v>2553</v>
      </c>
      <c r="G914" s="832" t="s">
        <v>2634</v>
      </c>
      <c r="H914" s="832" t="s">
        <v>662</v>
      </c>
      <c r="I914" s="832" t="s">
        <v>2694</v>
      </c>
      <c r="J914" s="832" t="s">
        <v>901</v>
      </c>
      <c r="K914" s="832" t="s">
        <v>2018</v>
      </c>
      <c r="L914" s="835">
        <v>490.89</v>
      </c>
      <c r="M914" s="835">
        <v>3436.23</v>
      </c>
      <c r="N914" s="832">
        <v>7</v>
      </c>
      <c r="O914" s="836">
        <v>3</v>
      </c>
      <c r="P914" s="835">
        <v>2945.34</v>
      </c>
      <c r="Q914" s="837">
        <v>0.85714285714285721</v>
      </c>
      <c r="R914" s="832">
        <v>6</v>
      </c>
      <c r="S914" s="837">
        <v>0.8571428571428571</v>
      </c>
      <c r="T914" s="836">
        <v>2</v>
      </c>
      <c r="U914" s="838">
        <v>0.66666666666666663</v>
      </c>
    </row>
    <row r="915" spans="1:21" ht="14.4" customHeight="1" x14ac:dyDescent="0.3">
      <c r="A915" s="831">
        <v>32</v>
      </c>
      <c r="B915" s="832" t="s">
        <v>2552</v>
      </c>
      <c r="C915" s="832" t="s">
        <v>2558</v>
      </c>
      <c r="D915" s="833" t="s">
        <v>4322</v>
      </c>
      <c r="E915" s="834" t="s">
        <v>2581</v>
      </c>
      <c r="F915" s="832" t="s">
        <v>2553</v>
      </c>
      <c r="G915" s="832" t="s">
        <v>2634</v>
      </c>
      <c r="H915" s="832" t="s">
        <v>662</v>
      </c>
      <c r="I915" s="832" t="s">
        <v>2654</v>
      </c>
      <c r="J915" s="832" t="s">
        <v>1783</v>
      </c>
      <c r="K915" s="832" t="s">
        <v>2655</v>
      </c>
      <c r="L915" s="835">
        <v>1385.62</v>
      </c>
      <c r="M915" s="835">
        <v>4156.8599999999997</v>
      </c>
      <c r="N915" s="832">
        <v>3</v>
      </c>
      <c r="O915" s="836">
        <v>1.5</v>
      </c>
      <c r="P915" s="835">
        <v>1385.62</v>
      </c>
      <c r="Q915" s="837">
        <v>0.33333333333333331</v>
      </c>
      <c r="R915" s="832">
        <v>1</v>
      </c>
      <c r="S915" s="837">
        <v>0.33333333333333331</v>
      </c>
      <c r="T915" s="836">
        <v>1</v>
      </c>
      <c r="U915" s="838">
        <v>0.66666666666666663</v>
      </c>
    </row>
    <row r="916" spans="1:21" ht="14.4" customHeight="1" x14ac:dyDescent="0.3">
      <c r="A916" s="831">
        <v>32</v>
      </c>
      <c r="B916" s="832" t="s">
        <v>2552</v>
      </c>
      <c r="C916" s="832" t="s">
        <v>2558</v>
      </c>
      <c r="D916" s="833" t="s">
        <v>4322</v>
      </c>
      <c r="E916" s="834" t="s">
        <v>2581</v>
      </c>
      <c r="F916" s="832" t="s">
        <v>2553</v>
      </c>
      <c r="G916" s="832" t="s">
        <v>2634</v>
      </c>
      <c r="H916" s="832" t="s">
        <v>662</v>
      </c>
      <c r="I916" s="832" t="s">
        <v>2475</v>
      </c>
      <c r="J916" s="832" t="s">
        <v>1783</v>
      </c>
      <c r="K916" s="832" t="s">
        <v>2655</v>
      </c>
      <c r="L916" s="835">
        <v>1385.62</v>
      </c>
      <c r="M916" s="835">
        <v>2771.24</v>
      </c>
      <c r="N916" s="832">
        <v>2</v>
      </c>
      <c r="O916" s="836">
        <v>0.5</v>
      </c>
      <c r="P916" s="835">
        <v>2771.24</v>
      </c>
      <c r="Q916" s="837">
        <v>1</v>
      </c>
      <c r="R916" s="832">
        <v>2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32</v>
      </c>
      <c r="B917" s="832" t="s">
        <v>2552</v>
      </c>
      <c r="C917" s="832" t="s">
        <v>2558</v>
      </c>
      <c r="D917" s="833" t="s">
        <v>4322</v>
      </c>
      <c r="E917" s="834" t="s">
        <v>2581</v>
      </c>
      <c r="F917" s="832" t="s">
        <v>2553</v>
      </c>
      <c r="G917" s="832" t="s">
        <v>2634</v>
      </c>
      <c r="H917" s="832" t="s">
        <v>662</v>
      </c>
      <c r="I917" s="832" t="s">
        <v>2017</v>
      </c>
      <c r="J917" s="832" t="s">
        <v>901</v>
      </c>
      <c r="K917" s="832" t="s">
        <v>2018</v>
      </c>
      <c r="L917" s="835">
        <v>490.89</v>
      </c>
      <c r="M917" s="835">
        <v>981.78</v>
      </c>
      <c r="N917" s="832">
        <v>2</v>
      </c>
      <c r="O917" s="836">
        <v>0.5</v>
      </c>
      <c r="P917" s="835">
        <v>981.78</v>
      </c>
      <c r="Q917" s="837">
        <v>1</v>
      </c>
      <c r="R917" s="832">
        <v>2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32</v>
      </c>
      <c r="B918" s="832" t="s">
        <v>2552</v>
      </c>
      <c r="C918" s="832" t="s">
        <v>2558</v>
      </c>
      <c r="D918" s="833" t="s">
        <v>4322</v>
      </c>
      <c r="E918" s="834" t="s">
        <v>2581</v>
      </c>
      <c r="F918" s="832" t="s">
        <v>2553</v>
      </c>
      <c r="G918" s="832" t="s">
        <v>2859</v>
      </c>
      <c r="H918" s="832" t="s">
        <v>592</v>
      </c>
      <c r="I918" s="832" t="s">
        <v>2862</v>
      </c>
      <c r="J918" s="832" t="s">
        <v>1584</v>
      </c>
      <c r="K918" s="832" t="s">
        <v>2861</v>
      </c>
      <c r="L918" s="835">
        <v>103.67</v>
      </c>
      <c r="M918" s="835">
        <v>414.68</v>
      </c>
      <c r="N918" s="832">
        <v>4</v>
      </c>
      <c r="O918" s="836">
        <v>2.5</v>
      </c>
      <c r="P918" s="835">
        <v>414.68</v>
      </c>
      <c r="Q918" s="837">
        <v>1</v>
      </c>
      <c r="R918" s="832">
        <v>4</v>
      </c>
      <c r="S918" s="837">
        <v>1</v>
      </c>
      <c r="T918" s="836">
        <v>2.5</v>
      </c>
      <c r="U918" s="838">
        <v>1</v>
      </c>
    </row>
    <row r="919" spans="1:21" ht="14.4" customHeight="1" x14ac:dyDescent="0.3">
      <c r="A919" s="831">
        <v>32</v>
      </c>
      <c r="B919" s="832" t="s">
        <v>2552</v>
      </c>
      <c r="C919" s="832" t="s">
        <v>2558</v>
      </c>
      <c r="D919" s="833" t="s">
        <v>4322</v>
      </c>
      <c r="E919" s="834" t="s">
        <v>2581</v>
      </c>
      <c r="F919" s="832" t="s">
        <v>2553</v>
      </c>
      <c r="G919" s="832" t="s">
        <v>2859</v>
      </c>
      <c r="H919" s="832" t="s">
        <v>592</v>
      </c>
      <c r="I919" s="832" t="s">
        <v>3590</v>
      </c>
      <c r="J919" s="832" t="s">
        <v>1584</v>
      </c>
      <c r="K919" s="832" t="s">
        <v>2861</v>
      </c>
      <c r="L919" s="835">
        <v>103.67</v>
      </c>
      <c r="M919" s="835">
        <v>207.34</v>
      </c>
      <c r="N919" s="832">
        <v>2</v>
      </c>
      <c r="O919" s="836">
        <v>1</v>
      </c>
      <c r="P919" s="835">
        <v>103.67</v>
      </c>
      <c r="Q919" s="837">
        <v>0.5</v>
      </c>
      <c r="R919" s="832">
        <v>1</v>
      </c>
      <c r="S919" s="837">
        <v>0.5</v>
      </c>
      <c r="T919" s="836">
        <v>0.5</v>
      </c>
      <c r="U919" s="838">
        <v>0.5</v>
      </c>
    </row>
    <row r="920" spans="1:21" ht="14.4" customHeight="1" x14ac:dyDescent="0.3">
      <c r="A920" s="831">
        <v>32</v>
      </c>
      <c r="B920" s="832" t="s">
        <v>2552</v>
      </c>
      <c r="C920" s="832" t="s">
        <v>2558</v>
      </c>
      <c r="D920" s="833" t="s">
        <v>4322</v>
      </c>
      <c r="E920" s="834" t="s">
        <v>2581</v>
      </c>
      <c r="F920" s="832" t="s">
        <v>2553</v>
      </c>
      <c r="G920" s="832" t="s">
        <v>2611</v>
      </c>
      <c r="H920" s="832" t="s">
        <v>662</v>
      </c>
      <c r="I920" s="832" t="s">
        <v>3513</v>
      </c>
      <c r="J920" s="832" t="s">
        <v>3403</v>
      </c>
      <c r="K920" s="832" t="s">
        <v>3404</v>
      </c>
      <c r="L920" s="835">
        <v>453.18</v>
      </c>
      <c r="M920" s="835">
        <v>1359.54</v>
      </c>
      <c r="N920" s="832">
        <v>3</v>
      </c>
      <c r="O920" s="836">
        <v>2.5</v>
      </c>
      <c r="P920" s="835">
        <v>1359.54</v>
      </c>
      <c r="Q920" s="837">
        <v>1</v>
      </c>
      <c r="R920" s="832">
        <v>3</v>
      </c>
      <c r="S920" s="837">
        <v>1</v>
      </c>
      <c r="T920" s="836">
        <v>2.5</v>
      </c>
      <c r="U920" s="838">
        <v>1</v>
      </c>
    </row>
    <row r="921" spans="1:21" ht="14.4" customHeight="1" x14ac:dyDescent="0.3">
      <c r="A921" s="831">
        <v>32</v>
      </c>
      <c r="B921" s="832" t="s">
        <v>2552</v>
      </c>
      <c r="C921" s="832" t="s">
        <v>2558</v>
      </c>
      <c r="D921" s="833" t="s">
        <v>4322</v>
      </c>
      <c r="E921" s="834" t="s">
        <v>2581</v>
      </c>
      <c r="F921" s="832" t="s">
        <v>2553</v>
      </c>
      <c r="G921" s="832" t="s">
        <v>2636</v>
      </c>
      <c r="H921" s="832" t="s">
        <v>662</v>
      </c>
      <c r="I921" s="832" t="s">
        <v>2769</v>
      </c>
      <c r="J921" s="832" t="s">
        <v>1990</v>
      </c>
      <c r="K921" s="832" t="s">
        <v>1991</v>
      </c>
      <c r="L921" s="835">
        <v>115.18</v>
      </c>
      <c r="M921" s="835">
        <v>460.72</v>
      </c>
      <c r="N921" s="832">
        <v>4</v>
      </c>
      <c r="O921" s="836">
        <v>2</v>
      </c>
      <c r="P921" s="835">
        <v>230.36</v>
      </c>
      <c r="Q921" s="837">
        <v>0.5</v>
      </c>
      <c r="R921" s="832">
        <v>2</v>
      </c>
      <c r="S921" s="837">
        <v>0.5</v>
      </c>
      <c r="T921" s="836">
        <v>1</v>
      </c>
      <c r="U921" s="838">
        <v>0.5</v>
      </c>
    </row>
    <row r="922" spans="1:21" ht="14.4" customHeight="1" x14ac:dyDescent="0.3">
      <c r="A922" s="831">
        <v>32</v>
      </c>
      <c r="B922" s="832" t="s">
        <v>2552</v>
      </c>
      <c r="C922" s="832" t="s">
        <v>2558</v>
      </c>
      <c r="D922" s="833" t="s">
        <v>4322</v>
      </c>
      <c r="E922" s="834" t="s">
        <v>2581</v>
      </c>
      <c r="F922" s="832" t="s">
        <v>2553</v>
      </c>
      <c r="G922" s="832" t="s">
        <v>2636</v>
      </c>
      <c r="H922" s="832" t="s">
        <v>662</v>
      </c>
      <c r="I922" s="832" t="s">
        <v>2637</v>
      </c>
      <c r="J922" s="832" t="s">
        <v>1990</v>
      </c>
      <c r="K922" s="832" t="s">
        <v>2638</v>
      </c>
      <c r="L922" s="835">
        <v>16.12</v>
      </c>
      <c r="M922" s="835">
        <v>32.24</v>
      </c>
      <c r="N922" s="832">
        <v>2</v>
      </c>
      <c r="O922" s="836">
        <v>0.5</v>
      </c>
      <c r="P922" s="835">
        <v>32.24</v>
      </c>
      <c r="Q922" s="837">
        <v>1</v>
      </c>
      <c r="R922" s="832">
        <v>2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32</v>
      </c>
      <c r="B923" s="832" t="s">
        <v>2552</v>
      </c>
      <c r="C923" s="832" t="s">
        <v>2558</v>
      </c>
      <c r="D923" s="833" t="s">
        <v>4322</v>
      </c>
      <c r="E923" s="834" t="s">
        <v>2581</v>
      </c>
      <c r="F923" s="832" t="s">
        <v>2553</v>
      </c>
      <c r="G923" s="832" t="s">
        <v>2636</v>
      </c>
      <c r="H923" s="832" t="s">
        <v>662</v>
      </c>
      <c r="I923" s="832" t="s">
        <v>2697</v>
      </c>
      <c r="J923" s="832" t="s">
        <v>1990</v>
      </c>
      <c r="K923" s="832" t="s">
        <v>2698</v>
      </c>
      <c r="L923" s="835">
        <v>57.6</v>
      </c>
      <c r="M923" s="835">
        <v>57.6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32</v>
      </c>
      <c r="B924" s="832" t="s">
        <v>2552</v>
      </c>
      <c r="C924" s="832" t="s">
        <v>2558</v>
      </c>
      <c r="D924" s="833" t="s">
        <v>4322</v>
      </c>
      <c r="E924" s="834" t="s">
        <v>2581</v>
      </c>
      <c r="F924" s="832" t="s">
        <v>2553</v>
      </c>
      <c r="G924" s="832" t="s">
        <v>2636</v>
      </c>
      <c r="H924" s="832" t="s">
        <v>662</v>
      </c>
      <c r="I924" s="832" t="s">
        <v>2646</v>
      </c>
      <c r="J924" s="832" t="s">
        <v>1990</v>
      </c>
      <c r="K924" s="832" t="s">
        <v>2647</v>
      </c>
      <c r="L924" s="835">
        <v>32.25</v>
      </c>
      <c r="M924" s="835">
        <v>32.25</v>
      </c>
      <c r="N924" s="832">
        <v>1</v>
      </c>
      <c r="O924" s="836">
        <v>0.5</v>
      </c>
      <c r="P924" s="835">
        <v>32.25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32</v>
      </c>
      <c r="B925" s="832" t="s">
        <v>2552</v>
      </c>
      <c r="C925" s="832" t="s">
        <v>2558</v>
      </c>
      <c r="D925" s="833" t="s">
        <v>4322</v>
      </c>
      <c r="E925" s="834" t="s">
        <v>2581</v>
      </c>
      <c r="F925" s="832" t="s">
        <v>2553</v>
      </c>
      <c r="G925" s="832" t="s">
        <v>2636</v>
      </c>
      <c r="H925" s="832" t="s">
        <v>662</v>
      </c>
      <c r="I925" s="832" t="s">
        <v>3591</v>
      </c>
      <c r="J925" s="832" t="s">
        <v>1990</v>
      </c>
      <c r="K925" s="832" t="s">
        <v>2698</v>
      </c>
      <c r="L925" s="835">
        <v>57.6</v>
      </c>
      <c r="M925" s="835">
        <v>57.6</v>
      </c>
      <c r="N925" s="832">
        <v>1</v>
      </c>
      <c r="O925" s="836"/>
      <c r="P925" s="835">
        <v>57.6</v>
      </c>
      <c r="Q925" s="837">
        <v>1</v>
      </c>
      <c r="R925" s="832">
        <v>1</v>
      </c>
      <c r="S925" s="837">
        <v>1</v>
      </c>
      <c r="T925" s="836"/>
      <c r="U925" s="838"/>
    </row>
    <row r="926" spans="1:21" ht="14.4" customHeight="1" x14ac:dyDescent="0.3">
      <c r="A926" s="831">
        <v>32</v>
      </c>
      <c r="B926" s="832" t="s">
        <v>2552</v>
      </c>
      <c r="C926" s="832" t="s">
        <v>2558</v>
      </c>
      <c r="D926" s="833" t="s">
        <v>4322</v>
      </c>
      <c r="E926" s="834" t="s">
        <v>2581</v>
      </c>
      <c r="F926" s="832" t="s">
        <v>2553</v>
      </c>
      <c r="G926" s="832" t="s">
        <v>2699</v>
      </c>
      <c r="H926" s="832" t="s">
        <v>662</v>
      </c>
      <c r="I926" s="832" t="s">
        <v>2310</v>
      </c>
      <c r="J926" s="832" t="s">
        <v>1278</v>
      </c>
      <c r="K926" s="832" t="s">
        <v>1269</v>
      </c>
      <c r="L926" s="835">
        <v>129.51</v>
      </c>
      <c r="M926" s="835">
        <v>129.51</v>
      </c>
      <c r="N926" s="832">
        <v>1</v>
      </c>
      <c r="O926" s="836">
        <v>0.5</v>
      </c>
      <c r="P926" s="835">
        <v>129.51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32</v>
      </c>
      <c r="B927" s="832" t="s">
        <v>2552</v>
      </c>
      <c r="C927" s="832" t="s">
        <v>2558</v>
      </c>
      <c r="D927" s="833" t="s">
        <v>4322</v>
      </c>
      <c r="E927" s="834" t="s">
        <v>2581</v>
      </c>
      <c r="F927" s="832" t="s">
        <v>2553</v>
      </c>
      <c r="G927" s="832" t="s">
        <v>2699</v>
      </c>
      <c r="H927" s="832" t="s">
        <v>662</v>
      </c>
      <c r="I927" s="832" t="s">
        <v>2311</v>
      </c>
      <c r="J927" s="832" t="s">
        <v>1277</v>
      </c>
      <c r="K927" s="832" t="s">
        <v>1269</v>
      </c>
      <c r="L927" s="835">
        <v>129.51</v>
      </c>
      <c r="M927" s="835">
        <v>129.51</v>
      </c>
      <c r="N927" s="832">
        <v>1</v>
      </c>
      <c r="O927" s="836">
        <v>0.5</v>
      </c>
      <c r="P927" s="835">
        <v>129.51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32</v>
      </c>
      <c r="B928" s="832" t="s">
        <v>2552</v>
      </c>
      <c r="C928" s="832" t="s">
        <v>2558</v>
      </c>
      <c r="D928" s="833" t="s">
        <v>4322</v>
      </c>
      <c r="E928" s="834" t="s">
        <v>2581</v>
      </c>
      <c r="F928" s="832" t="s">
        <v>2553</v>
      </c>
      <c r="G928" s="832" t="s">
        <v>2699</v>
      </c>
      <c r="H928" s="832" t="s">
        <v>662</v>
      </c>
      <c r="I928" s="832" t="s">
        <v>2330</v>
      </c>
      <c r="J928" s="832" t="s">
        <v>1281</v>
      </c>
      <c r="K928" s="832" t="s">
        <v>1269</v>
      </c>
      <c r="L928" s="835">
        <v>129.51</v>
      </c>
      <c r="M928" s="835">
        <v>129.51</v>
      </c>
      <c r="N928" s="832">
        <v>1</v>
      </c>
      <c r="O928" s="836">
        <v>0.5</v>
      </c>
      <c r="P928" s="835">
        <v>129.51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32</v>
      </c>
      <c r="B929" s="832" t="s">
        <v>2552</v>
      </c>
      <c r="C929" s="832" t="s">
        <v>2558</v>
      </c>
      <c r="D929" s="833" t="s">
        <v>4322</v>
      </c>
      <c r="E929" s="834" t="s">
        <v>2581</v>
      </c>
      <c r="F929" s="832" t="s">
        <v>2553</v>
      </c>
      <c r="G929" s="832" t="s">
        <v>2699</v>
      </c>
      <c r="H929" s="832" t="s">
        <v>662</v>
      </c>
      <c r="I929" s="832" t="s">
        <v>2329</v>
      </c>
      <c r="J929" s="832" t="s">
        <v>1280</v>
      </c>
      <c r="K929" s="832" t="s">
        <v>1269</v>
      </c>
      <c r="L929" s="835">
        <v>129.51</v>
      </c>
      <c r="M929" s="835">
        <v>129.51</v>
      </c>
      <c r="N929" s="832">
        <v>1</v>
      </c>
      <c r="O929" s="836">
        <v>0.5</v>
      </c>
      <c r="P929" s="835">
        <v>129.51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32</v>
      </c>
      <c r="B930" s="832" t="s">
        <v>2552</v>
      </c>
      <c r="C930" s="832" t="s">
        <v>2558</v>
      </c>
      <c r="D930" s="833" t="s">
        <v>4322</v>
      </c>
      <c r="E930" s="834" t="s">
        <v>2581</v>
      </c>
      <c r="F930" s="832" t="s">
        <v>2553</v>
      </c>
      <c r="G930" s="832" t="s">
        <v>2612</v>
      </c>
      <c r="H930" s="832" t="s">
        <v>592</v>
      </c>
      <c r="I930" s="832" t="s">
        <v>2613</v>
      </c>
      <c r="J930" s="832" t="s">
        <v>2614</v>
      </c>
      <c r="K930" s="832" t="s">
        <v>2615</v>
      </c>
      <c r="L930" s="835">
        <v>21.92</v>
      </c>
      <c r="M930" s="835">
        <v>21.92</v>
      </c>
      <c r="N930" s="832">
        <v>1</v>
      </c>
      <c r="O930" s="836">
        <v>0.5</v>
      </c>
      <c r="P930" s="835">
        <v>21.92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32</v>
      </c>
      <c r="B931" s="832" t="s">
        <v>2552</v>
      </c>
      <c r="C931" s="832" t="s">
        <v>2558</v>
      </c>
      <c r="D931" s="833" t="s">
        <v>4322</v>
      </c>
      <c r="E931" s="834" t="s">
        <v>2581</v>
      </c>
      <c r="F931" s="832" t="s">
        <v>2553</v>
      </c>
      <c r="G931" s="832" t="s">
        <v>2612</v>
      </c>
      <c r="H931" s="832" t="s">
        <v>592</v>
      </c>
      <c r="I931" s="832" t="s">
        <v>2616</v>
      </c>
      <c r="J931" s="832" t="s">
        <v>2617</v>
      </c>
      <c r="K931" s="832" t="s">
        <v>2618</v>
      </c>
      <c r="L931" s="835">
        <v>87.67</v>
      </c>
      <c r="M931" s="835">
        <v>1315.0500000000002</v>
      </c>
      <c r="N931" s="832">
        <v>15</v>
      </c>
      <c r="O931" s="836">
        <v>5</v>
      </c>
      <c r="P931" s="835">
        <v>1227.3800000000001</v>
      </c>
      <c r="Q931" s="837">
        <v>0.93333333333333324</v>
      </c>
      <c r="R931" s="832">
        <v>14</v>
      </c>
      <c r="S931" s="837">
        <v>0.93333333333333335</v>
      </c>
      <c r="T931" s="836">
        <v>4.5</v>
      </c>
      <c r="U931" s="838">
        <v>0.9</v>
      </c>
    </row>
    <row r="932" spans="1:21" ht="14.4" customHeight="1" x14ac:dyDescent="0.3">
      <c r="A932" s="831">
        <v>32</v>
      </c>
      <c r="B932" s="832" t="s">
        <v>2552</v>
      </c>
      <c r="C932" s="832" t="s">
        <v>2558</v>
      </c>
      <c r="D932" s="833" t="s">
        <v>4322</v>
      </c>
      <c r="E932" s="834" t="s">
        <v>2581</v>
      </c>
      <c r="F932" s="832" t="s">
        <v>2553</v>
      </c>
      <c r="G932" s="832" t="s">
        <v>2700</v>
      </c>
      <c r="H932" s="832" t="s">
        <v>662</v>
      </c>
      <c r="I932" s="832" t="s">
        <v>2078</v>
      </c>
      <c r="J932" s="832" t="s">
        <v>2079</v>
      </c>
      <c r="K932" s="832" t="s">
        <v>2080</v>
      </c>
      <c r="L932" s="835">
        <v>10.34</v>
      </c>
      <c r="M932" s="835">
        <v>10.34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32</v>
      </c>
      <c r="B933" s="832" t="s">
        <v>2552</v>
      </c>
      <c r="C933" s="832" t="s">
        <v>2558</v>
      </c>
      <c r="D933" s="833" t="s">
        <v>4322</v>
      </c>
      <c r="E933" s="834" t="s">
        <v>2581</v>
      </c>
      <c r="F933" s="832" t="s">
        <v>2553</v>
      </c>
      <c r="G933" s="832" t="s">
        <v>3047</v>
      </c>
      <c r="H933" s="832" t="s">
        <v>592</v>
      </c>
      <c r="I933" s="832" t="s">
        <v>3048</v>
      </c>
      <c r="J933" s="832" t="s">
        <v>3049</v>
      </c>
      <c r="K933" s="832" t="s">
        <v>3050</v>
      </c>
      <c r="L933" s="835">
        <v>0</v>
      </c>
      <c r="M933" s="835">
        <v>0</v>
      </c>
      <c r="N933" s="832">
        <v>1</v>
      </c>
      <c r="O933" s="836">
        <v>1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32</v>
      </c>
      <c r="B934" s="832" t="s">
        <v>2552</v>
      </c>
      <c r="C934" s="832" t="s">
        <v>2558</v>
      </c>
      <c r="D934" s="833" t="s">
        <v>4322</v>
      </c>
      <c r="E934" s="834" t="s">
        <v>2581</v>
      </c>
      <c r="F934" s="832" t="s">
        <v>2553</v>
      </c>
      <c r="G934" s="832" t="s">
        <v>2894</v>
      </c>
      <c r="H934" s="832" t="s">
        <v>592</v>
      </c>
      <c r="I934" s="832" t="s">
        <v>2895</v>
      </c>
      <c r="J934" s="832" t="s">
        <v>2896</v>
      </c>
      <c r="K934" s="832" t="s">
        <v>2897</v>
      </c>
      <c r="L934" s="835">
        <v>128.69999999999999</v>
      </c>
      <c r="M934" s="835">
        <v>514.79999999999995</v>
      </c>
      <c r="N934" s="832">
        <v>4</v>
      </c>
      <c r="O934" s="836">
        <v>3</v>
      </c>
      <c r="P934" s="835">
        <v>514.79999999999995</v>
      </c>
      <c r="Q934" s="837">
        <v>1</v>
      </c>
      <c r="R934" s="832">
        <v>4</v>
      </c>
      <c r="S934" s="837">
        <v>1</v>
      </c>
      <c r="T934" s="836">
        <v>3</v>
      </c>
      <c r="U934" s="838">
        <v>1</v>
      </c>
    </row>
    <row r="935" spans="1:21" ht="14.4" customHeight="1" x14ac:dyDescent="0.3">
      <c r="A935" s="831">
        <v>32</v>
      </c>
      <c r="B935" s="832" t="s">
        <v>2552</v>
      </c>
      <c r="C935" s="832" t="s">
        <v>2558</v>
      </c>
      <c r="D935" s="833" t="s">
        <v>4322</v>
      </c>
      <c r="E935" s="834" t="s">
        <v>2581</v>
      </c>
      <c r="F935" s="832" t="s">
        <v>2553</v>
      </c>
      <c r="G935" s="832" t="s">
        <v>2602</v>
      </c>
      <c r="H935" s="832" t="s">
        <v>592</v>
      </c>
      <c r="I935" s="832" t="s">
        <v>3282</v>
      </c>
      <c r="J935" s="832" t="s">
        <v>1331</v>
      </c>
      <c r="K935" s="832" t="s">
        <v>3283</v>
      </c>
      <c r="L935" s="835">
        <v>33.44</v>
      </c>
      <c r="M935" s="835">
        <v>66.88</v>
      </c>
      <c r="N935" s="832">
        <v>2</v>
      </c>
      <c r="O935" s="836">
        <v>0.5</v>
      </c>
      <c r="P935" s="835">
        <v>66.88</v>
      </c>
      <c r="Q935" s="837">
        <v>1</v>
      </c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32</v>
      </c>
      <c r="B936" s="832" t="s">
        <v>2552</v>
      </c>
      <c r="C936" s="832" t="s">
        <v>2558</v>
      </c>
      <c r="D936" s="833" t="s">
        <v>4322</v>
      </c>
      <c r="E936" s="834" t="s">
        <v>2581</v>
      </c>
      <c r="F936" s="832" t="s">
        <v>2553</v>
      </c>
      <c r="G936" s="832" t="s">
        <v>2602</v>
      </c>
      <c r="H936" s="832" t="s">
        <v>592</v>
      </c>
      <c r="I936" s="832" t="s">
        <v>2603</v>
      </c>
      <c r="J936" s="832" t="s">
        <v>1331</v>
      </c>
      <c r="K936" s="832" t="s">
        <v>2604</v>
      </c>
      <c r="L936" s="835">
        <v>66.88</v>
      </c>
      <c r="M936" s="835">
        <v>1003.1999999999999</v>
      </c>
      <c r="N936" s="832">
        <v>15</v>
      </c>
      <c r="O936" s="836">
        <v>4</v>
      </c>
      <c r="P936" s="835">
        <v>668.8</v>
      </c>
      <c r="Q936" s="837">
        <v>0.66666666666666663</v>
      </c>
      <c r="R936" s="832">
        <v>10</v>
      </c>
      <c r="S936" s="837">
        <v>0.66666666666666663</v>
      </c>
      <c r="T936" s="836">
        <v>3</v>
      </c>
      <c r="U936" s="838">
        <v>0.75</v>
      </c>
    </row>
    <row r="937" spans="1:21" ht="14.4" customHeight="1" x14ac:dyDescent="0.3">
      <c r="A937" s="831">
        <v>32</v>
      </c>
      <c r="B937" s="832" t="s">
        <v>2552</v>
      </c>
      <c r="C937" s="832" t="s">
        <v>2558</v>
      </c>
      <c r="D937" s="833" t="s">
        <v>4322</v>
      </c>
      <c r="E937" s="834" t="s">
        <v>2581</v>
      </c>
      <c r="F937" s="832" t="s">
        <v>2553</v>
      </c>
      <c r="G937" s="832" t="s">
        <v>2619</v>
      </c>
      <c r="H937" s="832" t="s">
        <v>592</v>
      </c>
      <c r="I937" s="832" t="s">
        <v>3592</v>
      </c>
      <c r="J937" s="832" t="s">
        <v>3074</v>
      </c>
      <c r="K937" s="832" t="s">
        <v>2915</v>
      </c>
      <c r="L937" s="835">
        <v>93.96</v>
      </c>
      <c r="M937" s="835">
        <v>187.92</v>
      </c>
      <c r="N937" s="832">
        <v>2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32</v>
      </c>
      <c r="B938" s="832" t="s">
        <v>2552</v>
      </c>
      <c r="C938" s="832" t="s">
        <v>2558</v>
      </c>
      <c r="D938" s="833" t="s">
        <v>4322</v>
      </c>
      <c r="E938" s="834" t="s">
        <v>2581</v>
      </c>
      <c r="F938" s="832" t="s">
        <v>2553</v>
      </c>
      <c r="G938" s="832" t="s">
        <v>3593</v>
      </c>
      <c r="H938" s="832" t="s">
        <v>592</v>
      </c>
      <c r="I938" s="832" t="s">
        <v>3594</v>
      </c>
      <c r="J938" s="832" t="s">
        <v>1089</v>
      </c>
      <c r="K938" s="832" t="s">
        <v>3595</v>
      </c>
      <c r="L938" s="835">
        <v>0</v>
      </c>
      <c r="M938" s="835">
        <v>0</v>
      </c>
      <c r="N938" s="832">
        <v>1</v>
      </c>
      <c r="O938" s="836">
        <v>1</v>
      </c>
      <c r="P938" s="835"/>
      <c r="Q938" s="837"/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32</v>
      </c>
      <c r="B939" s="832" t="s">
        <v>2552</v>
      </c>
      <c r="C939" s="832" t="s">
        <v>2558</v>
      </c>
      <c r="D939" s="833" t="s">
        <v>4322</v>
      </c>
      <c r="E939" s="834" t="s">
        <v>2581</v>
      </c>
      <c r="F939" s="832" t="s">
        <v>2553</v>
      </c>
      <c r="G939" s="832" t="s">
        <v>2623</v>
      </c>
      <c r="H939" s="832" t="s">
        <v>592</v>
      </c>
      <c r="I939" s="832" t="s">
        <v>3297</v>
      </c>
      <c r="J939" s="832" t="s">
        <v>743</v>
      </c>
      <c r="K939" s="832" t="s">
        <v>3298</v>
      </c>
      <c r="L939" s="835">
        <v>0</v>
      </c>
      <c r="M939" s="835">
        <v>0</v>
      </c>
      <c r="N939" s="832">
        <v>3</v>
      </c>
      <c r="O939" s="836">
        <v>0.5</v>
      </c>
      <c r="P939" s="835">
        <v>0</v>
      </c>
      <c r="Q939" s="837"/>
      <c r="R939" s="832">
        <v>3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32</v>
      </c>
      <c r="B940" s="832" t="s">
        <v>2552</v>
      </c>
      <c r="C940" s="832" t="s">
        <v>2558</v>
      </c>
      <c r="D940" s="833" t="s">
        <v>4322</v>
      </c>
      <c r="E940" s="834" t="s">
        <v>2581</v>
      </c>
      <c r="F940" s="832" t="s">
        <v>2553</v>
      </c>
      <c r="G940" s="832" t="s">
        <v>2623</v>
      </c>
      <c r="H940" s="832" t="s">
        <v>592</v>
      </c>
      <c r="I940" s="832" t="s">
        <v>3596</v>
      </c>
      <c r="J940" s="832" t="s">
        <v>2917</v>
      </c>
      <c r="K940" s="832" t="s">
        <v>3597</v>
      </c>
      <c r="L940" s="835">
        <v>296.55</v>
      </c>
      <c r="M940" s="835">
        <v>296.55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32</v>
      </c>
      <c r="B941" s="832" t="s">
        <v>2552</v>
      </c>
      <c r="C941" s="832" t="s">
        <v>2558</v>
      </c>
      <c r="D941" s="833" t="s">
        <v>4322</v>
      </c>
      <c r="E941" s="834" t="s">
        <v>2581</v>
      </c>
      <c r="F941" s="832" t="s">
        <v>2553</v>
      </c>
      <c r="G941" s="832" t="s">
        <v>2708</v>
      </c>
      <c r="H941" s="832" t="s">
        <v>662</v>
      </c>
      <c r="I941" s="832" t="s">
        <v>2192</v>
      </c>
      <c r="J941" s="832" t="s">
        <v>2193</v>
      </c>
      <c r="K941" s="832" t="s">
        <v>2194</v>
      </c>
      <c r="L941" s="835">
        <v>10325.280000000001</v>
      </c>
      <c r="M941" s="835">
        <v>82602.240000000005</v>
      </c>
      <c r="N941" s="832">
        <v>8</v>
      </c>
      <c r="O941" s="836">
        <v>2.5</v>
      </c>
      <c r="P941" s="835">
        <v>61951.680000000008</v>
      </c>
      <c r="Q941" s="837">
        <v>0.75</v>
      </c>
      <c r="R941" s="832">
        <v>6</v>
      </c>
      <c r="S941" s="837">
        <v>0.75</v>
      </c>
      <c r="T941" s="836">
        <v>2</v>
      </c>
      <c r="U941" s="838">
        <v>0.8</v>
      </c>
    </row>
    <row r="942" spans="1:21" ht="14.4" customHeight="1" x14ac:dyDescent="0.3">
      <c r="A942" s="831">
        <v>32</v>
      </c>
      <c r="B942" s="832" t="s">
        <v>2552</v>
      </c>
      <c r="C942" s="832" t="s">
        <v>2558</v>
      </c>
      <c r="D942" s="833" t="s">
        <v>4322</v>
      </c>
      <c r="E942" s="834" t="s">
        <v>2581</v>
      </c>
      <c r="F942" s="832" t="s">
        <v>2553</v>
      </c>
      <c r="G942" s="832" t="s">
        <v>1717</v>
      </c>
      <c r="H942" s="832" t="s">
        <v>662</v>
      </c>
      <c r="I942" s="832" t="s">
        <v>2709</v>
      </c>
      <c r="J942" s="832" t="s">
        <v>2380</v>
      </c>
      <c r="K942" s="832" t="s">
        <v>2710</v>
      </c>
      <c r="L942" s="835">
        <v>120.61</v>
      </c>
      <c r="M942" s="835">
        <v>361.83</v>
      </c>
      <c r="N942" s="832">
        <v>3</v>
      </c>
      <c r="O942" s="836">
        <v>2</v>
      </c>
      <c r="P942" s="835">
        <v>241.22</v>
      </c>
      <c r="Q942" s="837">
        <v>0.66666666666666674</v>
      </c>
      <c r="R942" s="832">
        <v>2</v>
      </c>
      <c r="S942" s="837">
        <v>0.66666666666666663</v>
      </c>
      <c r="T942" s="836">
        <v>1.5</v>
      </c>
      <c r="U942" s="838">
        <v>0.75</v>
      </c>
    </row>
    <row r="943" spans="1:21" ht="14.4" customHeight="1" x14ac:dyDescent="0.3">
      <c r="A943" s="831">
        <v>32</v>
      </c>
      <c r="B943" s="832" t="s">
        <v>2552</v>
      </c>
      <c r="C943" s="832" t="s">
        <v>2558</v>
      </c>
      <c r="D943" s="833" t="s">
        <v>4322</v>
      </c>
      <c r="E943" s="834" t="s">
        <v>2581</v>
      </c>
      <c r="F943" s="832" t="s">
        <v>2553</v>
      </c>
      <c r="G943" s="832" t="s">
        <v>2760</v>
      </c>
      <c r="H943" s="832" t="s">
        <v>662</v>
      </c>
      <c r="I943" s="832" t="s">
        <v>2267</v>
      </c>
      <c r="J943" s="832" t="s">
        <v>1248</v>
      </c>
      <c r="K943" s="832" t="s">
        <v>2268</v>
      </c>
      <c r="L943" s="835">
        <v>0</v>
      </c>
      <c r="M943" s="835">
        <v>0</v>
      </c>
      <c r="N943" s="832">
        <v>1</v>
      </c>
      <c r="O943" s="836">
        <v>0.5</v>
      </c>
      <c r="P943" s="835">
        <v>0</v>
      </c>
      <c r="Q943" s="837"/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32</v>
      </c>
      <c r="B944" s="832" t="s">
        <v>2552</v>
      </c>
      <c r="C944" s="832" t="s">
        <v>2558</v>
      </c>
      <c r="D944" s="833" t="s">
        <v>4322</v>
      </c>
      <c r="E944" s="834" t="s">
        <v>2581</v>
      </c>
      <c r="F944" s="832" t="s">
        <v>2553</v>
      </c>
      <c r="G944" s="832" t="s">
        <v>3091</v>
      </c>
      <c r="H944" s="832" t="s">
        <v>592</v>
      </c>
      <c r="I944" s="832" t="s">
        <v>3092</v>
      </c>
      <c r="J944" s="832" t="s">
        <v>893</v>
      </c>
      <c r="K944" s="832" t="s">
        <v>3093</v>
      </c>
      <c r="L944" s="835">
        <v>277.70999999999998</v>
      </c>
      <c r="M944" s="835">
        <v>277.70999999999998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32</v>
      </c>
      <c r="B945" s="832" t="s">
        <v>2552</v>
      </c>
      <c r="C945" s="832" t="s">
        <v>2558</v>
      </c>
      <c r="D945" s="833" t="s">
        <v>4322</v>
      </c>
      <c r="E945" s="834" t="s">
        <v>2581</v>
      </c>
      <c r="F945" s="832" t="s">
        <v>2553</v>
      </c>
      <c r="G945" s="832" t="s">
        <v>3598</v>
      </c>
      <c r="H945" s="832" t="s">
        <v>592</v>
      </c>
      <c r="I945" s="832" t="s">
        <v>3599</v>
      </c>
      <c r="J945" s="832" t="s">
        <v>3600</v>
      </c>
      <c r="K945" s="832" t="s">
        <v>3455</v>
      </c>
      <c r="L945" s="835">
        <v>0</v>
      </c>
      <c r="M945" s="835">
        <v>0</v>
      </c>
      <c r="N945" s="832">
        <v>1</v>
      </c>
      <c r="O945" s="836">
        <v>0.5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32</v>
      </c>
      <c r="B946" s="832" t="s">
        <v>2552</v>
      </c>
      <c r="C946" s="832" t="s">
        <v>2558</v>
      </c>
      <c r="D946" s="833" t="s">
        <v>4322</v>
      </c>
      <c r="E946" s="834" t="s">
        <v>2581</v>
      </c>
      <c r="F946" s="832" t="s">
        <v>2553</v>
      </c>
      <c r="G946" s="832" t="s">
        <v>2919</v>
      </c>
      <c r="H946" s="832" t="s">
        <v>592</v>
      </c>
      <c r="I946" s="832" t="s">
        <v>3601</v>
      </c>
      <c r="J946" s="832" t="s">
        <v>2921</v>
      </c>
      <c r="K946" s="832" t="s">
        <v>3327</v>
      </c>
      <c r="L946" s="835">
        <v>873.09</v>
      </c>
      <c r="M946" s="835">
        <v>1746.18</v>
      </c>
      <c r="N946" s="832">
        <v>2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32</v>
      </c>
      <c r="B947" s="832" t="s">
        <v>2552</v>
      </c>
      <c r="C947" s="832" t="s">
        <v>2558</v>
      </c>
      <c r="D947" s="833" t="s">
        <v>4322</v>
      </c>
      <c r="E947" s="834" t="s">
        <v>2581</v>
      </c>
      <c r="F947" s="832" t="s">
        <v>2553</v>
      </c>
      <c r="G947" s="832" t="s">
        <v>2919</v>
      </c>
      <c r="H947" s="832" t="s">
        <v>662</v>
      </c>
      <c r="I947" s="832" t="s">
        <v>3602</v>
      </c>
      <c r="J947" s="832" t="s">
        <v>2921</v>
      </c>
      <c r="K947" s="832" t="s">
        <v>3603</v>
      </c>
      <c r="L947" s="835">
        <v>515</v>
      </c>
      <c r="M947" s="835">
        <v>1545</v>
      </c>
      <c r="N947" s="832">
        <v>3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32</v>
      </c>
      <c r="B948" s="832" t="s">
        <v>2552</v>
      </c>
      <c r="C948" s="832" t="s">
        <v>2558</v>
      </c>
      <c r="D948" s="833" t="s">
        <v>4322</v>
      </c>
      <c r="E948" s="834" t="s">
        <v>2581</v>
      </c>
      <c r="F948" s="832" t="s">
        <v>2553</v>
      </c>
      <c r="G948" s="832" t="s">
        <v>3199</v>
      </c>
      <c r="H948" s="832" t="s">
        <v>662</v>
      </c>
      <c r="I948" s="832" t="s">
        <v>2247</v>
      </c>
      <c r="J948" s="832" t="s">
        <v>1209</v>
      </c>
      <c r="K948" s="832" t="s">
        <v>2248</v>
      </c>
      <c r="L948" s="835">
        <v>65.36</v>
      </c>
      <c r="M948" s="835">
        <v>65.36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32</v>
      </c>
      <c r="B949" s="832" t="s">
        <v>2552</v>
      </c>
      <c r="C949" s="832" t="s">
        <v>2558</v>
      </c>
      <c r="D949" s="833" t="s">
        <v>4322</v>
      </c>
      <c r="E949" s="834" t="s">
        <v>2581</v>
      </c>
      <c r="F949" s="832" t="s">
        <v>2553</v>
      </c>
      <c r="G949" s="832" t="s">
        <v>2627</v>
      </c>
      <c r="H949" s="832" t="s">
        <v>662</v>
      </c>
      <c r="I949" s="832" t="s">
        <v>2136</v>
      </c>
      <c r="J949" s="832" t="s">
        <v>1309</v>
      </c>
      <c r="K949" s="832" t="s">
        <v>2137</v>
      </c>
      <c r="L949" s="835">
        <v>154.36000000000001</v>
      </c>
      <c r="M949" s="835">
        <v>771.80000000000007</v>
      </c>
      <c r="N949" s="832">
        <v>5</v>
      </c>
      <c r="O949" s="836">
        <v>2.5</v>
      </c>
      <c r="P949" s="835">
        <v>463.08000000000004</v>
      </c>
      <c r="Q949" s="837">
        <v>0.6</v>
      </c>
      <c r="R949" s="832">
        <v>3</v>
      </c>
      <c r="S949" s="837">
        <v>0.6</v>
      </c>
      <c r="T949" s="836">
        <v>2</v>
      </c>
      <c r="U949" s="838">
        <v>0.8</v>
      </c>
    </row>
    <row r="950" spans="1:21" ht="14.4" customHeight="1" x14ac:dyDescent="0.3">
      <c r="A950" s="831">
        <v>32</v>
      </c>
      <c r="B950" s="832" t="s">
        <v>2552</v>
      </c>
      <c r="C950" s="832" t="s">
        <v>2558</v>
      </c>
      <c r="D950" s="833" t="s">
        <v>4322</v>
      </c>
      <c r="E950" s="834" t="s">
        <v>2581</v>
      </c>
      <c r="F950" s="832" t="s">
        <v>2553</v>
      </c>
      <c r="G950" s="832" t="s">
        <v>2627</v>
      </c>
      <c r="H950" s="832" t="s">
        <v>592</v>
      </c>
      <c r="I950" s="832" t="s">
        <v>2770</v>
      </c>
      <c r="J950" s="832" t="s">
        <v>1309</v>
      </c>
      <c r="K950" s="832" t="s">
        <v>2137</v>
      </c>
      <c r="L950" s="835">
        <v>154.36000000000001</v>
      </c>
      <c r="M950" s="835">
        <v>154.36000000000001</v>
      </c>
      <c r="N950" s="832">
        <v>1</v>
      </c>
      <c r="O950" s="836">
        <v>0.5</v>
      </c>
      <c r="P950" s="835">
        <v>154.36000000000001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32</v>
      </c>
      <c r="B951" s="832" t="s">
        <v>2552</v>
      </c>
      <c r="C951" s="832" t="s">
        <v>2558</v>
      </c>
      <c r="D951" s="833" t="s">
        <v>4322</v>
      </c>
      <c r="E951" s="834" t="s">
        <v>2581</v>
      </c>
      <c r="F951" s="832" t="s">
        <v>2553</v>
      </c>
      <c r="G951" s="832" t="s">
        <v>3166</v>
      </c>
      <c r="H951" s="832" t="s">
        <v>592</v>
      </c>
      <c r="I951" s="832" t="s">
        <v>3167</v>
      </c>
      <c r="J951" s="832" t="s">
        <v>1019</v>
      </c>
      <c r="K951" s="832" t="s">
        <v>3168</v>
      </c>
      <c r="L951" s="835">
        <v>374.79</v>
      </c>
      <c r="M951" s="835">
        <v>749.58</v>
      </c>
      <c r="N951" s="832">
        <v>2</v>
      </c>
      <c r="O951" s="836">
        <v>0.5</v>
      </c>
      <c r="P951" s="835">
        <v>749.58</v>
      </c>
      <c r="Q951" s="837">
        <v>1</v>
      </c>
      <c r="R951" s="832">
        <v>2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32</v>
      </c>
      <c r="B952" s="832" t="s">
        <v>2552</v>
      </c>
      <c r="C952" s="832" t="s">
        <v>2558</v>
      </c>
      <c r="D952" s="833" t="s">
        <v>4322</v>
      </c>
      <c r="E952" s="834" t="s">
        <v>2581</v>
      </c>
      <c r="F952" s="832" t="s">
        <v>2553</v>
      </c>
      <c r="G952" s="832" t="s">
        <v>3169</v>
      </c>
      <c r="H952" s="832" t="s">
        <v>662</v>
      </c>
      <c r="I952" s="832" t="s">
        <v>2427</v>
      </c>
      <c r="J952" s="832" t="s">
        <v>2128</v>
      </c>
      <c r="K952" s="832" t="s">
        <v>2428</v>
      </c>
      <c r="L952" s="835">
        <v>63.14</v>
      </c>
      <c r="M952" s="835">
        <v>63.14</v>
      </c>
      <c r="N952" s="832">
        <v>1</v>
      </c>
      <c r="O952" s="836">
        <v>0.5</v>
      </c>
      <c r="P952" s="835">
        <v>63.14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32</v>
      </c>
      <c r="B953" s="832" t="s">
        <v>2552</v>
      </c>
      <c r="C953" s="832" t="s">
        <v>2558</v>
      </c>
      <c r="D953" s="833" t="s">
        <v>4322</v>
      </c>
      <c r="E953" s="834" t="s">
        <v>2581</v>
      </c>
      <c r="F953" s="832" t="s">
        <v>2553</v>
      </c>
      <c r="G953" s="832" t="s">
        <v>3169</v>
      </c>
      <c r="H953" s="832" t="s">
        <v>662</v>
      </c>
      <c r="I953" s="832" t="s">
        <v>2127</v>
      </c>
      <c r="J953" s="832" t="s">
        <v>2128</v>
      </c>
      <c r="K953" s="832" t="s">
        <v>2124</v>
      </c>
      <c r="L953" s="835">
        <v>49.08</v>
      </c>
      <c r="M953" s="835">
        <v>49.08</v>
      </c>
      <c r="N953" s="832">
        <v>1</v>
      </c>
      <c r="O953" s="836">
        <v>0.5</v>
      </c>
      <c r="P953" s="835">
        <v>49.08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32</v>
      </c>
      <c r="B954" s="832" t="s">
        <v>2552</v>
      </c>
      <c r="C954" s="832" t="s">
        <v>2558</v>
      </c>
      <c r="D954" s="833" t="s">
        <v>4322</v>
      </c>
      <c r="E954" s="834" t="s">
        <v>2581</v>
      </c>
      <c r="F954" s="832" t="s">
        <v>2553</v>
      </c>
      <c r="G954" s="832" t="s">
        <v>2940</v>
      </c>
      <c r="H954" s="832" t="s">
        <v>592</v>
      </c>
      <c r="I954" s="832" t="s">
        <v>2941</v>
      </c>
      <c r="J954" s="832" t="s">
        <v>2942</v>
      </c>
      <c r="K954" s="832" t="s">
        <v>2943</v>
      </c>
      <c r="L954" s="835">
        <v>421.79</v>
      </c>
      <c r="M954" s="835">
        <v>2530.7400000000002</v>
      </c>
      <c r="N954" s="832">
        <v>6</v>
      </c>
      <c r="O954" s="836">
        <v>4</v>
      </c>
      <c r="P954" s="835">
        <v>1265.3700000000001</v>
      </c>
      <c r="Q954" s="837">
        <v>0.5</v>
      </c>
      <c r="R954" s="832">
        <v>3</v>
      </c>
      <c r="S954" s="837">
        <v>0.5</v>
      </c>
      <c r="T954" s="836">
        <v>2</v>
      </c>
      <c r="U954" s="838">
        <v>0.5</v>
      </c>
    </row>
    <row r="955" spans="1:21" ht="14.4" customHeight="1" x14ac:dyDescent="0.3">
      <c r="A955" s="831">
        <v>32</v>
      </c>
      <c r="B955" s="832" t="s">
        <v>2552</v>
      </c>
      <c r="C955" s="832" t="s">
        <v>2558</v>
      </c>
      <c r="D955" s="833" t="s">
        <v>4322</v>
      </c>
      <c r="E955" s="834" t="s">
        <v>2581</v>
      </c>
      <c r="F955" s="832" t="s">
        <v>2554</v>
      </c>
      <c r="G955" s="832" t="s">
        <v>2951</v>
      </c>
      <c r="H955" s="832" t="s">
        <v>592</v>
      </c>
      <c r="I955" s="832" t="s">
        <v>3604</v>
      </c>
      <c r="J955" s="832" t="s">
        <v>2953</v>
      </c>
      <c r="K955" s="832"/>
      <c r="L955" s="835">
        <v>0</v>
      </c>
      <c r="M955" s="835">
        <v>0</v>
      </c>
      <c r="N955" s="832">
        <v>1</v>
      </c>
      <c r="O955" s="836">
        <v>1</v>
      </c>
      <c r="P955" s="835">
        <v>0</v>
      </c>
      <c r="Q955" s="837"/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32</v>
      </c>
      <c r="B956" s="832" t="s">
        <v>2552</v>
      </c>
      <c r="C956" s="832" t="s">
        <v>2558</v>
      </c>
      <c r="D956" s="833" t="s">
        <v>4322</v>
      </c>
      <c r="E956" s="834" t="s">
        <v>2582</v>
      </c>
      <c r="F956" s="832" t="s">
        <v>2553</v>
      </c>
      <c r="G956" s="832" t="s">
        <v>2598</v>
      </c>
      <c r="H956" s="832" t="s">
        <v>592</v>
      </c>
      <c r="I956" s="832" t="s">
        <v>2750</v>
      </c>
      <c r="J956" s="832" t="s">
        <v>2600</v>
      </c>
      <c r="K956" s="832" t="s">
        <v>2751</v>
      </c>
      <c r="L956" s="835">
        <v>263.26</v>
      </c>
      <c r="M956" s="835">
        <v>1316.3</v>
      </c>
      <c r="N956" s="832">
        <v>5</v>
      </c>
      <c r="O956" s="836">
        <v>1.5</v>
      </c>
      <c r="P956" s="835">
        <v>1316.3</v>
      </c>
      <c r="Q956" s="837">
        <v>1</v>
      </c>
      <c r="R956" s="832">
        <v>5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32</v>
      </c>
      <c r="B957" s="832" t="s">
        <v>2552</v>
      </c>
      <c r="C957" s="832" t="s">
        <v>2558</v>
      </c>
      <c r="D957" s="833" t="s">
        <v>4322</v>
      </c>
      <c r="E957" s="834" t="s">
        <v>2582</v>
      </c>
      <c r="F957" s="832" t="s">
        <v>2553</v>
      </c>
      <c r="G957" s="832" t="s">
        <v>2598</v>
      </c>
      <c r="H957" s="832" t="s">
        <v>592</v>
      </c>
      <c r="I957" s="832" t="s">
        <v>2599</v>
      </c>
      <c r="J957" s="832" t="s">
        <v>2600</v>
      </c>
      <c r="K957" s="832" t="s">
        <v>2601</v>
      </c>
      <c r="L957" s="835">
        <v>1295.6400000000001</v>
      </c>
      <c r="M957" s="835">
        <v>6478.2000000000007</v>
      </c>
      <c r="N957" s="832">
        <v>5</v>
      </c>
      <c r="O957" s="836">
        <v>2.5</v>
      </c>
      <c r="P957" s="835">
        <v>5182.5600000000004</v>
      </c>
      <c r="Q957" s="837">
        <v>0.79999999999999993</v>
      </c>
      <c r="R957" s="832">
        <v>4</v>
      </c>
      <c r="S957" s="837">
        <v>0.8</v>
      </c>
      <c r="T957" s="836">
        <v>2</v>
      </c>
      <c r="U957" s="838">
        <v>0.8</v>
      </c>
    </row>
    <row r="958" spans="1:21" ht="14.4" customHeight="1" x14ac:dyDescent="0.3">
      <c r="A958" s="831">
        <v>32</v>
      </c>
      <c r="B958" s="832" t="s">
        <v>2552</v>
      </c>
      <c r="C958" s="832" t="s">
        <v>2558</v>
      </c>
      <c r="D958" s="833" t="s">
        <v>4322</v>
      </c>
      <c r="E958" s="834" t="s">
        <v>2582</v>
      </c>
      <c r="F958" s="832" t="s">
        <v>2553</v>
      </c>
      <c r="G958" s="832" t="s">
        <v>2598</v>
      </c>
      <c r="H958" s="832" t="s">
        <v>592</v>
      </c>
      <c r="I958" s="832" t="s">
        <v>2605</v>
      </c>
      <c r="J958" s="832" t="s">
        <v>1586</v>
      </c>
      <c r="K958" s="832" t="s">
        <v>2606</v>
      </c>
      <c r="L958" s="835">
        <v>462.73</v>
      </c>
      <c r="M958" s="835">
        <v>4627.3</v>
      </c>
      <c r="N958" s="832">
        <v>10</v>
      </c>
      <c r="O958" s="836">
        <v>2.5</v>
      </c>
      <c r="P958" s="835">
        <v>3701.84</v>
      </c>
      <c r="Q958" s="837">
        <v>0.8</v>
      </c>
      <c r="R958" s="832">
        <v>8</v>
      </c>
      <c r="S958" s="837">
        <v>0.8</v>
      </c>
      <c r="T958" s="836">
        <v>2</v>
      </c>
      <c r="U958" s="838">
        <v>0.8</v>
      </c>
    </row>
    <row r="959" spans="1:21" ht="14.4" customHeight="1" x14ac:dyDescent="0.3">
      <c r="A959" s="831">
        <v>32</v>
      </c>
      <c r="B959" s="832" t="s">
        <v>2552</v>
      </c>
      <c r="C959" s="832" t="s">
        <v>2558</v>
      </c>
      <c r="D959" s="833" t="s">
        <v>4322</v>
      </c>
      <c r="E959" s="834" t="s">
        <v>2582</v>
      </c>
      <c r="F959" s="832" t="s">
        <v>2553</v>
      </c>
      <c r="G959" s="832" t="s">
        <v>2598</v>
      </c>
      <c r="H959" s="832" t="s">
        <v>592</v>
      </c>
      <c r="I959" s="832" t="s">
        <v>2752</v>
      </c>
      <c r="J959" s="832" t="s">
        <v>938</v>
      </c>
      <c r="K959" s="832" t="s">
        <v>2751</v>
      </c>
      <c r="L959" s="835">
        <v>263.26</v>
      </c>
      <c r="M959" s="835">
        <v>526.52</v>
      </c>
      <c r="N959" s="832">
        <v>2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32</v>
      </c>
      <c r="B960" s="832" t="s">
        <v>2552</v>
      </c>
      <c r="C960" s="832" t="s">
        <v>2558</v>
      </c>
      <c r="D960" s="833" t="s">
        <v>4322</v>
      </c>
      <c r="E960" s="834" t="s">
        <v>2582</v>
      </c>
      <c r="F960" s="832" t="s">
        <v>2553</v>
      </c>
      <c r="G960" s="832" t="s">
        <v>2648</v>
      </c>
      <c r="H960" s="832" t="s">
        <v>662</v>
      </c>
      <c r="I960" s="832" t="s">
        <v>2753</v>
      </c>
      <c r="J960" s="832" t="s">
        <v>678</v>
      </c>
      <c r="K960" s="832" t="s">
        <v>2234</v>
      </c>
      <c r="L960" s="835">
        <v>21.76</v>
      </c>
      <c r="M960" s="835">
        <v>21.76</v>
      </c>
      <c r="N960" s="832">
        <v>1</v>
      </c>
      <c r="O960" s="836">
        <v>1</v>
      </c>
      <c r="P960" s="835">
        <v>21.76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32</v>
      </c>
      <c r="B961" s="832" t="s">
        <v>2552</v>
      </c>
      <c r="C961" s="832" t="s">
        <v>2558</v>
      </c>
      <c r="D961" s="833" t="s">
        <v>4322</v>
      </c>
      <c r="E961" s="834" t="s">
        <v>2582</v>
      </c>
      <c r="F961" s="832" t="s">
        <v>2553</v>
      </c>
      <c r="G961" s="832" t="s">
        <v>2648</v>
      </c>
      <c r="H961" s="832" t="s">
        <v>662</v>
      </c>
      <c r="I961" s="832" t="s">
        <v>2237</v>
      </c>
      <c r="J961" s="832" t="s">
        <v>678</v>
      </c>
      <c r="K961" s="832" t="s">
        <v>680</v>
      </c>
      <c r="L961" s="835">
        <v>65.28</v>
      </c>
      <c r="M961" s="835">
        <v>1109.7599999999998</v>
      </c>
      <c r="N961" s="832">
        <v>17</v>
      </c>
      <c r="O961" s="836">
        <v>8.5</v>
      </c>
      <c r="P961" s="835">
        <v>979.19999999999982</v>
      </c>
      <c r="Q961" s="837">
        <v>0.88235294117647056</v>
      </c>
      <c r="R961" s="832">
        <v>15</v>
      </c>
      <c r="S961" s="837">
        <v>0.88235294117647056</v>
      </c>
      <c r="T961" s="836">
        <v>7.5</v>
      </c>
      <c r="U961" s="838">
        <v>0.88235294117647056</v>
      </c>
    </row>
    <row r="962" spans="1:21" ht="14.4" customHeight="1" x14ac:dyDescent="0.3">
      <c r="A962" s="831">
        <v>32</v>
      </c>
      <c r="B962" s="832" t="s">
        <v>2552</v>
      </c>
      <c r="C962" s="832" t="s">
        <v>2558</v>
      </c>
      <c r="D962" s="833" t="s">
        <v>4322</v>
      </c>
      <c r="E962" s="834" t="s">
        <v>2582</v>
      </c>
      <c r="F962" s="832" t="s">
        <v>2553</v>
      </c>
      <c r="G962" s="832" t="s">
        <v>3605</v>
      </c>
      <c r="H962" s="832" t="s">
        <v>592</v>
      </c>
      <c r="I962" s="832" t="s">
        <v>3606</v>
      </c>
      <c r="J962" s="832" t="s">
        <v>3607</v>
      </c>
      <c r="K962" s="832" t="s">
        <v>3608</v>
      </c>
      <c r="L962" s="835">
        <v>87.77</v>
      </c>
      <c r="M962" s="835">
        <v>87.77</v>
      </c>
      <c r="N962" s="832">
        <v>1</v>
      </c>
      <c r="O962" s="836">
        <v>0.5</v>
      </c>
      <c r="P962" s="835">
        <v>87.77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32</v>
      </c>
      <c r="B963" s="832" t="s">
        <v>2552</v>
      </c>
      <c r="C963" s="832" t="s">
        <v>2558</v>
      </c>
      <c r="D963" s="833" t="s">
        <v>4322</v>
      </c>
      <c r="E963" s="834" t="s">
        <v>2582</v>
      </c>
      <c r="F963" s="832" t="s">
        <v>2553</v>
      </c>
      <c r="G963" s="832" t="s">
        <v>2778</v>
      </c>
      <c r="H963" s="832" t="s">
        <v>592</v>
      </c>
      <c r="I963" s="832" t="s">
        <v>2779</v>
      </c>
      <c r="J963" s="832" t="s">
        <v>2780</v>
      </c>
      <c r="K963" s="832" t="s">
        <v>2781</v>
      </c>
      <c r="L963" s="835">
        <v>9989.3700000000008</v>
      </c>
      <c r="M963" s="835">
        <v>69925.590000000011</v>
      </c>
      <c r="N963" s="832">
        <v>7</v>
      </c>
      <c r="O963" s="836">
        <v>1.5</v>
      </c>
      <c r="P963" s="835">
        <v>49946.850000000006</v>
      </c>
      <c r="Q963" s="837">
        <v>0.7142857142857143</v>
      </c>
      <c r="R963" s="832">
        <v>5</v>
      </c>
      <c r="S963" s="837">
        <v>0.7142857142857143</v>
      </c>
      <c r="T963" s="836">
        <v>1</v>
      </c>
      <c r="U963" s="838">
        <v>0.66666666666666663</v>
      </c>
    </row>
    <row r="964" spans="1:21" ht="14.4" customHeight="1" x14ac:dyDescent="0.3">
      <c r="A964" s="831">
        <v>32</v>
      </c>
      <c r="B964" s="832" t="s">
        <v>2552</v>
      </c>
      <c r="C964" s="832" t="s">
        <v>2558</v>
      </c>
      <c r="D964" s="833" t="s">
        <v>4322</v>
      </c>
      <c r="E964" s="834" t="s">
        <v>2582</v>
      </c>
      <c r="F964" s="832" t="s">
        <v>2553</v>
      </c>
      <c r="G964" s="832" t="s">
        <v>3112</v>
      </c>
      <c r="H964" s="832" t="s">
        <v>662</v>
      </c>
      <c r="I964" s="832" t="s">
        <v>2156</v>
      </c>
      <c r="J964" s="832" t="s">
        <v>2157</v>
      </c>
      <c r="K964" s="832" t="s">
        <v>2158</v>
      </c>
      <c r="L964" s="835">
        <v>70.540000000000006</v>
      </c>
      <c r="M964" s="835">
        <v>141.08000000000001</v>
      </c>
      <c r="N964" s="832">
        <v>2</v>
      </c>
      <c r="O964" s="836">
        <v>2</v>
      </c>
      <c r="P964" s="835">
        <v>70.540000000000006</v>
      </c>
      <c r="Q964" s="837">
        <v>0.5</v>
      </c>
      <c r="R964" s="832">
        <v>1</v>
      </c>
      <c r="S964" s="837">
        <v>0.5</v>
      </c>
      <c r="T964" s="836">
        <v>1</v>
      </c>
      <c r="U964" s="838">
        <v>0.5</v>
      </c>
    </row>
    <row r="965" spans="1:21" ht="14.4" customHeight="1" x14ac:dyDescent="0.3">
      <c r="A965" s="831">
        <v>32</v>
      </c>
      <c r="B965" s="832" t="s">
        <v>2552</v>
      </c>
      <c r="C965" s="832" t="s">
        <v>2558</v>
      </c>
      <c r="D965" s="833" t="s">
        <v>4322</v>
      </c>
      <c r="E965" s="834" t="s">
        <v>2582</v>
      </c>
      <c r="F965" s="832" t="s">
        <v>2553</v>
      </c>
      <c r="G965" s="832" t="s">
        <v>3307</v>
      </c>
      <c r="H965" s="832" t="s">
        <v>662</v>
      </c>
      <c r="I965" s="832" t="s">
        <v>2046</v>
      </c>
      <c r="J965" s="832" t="s">
        <v>2047</v>
      </c>
      <c r="K965" s="832" t="s">
        <v>2048</v>
      </c>
      <c r="L965" s="835">
        <v>65.540000000000006</v>
      </c>
      <c r="M965" s="835">
        <v>131.08000000000001</v>
      </c>
      <c r="N965" s="832">
        <v>2</v>
      </c>
      <c r="O965" s="836">
        <v>0.5</v>
      </c>
      <c r="P965" s="835">
        <v>131.08000000000001</v>
      </c>
      <c r="Q965" s="837">
        <v>1</v>
      </c>
      <c r="R965" s="832">
        <v>2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32</v>
      </c>
      <c r="B966" s="832" t="s">
        <v>2552</v>
      </c>
      <c r="C966" s="832" t="s">
        <v>2558</v>
      </c>
      <c r="D966" s="833" t="s">
        <v>4322</v>
      </c>
      <c r="E966" s="834" t="s">
        <v>2582</v>
      </c>
      <c r="F966" s="832" t="s">
        <v>2553</v>
      </c>
      <c r="G966" s="832" t="s">
        <v>2786</v>
      </c>
      <c r="H966" s="832" t="s">
        <v>592</v>
      </c>
      <c r="I966" s="832" t="s">
        <v>2787</v>
      </c>
      <c r="J966" s="832" t="s">
        <v>1030</v>
      </c>
      <c r="K966" s="832" t="s">
        <v>2788</v>
      </c>
      <c r="L966" s="835">
        <v>0</v>
      </c>
      <c r="M966" s="835">
        <v>0</v>
      </c>
      <c r="N966" s="832">
        <v>1</v>
      </c>
      <c r="O966" s="836">
        <v>0.5</v>
      </c>
      <c r="P966" s="835">
        <v>0</v>
      </c>
      <c r="Q966" s="837"/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32</v>
      </c>
      <c r="B967" s="832" t="s">
        <v>2552</v>
      </c>
      <c r="C967" s="832" t="s">
        <v>2558</v>
      </c>
      <c r="D967" s="833" t="s">
        <v>4322</v>
      </c>
      <c r="E967" s="834" t="s">
        <v>2582</v>
      </c>
      <c r="F967" s="832" t="s">
        <v>2553</v>
      </c>
      <c r="G967" s="832" t="s">
        <v>2786</v>
      </c>
      <c r="H967" s="832" t="s">
        <v>592</v>
      </c>
      <c r="I967" s="832" t="s">
        <v>2789</v>
      </c>
      <c r="J967" s="832" t="s">
        <v>1032</v>
      </c>
      <c r="K967" s="832" t="s">
        <v>1033</v>
      </c>
      <c r="L967" s="835">
        <v>0</v>
      </c>
      <c r="M967" s="835">
        <v>0</v>
      </c>
      <c r="N967" s="832">
        <v>1</v>
      </c>
      <c r="O967" s="836">
        <v>0.5</v>
      </c>
      <c r="P967" s="835">
        <v>0</v>
      </c>
      <c r="Q967" s="837"/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32</v>
      </c>
      <c r="B968" s="832" t="s">
        <v>2552</v>
      </c>
      <c r="C968" s="832" t="s">
        <v>2558</v>
      </c>
      <c r="D968" s="833" t="s">
        <v>4322</v>
      </c>
      <c r="E968" s="834" t="s">
        <v>2582</v>
      </c>
      <c r="F968" s="832" t="s">
        <v>2553</v>
      </c>
      <c r="G968" s="832" t="s">
        <v>2649</v>
      </c>
      <c r="H968" s="832" t="s">
        <v>662</v>
      </c>
      <c r="I968" s="832" t="s">
        <v>2146</v>
      </c>
      <c r="J968" s="832" t="s">
        <v>2144</v>
      </c>
      <c r="K968" s="832" t="s">
        <v>2147</v>
      </c>
      <c r="L968" s="835">
        <v>170.52</v>
      </c>
      <c r="M968" s="835">
        <v>341.04</v>
      </c>
      <c r="N968" s="832">
        <v>2</v>
      </c>
      <c r="O968" s="836">
        <v>1</v>
      </c>
      <c r="P968" s="835">
        <v>170.52</v>
      </c>
      <c r="Q968" s="837">
        <v>0.5</v>
      </c>
      <c r="R968" s="832">
        <v>1</v>
      </c>
      <c r="S968" s="837">
        <v>0.5</v>
      </c>
      <c r="T968" s="836">
        <v>0.5</v>
      </c>
      <c r="U968" s="838">
        <v>0.5</v>
      </c>
    </row>
    <row r="969" spans="1:21" ht="14.4" customHeight="1" x14ac:dyDescent="0.3">
      <c r="A969" s="831">
        <v>32</v>
      </c>
      <c r="B969" s="832" t="s">
        <v>2552</v>
      </c>
      <c r="C969" s="832" t="s">
        <v>2558</v>
      </c>
      <c r="D969" s="833" t="s">
        <v>4322</v>
      </c>
      <c r="E969" s="834" t="s">
        <v>2582</v>
      </c>
      <c r="F969" s="832" t="s">
        <v>2553</v>
      </c>
      <c r="G969" s="832" t="s">
        <v>2790</v>
      </c>
      <c r="H969" s="832" t="s">
        <v>592</v>
      </c>
      <c r="I969" s="832" t="s">
        <v>2791</v>
      </c>
      <c r="J969" s="832" t="s">
        <v>2792</v>
      </c>
      <c r="K969" s="832" t="s">
        <v>2147</v>
      </c>
      <c r="L969" s="835">
        <v>78.33</v>
      </c>
      <c r="M969" s="835">
        <v>156.66</v>
      </c>
      <c r="N969" s="832">
        <v>2</v>
      </c>
      <c r="O969" s="836">
        <v>1.5</v>
      </c>
      <c r="P969" s="835">
        <v>156.66</v>
      </c>
      <c r="Q969" s="837">
        <v>1</v>
      </c>
      <c r="R969" s="832">
        <v>2</v>
      </c>
      <c r="S969" s="837">
        <v>1</v>
      </c>
      <c r="T969" s="836">
        <v>1.5</v>
      </c>
      <c r="U969" s="838">
        <v>1</v>
      </c>
    </row>
    <row r="970" spans="1:21" ht="14.4" customHeight="1" x14ac:dyDescent="0.3">
      <c r="A970" s="831">
        <v>32</v>
      </c>
      <c r="B970" s="832" t="s">
        <v>2552</v>
      </c>
      <c r="C970" s="832" t="s">
        <v>2558</v>
      </c>
      <c r="D970" s="833" t="s">
        <v>4322</v>
      </c>
      <c r="E970" s="834" t="s">
        <v>2582</v>
      </c>
      <c r="F970" s="832" t="s">
        <v>2553</v>
      </c>
      <c r="G970" s="832" t="s">
        <v>2628</v>
      </c>
      <c r="H970" s="832" t="s">
        <v>662</v>
      </c>
      <c r="I970" s="832" t="s">
        <v>2270</v>
      </c>
      <c r="J970" s="832" t="s">
        <v>775</v>
      </c>
      <c r="K970" s="832" t="s">
        <v>1510</v>
      </c>
      <c r="L970" s="835">
        <v>65.989999999999995</v>
      </c>
      <c r="M970" s="835">
        <v>131.97999999999999</v>
      </c>
      <c r="N970" s="832">
        <v>2</v>
      </c>
      <c r="O970" s="836">
        <v>1.5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32</v>
      </c>
      <c r="B971" s="832" t="s">
        <v>2552</v>
      </c>
      <c r="C971" s="832" t="s">
        <v>2558</v>
      </c>
      <c r="D971" s="833" t="s">
        <v>4322</v>
      </c>
      <c r="E971" s="834" t="s">
        <v>2582</v>
      </c>
      <c r="F971" s="832" t="s">
        <v>2553</v>
      </c>
      <c r="G971" s="832" t="s">
        <v>2667</v>
      </c>
      <c r="H971" s="832" t="s">
        <v>592</v>
      </c>
      <c r="I971" s="832" t="s">
        <v>3115</v>
      </c>
      <c r="J971" s="832" t="s">
        <v>899</v>
      </c>
      <c r="K971" s="832" t="s">
        <v>3116</v>
      </c>
      <c r="L971" s="835">
        <v>1719.99</v>
      </c>
      <c r="M971" s="835">
        <v>1719.99</v>
      </c>
      <c r="N971" s="832">
        <v>1</v>
      </c>
      <c r="O971" s="836">
        <v>1</v>
      </c>
      <c r="P971" s="835">
        <v>1719.99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32</v>
      </c>
      <c r="B972" s="832" t="s">
        <v>2552</v>
      </c>
      <c r="C972" s="832" t="s">
        <v>2558</v>
      </c>
      <c r="D972" s="833" t="s">
        <v>4322</v>
      </c>
      <c r="E972" s="834" t="s">
        <v>2582</v>
      </c>
      <c r="F972" s="832" t="s">
        <v>2553</v>
      </c>
      <c r="G972" s="832" t="s">
        <v>2629</v>
      </c>
      <c r="H972" s="832" t="s">
        <v>592</v>
      </c>
      <c r="I972" s="832" t="s">
        <v>2971</v>
      </c>
      <c r="J972" s="832" t="s">
        <v>820</v>
      </c>
      <c r="K972" s="832" t="s">
        <v>2972</v>
      </c>
      <c r="L972" s="835">
        <v>91.11</v>
      </c>
      <c r="M972" s="835">
        <v>91.11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32</v>
      </c>
      <c r="B973" s="832" t="s">
        <v>2552</v>
      </c>
      <c r="C973" s="832" t="s">
        <v>2558</v>
      </c>
      <c r="D973" s="833" t="s">
        <v>4322</v>
      </c>
      <c r="E973" s="834" t="s">
        <v>2582</v>
      </c>
      <c r="F973" s="832" t="s">
        <v>2553</v>
      </c>
      <c r="G973" s="832" t="s">
        <v>2650</v>
      </c>
      <c r="H973" s="832" t="s">
        <v>662</v>
      </c>
      <c r="I973" s="832" t="s">
        <v>2188</v>
      </c>
      <c r="J973" s="832" t="s">
        <v>2189</v>
      </c>
      <c r="K973" s="832" t="s">
        <v>2190</v>
      </c>
      <c r="L973" s="835">
        <v>3231.81</v>
      </c>
      <c r="M973" s="835">
        <v>6463.62</v>
      </c>
      <c r="N973" s="832">
        <v>2</v>
      </c>
      <c r="O973" s="836">
        <v>1</v>
      </c>
      <c r="P973" s="835">
        <v>6463.62</v>
      </c>
      <c r="Q973" s="837">
        <v>1</v>
      </c>
      <c r="R973" s="832">
        <v>2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32</v>
      </c>
      <c r="B974" s="832" t="s">
        <v>2552</v>
      </c>
      <c r="C974" s="832" t="s">
        <v>2558</v>
      </c>
      <c r="D974" s="833" t="s">
        <v>4322</v>
      </c>
      <c r="E974" s="834" t="s">
        <v>2582</v>
      </c>
      <c r="F974" s="832" t="s">
        <v>2553</v>
      </c>
      <c r="G974" s="832" t="s">
        <v>2673</v>
      </c>
      <c r="H974" s="832" t="s">
        <v>662</v>
      </c>
      <c r="I974" s="832" t="s">
        <v>2765</v>
      </c>
      <c r="J974" s="832" t="s">
        <v>908</v>
      </c>
      <c r="K974" s="832" t="s">
        <v>2030</v>
      </c>
      <c r="L974" s="835">
        <v>42.51</v>
      </c>
      <c r="M974" s="835">
        <v>42.51</v>
      </c>
      <c r="N974" s="832">
        <v>1</v>
      </c>
      <c r="O974" s="836">
        <v>0.5</v>
      </c>
      <c r="P974" s="835">
        <v>42.51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32</v>
      </c>
      <c r="B975" s="832" t="s">
        <v>2552</v>
      </c>
      <c r="C975" s="832" t="s">
        <v>2558</v>
      </c>
      <c r="D975" s="833" t="s">
        <v>4322</v>
      </c>
      <c r="E975" s="834" t="s">
        <v>2582</v>
      </c>
      <c r="F975" s="832" t="s">
        <v>2553</v>
      </c>
      <c r="G975" s="832" t="s">
        <v>2673</v>
      </c>
      <c r="H975" s="832" t="s">
        <v>662</v>
      </c>
      <c r="I975" s="832" t="s">
        <v>3470</v>
      </c>
      <c r="J975" s="832" t="s">
        <v>3471</v>
      </c>
      <c r="K975" s="832" t="s">
        <v>3472</v>
      </c>
      <c r="L975" s="835">
        <v>393.13</v>
      </c>
      <c r="M975" s="835">
        <v>393.13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32</v>
      </c>
      <c r="B976" s="832" t="s">
        <v>2552</v>
      </c>
      <c r="C976" s="832" t="s">
        <v>2558</v>
      </c>
      <c r="D976" s="833" t="s">
        <v>4322</v>
      </c>
      <c r="E976" s="834" t="s">
        <v>2582</v>
      </c>
      <c r="F976" s="832" t="s">
        <v>2553</v>
      </c>
      <c r="G976" s="832" t="s">
        <v>3219</v>
      </c>
      <c r="H976" s="832" t="s">
        <v>592</v>
      </c>
      <c r="I976" s="832" t="s">
        <v>3220</v>
      </c>
      <c r="J976" s="832" t="s">
        <v>1028</v>
      </c>
      <c r="K976" s="832" t="s">
        <v>2847</v>
      </c>
      <c r="L976" s="835">
        <v>1860.93</v>
      </c>
      <c r="M976" s="835">
        <v>1860.93</v>
      </c>
      <c r="N976" s="832">
        <v>1</v>
      </c>
      <c r="O976" s="836">
        <v>0.5</v>
      </c>
      <c r="P976" s="835">
        <v>1860.93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32</v>
      </c>
      <c r="B977" s="832" t="s">
        <v>2552</v>
      </c>
      <c r="C977" s="832" t="s">
        <v>2558</v>
      </c>
      <c r="D977" s="833" t="s">
        <v>4322</v>
      </c>
      <c r="E977" s="834" t="s">
        <v>2582</v>
      </c>
      <c r="F977" s="832" t="s">
        <v>2553</v>
      </c>
      <c r="G977" s="832" t="s">
        <v>2987</v>
      </c>
      <c r="H977" s="832" t="s">
        <v>592</v>
      </c>
      <c r="I977" s="832" t="s">
        <v>2988</v>
      </c>
      <c r="J977" s="832" t="s">
        <v>1224</v>
      </c>
      <c r="K977" s="832" t="s">
        <v>2989</v>
      </c>
      <c r="L977" s="835">
        <v>34.15</v>
      </c>
      <c r="M977" s="835">
        <v>68.3</v>
      </c>
      <c r="N977" s="832">
        <v>2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32</v>
      </c>
      <c r="B978" s="832" t="s">
        <v>2552</v>
      </c>
      <c r="C978" s="832" t="s">
        <v>2558</v>
      </c>
      <c r="D978" s="833" t="s">
        <v>4322</v>
      </c>
      <c r="E978" s="834" t="s">
        <v>2582</v>
      </c>
      <c r="F978" s="832" t="s">
        <v>2553</v>
      </c>
      <c r="G978" s="832" t="s">
        <v>2987</v>
      </c>
      <c r="H978" s="832" t="s">
        <v>592</v>
      </c>
      <c r="I978" s="832" t="s">
        <v>3221</v>
      </c>
      <c r="J978" s="832" t="s">
        <v>1224</v>
      </c>
      <c r="K978" s="832" t="s">
        <v>3222</v>
      </c>
      <c r="L978" s="835">
        <v>34.15</v>
      </c>
      <c r="M978" s="835">
        <v>34.15</v>
      </c>
      <c r="N978" s="832">
        <v>1</v>
      </c>
      <c r="O978" s="836">
        <v>1</v>
      </c>
      <c r="P978" s="835">
        <v>34.15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2552</v>
      </c>
      <c r="C979" s="832" t="s">
        <v>2558</v>
      </c>
      <c r="D979" s="833" t="s">
        <v>4322</v>
      </c>
      <c r="E979" s="834" t="s">
        <v>2582</v>
      </c>
      <c r="F979" s="832" t="s">
        <v>2553</v>
      </c>
      <c r="G979" s="832" t="s">
        <v>3609</v>
      </c>
      <c r="H979" s="832" t="s">
        <v>592</v>
      </c>
      <c r="I979" s="832" t="s">
        <v>3610</v>
      </c>
      <c r="J979" s="832" t="s">
        <v>3611</v>
      </c>
      <c r="K979" s="832" t="s">
        <v>3612</v>
      </c>
      <c r="L979" s="835">
        <v>60.9</v>
      </c>
      <c r="M979" s="835">
        <v>60.9</v>
      </c>
      <c r="N979" s="832">
        <v>1</v>
      </c>
      <c r="O979" s="836">
        <v>0.5</v>
      </c>
      <c r="P979" s="835">
        <v>60.9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32</v>
      </c>
      <c r="B980" s="832" t="s">
        <v>2552</v>
      </c>
      <c r="C980" s="832" t="s">
        <v>2558</v>
      </c>
      <c r="D980" s="833" t="s">
        <v>4322</v>
      </c>
      <c r="E980" s="834" t="s">
        <v>2582</v>
      </c>
      <c r="F980" s="832" t="s">
        <v>2553</v>
      </c>
      <c r="G980" s="832" t="s">
        <v>2990</v>
      </c>
      <c r="H980" s="832" t="s">
        <v>592</v>
      </c>
      <c r="I980" s="832" t="s">
        <v>2991</v>
      </c>
      <c r="J980" s="832" t="s">
        <v>2992</v>
      </c>
      <c r="K980" s="832" t="s">
        <v>2993</v>
      </c>
      <c r="L980" s="835">
        <v>2615.92</v>
      </c>
      <c r="M980" s="835">
        <v>39238.800000000003</v>
      </c>
      <c r="N980" s="832">
        <v>15</v>
      </c>
      <c r="O980" s="836">
        <v>6</v>
      </c>
      <c r="P980" s="835">
        <v>39238.800000000003</v>
      </c>
      <c r="Q980" s="837">
        <v>1</v>
      </c>
      <c r="R980" s="832">
        <v>15</v>
      </c>
      <c r="S980" s="837">
        <v>1</v>
      </c>
      <c r="T980" s="836">
        <v>6</v>
      </c>
      <c r="U980" s="838">
        <v>1</v>
      </c>
    </row>
    <row r="981" spans="1:21" ht="14.4" customHeight="1" x14ac:dyDescent="0.3">
      <c r="A981" s="831">
        <v>32</v>
      </c>
      <c r="B981" s="832" t="s">
        <v>2552</v>
      </c>
      <c r="C981" s="832" t="s">
        <v>2558</v>
      </c>
      <c r="D981" s="833" t="s">
        <v>4322</v>
      </c>
      <c r="E981" s="834" t="s">
        <v>2582</v>
      </c>
      <c r="F981" s="832" t="s">
        <v>2553</v>
      </c>
      <c r="G981" s="832" t="s">
        <v>3006</v>
      </c>
      <c r="H981" s="832" t="s">
        <v>662</v>
      </c>
      <c r="I981" s="832" t="s">
        <v>3007</v>
      </c>
      <c r="J981" s="832" t="s">
        <v>763</v>
      </c>
      <c r="K981" s="832" t="s">
        <v>3008</v>
      </c>
      <c r="L981" s="835">
        <v>29.27</v>
      </c>
      <c r="M981" s="835">
        <v>29.27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32</v>
      </c>
      <c r="B982" s="832" t="s">
        <v>2552</v>
      </c>
      <c r="C982" s="832" t="s">
        <v>2558</v>
      </c>
      <c r="D982" s="833" t="s">
        <v>4322</v>
      </c>
      <c r="E982" s="834" t="s">
        <v>2582</v>
      </c>
      <c r="F982" s="832" t="s">
        <v>2553</v>
      </c>
      <c r="G982" s="832" t="s">
        <v>3006</v>
      </c>
      <c r="H982" s="832" t="s">
        <v>592</v>
      </c>
      <c r="I982" s="832" t="s">
        <v>3613</v>
      </c>
      <c r="J982" s="832" t="s">
        <v>3614</v>
      </c>
      <c r="K982" s="832" t="s">
        <v>3615</v>
      </c>
      <c r="L982" s="835">
        <v>5.71</v>
      </c>
      <c r="M982" s="835">
        <v>5.71</v>
      </c>
      <c r="N982" s="832">
        <v>1</v>
      </c>
      <c r="O982" s="836">
        <v>0.5</v>
      </c>
      <c r="P982" s="835">
        <v>5.71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32</v>
      </c>
      <c r="B983" s="832" t="s">
        <v>2552</v>
      </c>
      <c r="C983" s="832" t="s">
        <v>2558</v>
      </c>
      <c r="D983" s="833" t="s">
        <v>4322</v>
      </c>
      <c r="E983" s="834" t="s">
        <v>2582</v>
      </c>
      <c r="F983" s="832" t="s">
        <v>2553</v>
      </c>
      <c r="G983" s="832" t="s">
        <v>2651</v>
      </c>
      <c r="H983" s="832" t="s">
        <v>592</v>
      </c>
      <c r="I983" s="832" t="s">
        <v>2819</v>
      </c>
      <c r="J983" s="832" t="s">
        <v>1342</v>
      </c>
      <c r="K983" s="832" t="s">
        <v>2666</v>
      </c>
      <c r="L983" s="835">
        <v>98.75</v>
      </c>
      <c r="M983" s="835">
        <v>98.75</v>
      </c>
      <c r="N983" s="832">
        <v>1</v>
      </c>
      <c r="O983" s="836">
        <v>0.5</v>
      </c>
      <c r="P983" s="835">
        <v>98.75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32</v>
      </c>
      <c r="B984" s="832" t="s">
        <v>2552</v>
      </c>
      <c r="C984" s="832" t="s">
        <v>2558</v>
      </c>
      <c r="D984" s="833" t="s">
        <v>4322</v>
      </c>
      <c r="E984" s="834" t="s">
        <v>2582</v>
      </c>
      <c r="F984" s="832" t="s">
        <v>2553</v>
      </c>
      <c r="G984" s="832" t="s">
        <v>2651</v>
      </c>
      <c r="H984" s="832" t="s">
        <v>592</v>
      </c>
      <c r="I984" s="832" t="s">
        <v>3009</v>
      </c>
      <c r="J984" s="832" t="s">
        <v>3010</v>
      </c>
      <c r="K984" s="832" t="s">
        <v>2666</v>
      </c>
      <c r="L984" s="835">
        <v>98.75</v>
      </c>
      <c r="M984" s="835">
        <v>197.5</v>
      </c>
      <c r="N984" s="832">
        <v>2</v>
      </c>
      <c r="O984" s="836">
        <v>2</v>
      </c>
      <c r="P984" s="835">
        <v>197.5</v>
      </c>
      <c r="Q984" s="837">
        <v>1</v>
      </c>
      <c r="R984" s="832">
        <v>2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32</v>
      </c>
      <c r="B985" s="832" t="s">
        <v>2552</v>
      </c>
      <c r="C985" s="832" t="s">
        <v>2558</v>
      </c>
      <c r="D985" s="833" t="s">
        <v>4322</v>
      </c>
      <c r="E985" s="834" t="s">
        <v>2582</v>
      </c>
      <c r="F985" s="832" t="s">
        <v>2553</v>
      </c>
      <c r="G985" s="832" t="s">
        <v>2826</v>
      </c>
      <c r="H985" s="832" t="s">
        <v>592</v>
      </c>
      <c r="I985" s="832" t="s">
        <v>2827</v>
      </c>
      <c r="J985" s="832" t="s">
        <v>2828</v>
      </c>
      <c r="K985" s="832" t="s">
        <v>2829</v>
      </c>
      <c r="L985" s="835">
        <v>0</v>
      </c>
      <c r="M985" s="835">
        <v>0</v>
      </c>
      <c r="N985" s="832">
        <v>6</v>
      </c>
      <c r="O985" s="836">
        <v>3</v>
      </c>
      <c r="P985" s="835">
        <v>0</v>
      </c>
      <c r="Q985" s="837"/>
      <c r="R985" s="832">
        <v>5</v>
      </c>
      <c r="S985" s="837">
        <v>0.83333333333333337</v>
      </c>
      <c r="T985" s="836">
        <v>2</v>
      </c>
      <c r="U985" s="838">
        <v>0.66666666666666663</v>
      </c>
    </row>
    <row r="986" spans="1:21" ht="14.4" customHeight="1" x14ac:dyDescent="0.3">
      <c r="A986" s="831">
        <v>32</v>
      </c>
      <c r="B986" s="832" t="s">
        <v>2552</v>
      </c>
      <c r="C986" s="832" t="s">
        <v>2558</v>
      </c>
      <c r="D986" s="833" t="s">
        <v>4322</v>
      </c>
      <c r="E986" s="834" t="s">
        <v>2582</v>
      </c>
      <c r="F986" s="832" t="s">
        <v>2553</v>
      </c>
      <c r="G986" s="832" t="s">
        <v>2684</v>
      </c>
      <c r="H986" s="832" t="s">
        <v>592</v>
      </c>
      <c r="I986" s="832" t="s">
        <v>3011</v>
      </c>
      <c r="J986" s="832" t="s">
        <v>3012</v>
      </c>
      <c r="K986" s="832" t="s">
        <v>3013</v>
      </c>
      <c r="L986" s="835">
        <v>58.63</v>
      </c>
      <c r="M986" s="835">
        <v>117.26</v>
      </c>
      <c r="N986" s="832">
        <v>2</v>
      </c>
      <c r="O986" s="836">
        <v>1</v>
      </c>
      <c r="P986" s="835">
        <v>58.63</v>
      </c>
      <c r="Q986" s="837">
        <v>0.5</v>
      </c>
      <c r="R986" s="832">
        <v>1</v>
      </c>
      <c r="S986" s="837">
        <v>0.5</v>
      </c>
      <c r="T986" s="836">
        <v>0.5</v>
      </c>
      <c r="U986" s="838">
        <v>0.5</v>
      </c>
    </row>
    <row r="987" spans="1:21" ht="14.4" customHeight="1" x14ac:dyDescent="0.3">
      <c r="A987" s="831">
        <v>32</v>
      </c>
      <c r="B987" s="832" t="s">
        <v>2552</v>
      </c>
      <c r="C987" s="832" t="s">
        <v>2558</v>
      </c>
      <c r="D987" s="833" t="s">
        <v>4322</v>
      </c>
      <c r="E987" s="834" t="s">
        <v>2582</v>
      </c>
      <c r="F987" s="832" t="s">
        <v>2553</v>
      </c>
      <c r="G987" s="832" t="s">
        <v>2684</v>
      </c>
      <c r="H987" s="832" t="s">
        <v>592</v>
      </c>
      <c r="I987" s="832" t="s">
        <v>3616</v>
      </c>
      <c r="J987" s="832" t="s">
        <v>2686</v>
      </c>
      <c r="K987" s="832" t="s">
        <v>3617</v>
      </c>
      <c r="L987" s="835">
        <v>11.73</v>
      </c>
      <c r="M987" s="835">
        <v>11.73</v>
      </c>
      <c r="N987" s="832">
        <v>1</v>
      </c>
      <c r="O987" s="836">
        <v>0.5</v>
      </c>
      <c r="P987" s="835">
        <v>11.73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32</v>
      </c>
      <c r="B988" s="832" t="s">
        <v>2552</v>
      </c>
      <c r="C988" s="832" t="s">
        <v>2558</v>
      </c>
      <c r="D988" s="833" t="s">
        <v>4322</v>
      </c>
      <c r="E988" s="834" t="s">
        <v>2582</v>
      </c>
      <c r="F988" s="832" t="s">
        <v>2553</v>
      </c>
      <c r="G988" s="832" t="s">
        <v>2684</v>
      </c>
      <c r="H988" s="832" t="s">
        <v>592</v>
      </c>
      <c r="I988" s="832" t="s">
        <v>2685</v>
      </c>
      <c r="J988" s="832" t="s">
        <v>2686</v>
      </c>
      <c r="K988" s="832" t="s">
        <v>679</v>
      </c>
      <c r="L988" s="835">
        <v>58.62</v>
      </c>
      <c r="M988" s="835">
        <v>58.62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32</v>
      </c>
      <c r="B989" s="832" t="s">
        <v>2552</v>
      </c>
      <c r="C989" s="832" t="s">
        <v>2558</v>
      </c>
      <c r="D989" s="833" t="s">
        <v>4322</v>
      </c>
      <c r="E989" s="834" t="s">
        <v>2582</v>
      </c>
      <c r="F989" s="832" t="s">
        <v>2553</v>
      </c>
      <c r="G989" s="832" t="s">
        <v>2642</v>
      </c>
      <c r="H989" s="832" t="s">
        <v>592</v>
      </c>
      <c r="I989" s="832" t="s">
        <v>2643</v>
      </c>
      <c r="J989" s="832" t="s">
        <v>2644</v>
      </c>
      <c r="K989" s="832" t="s">
        <v>2645</v>
      </c>
      <c r="L989" s="835">
        <v>88.76</v>
      </c>
      <c r="M989" s="835">
        <v>798.84000000000015</v>
      </c>
      <c r="N989" s="832">
        <v>9</v>
      </c>
      <c r="O989" s="836">
        <v>4</v>
      </c>
      <c r="P989" s="835">
        <v>532.56000000000006</v>
      </c>
      <c r="Q989" s="837">
        <v>0.66666666666666663</v>
      </c>
      <c r="R989" s="832">
        <v>6</v>
      </c>
      <c r="S989" s="837">
        <v>0.66666666666666663</v>
      </c>
      <c r="T989" s="836">
        <v>3.5</v>
      </c>
      <c r="U989" s="838">
        <v>0.875</v>
      </c>
    </row>
    <row r="990" spans="1:21" ht="14.4" customHeight="1" x14ac:dyDescent="0.3">
      <c r="A990" s="831">
        <v>32</v>
      </c>
      <c r="B990" s="832" t="s">
        <v>2552</v>
      </c>
      <c r="C990" s="832" t="s">
        <v>2558</v>
      </c>
      <c r="D990" s="833" t="s">
        <v>4322</v>
      </c>
      <c r="E990" s="834" t="s">
        <v>2582</v>
      </c>
      <c r="F990" s="832" t="s">
        <v>2553</v>
      </c>
      <c r="G990" s="832" t="s">
        <v>2632</v>
      </c>
      <c r="H990" s="832" t="s">
        <v>592</v>
      </c>
      <c r="I990" s="832" t="s">
        <v>2633</v>
      </c>
      <c r="J990" s="832" t="s">
        <v>1565</v>
      </c>
      <c r="K990" s="832" t="s">
        <v>1566</v>
      </c>
      <c r="L990" s="835">
        <v>0</v>
      </c>
      <c r="M990" s="835">
        <v>0</v>
      </c>
      <c r="N990" s="832">
        <v>2</v>
      </c>
      <c r="O990" s="836">
        <v>0.5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32</v>
      </c>
      <c r="B991" s="832" t="s">
        <v>2552</v>
      </c>
      <c r="C991" s="832" t="s">
        <v>2558</v>
      </c>
      <c r="D991" s="833" t="s">
        <v>4322</v>
      </c>
      <c r="E991" s="834" t="s">
        <v>2582</v>
      </c>
      <c r="F991" s="832" t="s">
        <v>2553</v>
      </c>
      <c r="G991" s="832" t="s">
        <v>3019</v>
      </c>
      <c r="H991" s="832" t="s">
        <v>592</v>
      </c>
      <c r="I991" s="832" t="s">
        <v>3020</v>
      </c>
      <c r="J991" s="832" t="s">
        <v>3021</v>
      </c>
      <c r="K991" s="832" t="s">
        <v>3022</v>
      </c>
      <c r="L991" s="835">
        <v>727.03</v>
      </c>
      <c r="M991" s="835">
        <v>2908.12</v>
      </c>
      <c r="N991" s="832">
        <v>4</v>
      </c>
      <c r="O991" s="836">
        <v>2.5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32</v>
      </c>
      <c r="B992" s="832" t="s">
        <v>2552</v>
      </c>
      <c r="C992" s="832" t="s">
        <v>2558</v>
      </c>
      <c r="D992" s="833" t="s">
        <v>4322</v>
      </c>
      <c r="E992" s="834" t="s">
        <v>2582</v>
      </c>
      <c r="F992" s="832" t="s">
        <v>2553</v>
      </c>
      <c r="G992" s="832" t="s">
        <v>2634</v>
      </c>
      <c r="H992" s="832" t="s">
        <v>662</v>
      </c>
      <c r="I992" s="832" t="s">
        <v>2739</v>
      </c>
      <c r="J992" s="832" t="s">
        <v>901</v>
      </c>
      <c r="K992" s="832" t="s">
        <v>2014</v>
      </c>
      <c r="L992" s="835">
        <v>368.16</v>
      </c>
      <c r="M992" s="835">
        <v>3313.44</v>
      </c>
      <c r="N992" s="832">
        <v>9</v>
      </c>
      <c r="O992" s="836">
        <v>3</v>
      </c>
      <c r="P992" s="835">
        <v>2945.28</v>
      </c>
      <c r="Q992" s="837">
        <v>0.88888888888888895</v>
      </c>
      <c r="R992" s="832">
        <v>8</v>
      </c>
      <c r="S992" s="837">
        <v>0.88888888888888884</v>
      </c>
      <c r="T992" s="836">
        <v>2.5</v>
      </c>
      <c r="U992" s="838">
        <v>0.83333333333333337</v>
      </c>
    </row>
    <row r="993" spans="1:21" ht="14.4" customHeight="1" x14ac:dyDescent="0.3">
      <c r="A993" s="831">
        <v>32</v>
      </c>
      <c r="B993" s="832" t="s">
        <v>2552</v>
      </c>
      <c r="C993" s="832" t="s">
        <v>2558</v>
      </c>
      <c r="D993" s="833" t="s">
        <v>4322</v>
      </c>
      <c r="E993" s="834" t="s">
        <v>2582</v>
      </c>
      <c r="F993" s="832" t="s">
        <v>2553</v>
      </c>
      <c r="G993" s="832" t="s">
        <v>2634</v>
      </c>
      <c r="H993" s="832" t="s">
        <v>662</v>
      </c>
      <c r="I993" s="832" t="s">
        <v>2694</v>
      </c>
      <c r="J993" s="832" t="s">
        <v>901</v>
      </c>
      <c r="K993" s="832" t="s">
        <v>2018</v>
      </c>
      <c r="L993" s="835">
        <v>490.89</v>
      </c>
      <c r="M993" s="835">
        <v>3436.2299999999996</v>
      </c>
      <c r="N993" s="832">
        <v>7</v>
      </c>
      <c r="O993" s="836">
        <v>3.5</v>
      </c>
      <c r="P993" s="835">
        <v>2945.3399999999997</v>
      </c>
      <c r="Q993" s="837">
        <v>0.85714285714285721</v>
      </c>
      <c r="R993" s="832">
        <v>6</v>
      </c>
      <c r="S993" s="837">
        <v>0.8571428571428571</v>
      </c>
      <c r="T993" s="836">
        <v>2.5</v>
      </c>
      <c r="U993" s="838">
        <v>0.7142857142857143</v>
      </c>
    </row>
    <row r="994" spans="1:21" ht="14.4" customHeight="1" x14ac:dyDescent="0.3">
      <c r="A994" s="831">
        <v>32</v>
      </c>
      <c r="B994" s="832" t="s">
        <v>2552</v>
      </c>
      <c r="C994" s="832" t="s">
        <v>2558</v>
      </c>
      <c r="D994" s="833" t="s">
        <v>4322</v>
      </c>
      <c r="E994" s="834" t="s">
        <v>2582</v>
      </c>
      <c r="F994" s="832" t="s">
        <v>2553</v>
      </c>
      <c r="G994" s="832" t="s">
        <v>2634</v>
      </c>
      <c r="H994" s="832" t="s">
        <v>662</v>
      </c>
      <c r="I994" s="832" t="s">
        <v>2740</v>
      </c>
      <c r="J994" s="832" t="s">
        <v>901</v>
      </c>
      <c r="K994" s="832" t="s">
        <v>2016</v>
      </c>
      <c r="L994" s="835">
        <v>736.33</v>
      </c>
      <c r="M994" s="835">
        <v>5154.3100000000004</v>
      </c>
      <c r="N994" s="832">
        <v>7</v>
      </c>
      <c r="O994" s="836">
        <v>3.5</v>
      </c>
      <c r="P994" s="835">
        <v>5154.3100000000004</v>
      </c>
      <c r="Q994" s="837">
        <v>1</v>
      </c>
      <c r="R994" s="832">
        <v>7</v>
      </c>
      <c r="S994" s="837">
        <v>1</v>
      </c>
      <c r="T994" s="836">
        <v>3.5</v>
      </c>
      <c r="U994" s="838">
        <v>1</v>
      </c>
    </row>
    <row r="995" spans="1:21" ht="14.4" customHeight="1" x14ac:dyDescent="0.3">
      <c r="A995" s="831">
        <v>32</v>
      </c>
      <c r="B995" s="832" t="s">
        <v>2552</v>
      </c>
      <c r="C995" s="832" t="s">
        <v>2558</v>
      </c>
      <c r="D995" s="833" t="s">
        <v>4322</v>
      </c>
      <c r="E995" s="834" t="s">
        <v>2582</v>
      </c>
      <c r="F995" s="832" t="s">
        <v>2553</v>
      </c>
      <c r="G995" s="832" t="s">
        <v>2634</v>
      </c>
      <c r="H995" s="832" t="s">
        <v>662</v>
      </c>
      <c r="I995" s="832" t="s">
        <v>2635</v>
      </c>
      <c r="J995" s="832" t="s">
        <v>901</v>
      </c>
      <c r="K995" s="832" t="s">
        <v>2012</v>
      </c>
      <c r="L995" s="835">
        <v>923.74</v>
      </c>
      <c r="M995" s="835">
        <v>1847.48</v>
      </c>
      <c r="N995" s="832">
        <v>2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32</v>
      </c>
      <c r="B996" s="832" t="s">
        <v>2552</v>
      </c>
      <c r="C996" s="832" t="s">
        <v>2558</v>
      </c>
      <c r="D996" s="833" t="s">
        <v>4322</v>
      </c>
      <c r="E996" s="834" t="s">
        <v>2582</v>
      </c>
      <c r="F996" s="832" t="s">
        <v>2553</v>
      </c>
      <c r="G996" s="832" t="s">
        <v>2634</v>
      </c>
      <c r="H996" s="832" t="s">
        <v>662</v>
      </c>
      <c r="I996" s="832" t="s">
        <v>2654</v>
      </c>
      <c r="J996" s="832" t="s">
        <v>1783</v>
      </c>
      <c r="K996" s="832" t="s">
        <v>2655</v>
      </c>
      <c r="L996" s="835">
        <v>1385.62</v>
      </c>
      <c r="M996" s="835">
        <v>2771.24</v>
      </c>
      <c r="N996" s="832">
        <v>2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32</v>
      </c>
      <c r="B997" s="832" t="s">
        <v>2552</v>
      </c>
      <c r="C997" s="832" t="s">
        <v>2558</v>
      </c>
      <c r="D997" s="833" t="s">
        <v>4322</v>
      </c>
      <c r="E997" s="834" t="s">
        <v>2582</v>
      </c>
      <c r="F997" s="832" t="s">
        <v>2553</v>
      </c>
      <c r="G997" s="832" t="s">
        <v>2634</v>
      </c>
      <c r="H997" s="832" t="s">
        <v>662</v>
      </c>
      <c r="I997" s="832" t="s">
        <v>2695</v>
      </c>
      <c r="J997" s="832" t="s">
        <v>1783</v>
      </c>
      <c r="K997" s="832" t="s">
        <v>2696</v>
      </c>
      <c r="L997" s="835">
        <v>1847.49</v>
      </c>
      <c r="M997" s="835">
        <v>14779.92</v>
      </c>
      <c r="N997" s="832">
        <v>8</v>
      </c>
      <c r="O997" s="836">
        <v>2.5</v>
      </c>
      <c r="P997" s="835">
        <v>14779.92</v>
      </c>
      <c r="Q997" s="837">
        <v>1</v>
      </c>
      <c r="R997" s="832">
        <v>8</v>
      </c>
      <c r="S997" s="837">
        <v>1</v>
      </c>
      <c r="T997" s="836">
        <v>2.5</v>
      </c>
      <c r="U997" s="838">
        <v>1</v>
      </c>
    </row>
    <row r="998" spans="1:21" ht="14.4" customHeight="1" x14ac:dyDescent="0.3">
      <c r="A998" s="831">
        <v>32</v>
      </c>
      <c r="B998" s="832" t="s">
        <v>2552</v>
      </c>
      <c r="C998" s="832" t="s">
        <v>2558</v>
      </c>
      <c r="D998" s="833" t="s">
        <v>4322</v>
      </c>
      <c r="E998" s="834" t="s">
        <v>2582</v>
      </c>
      <c r="F998" s="832" t="s">
        <v>2553</v>
      </c>
      <c r="G998" s="832" t="s">
        <v>2853</v>
      </c>
      <c r="H998" s="832" t="s">
        <v>662</v>
      </c>
      <c r="I998" s="832" t="s">
        <v>2438</v>
      </c>
      <c r="J998" s="832" t="s">
        <v>711</v>
      </c>
      <c r="K998" s="832" t="s">
        <v>2439</v>
      </c>
      <c r="L998" s="835">
        <v>24.22</v>
      </c>
      <c r="M998" s="835">
        <v>24.22</v>
      </c>
      <c r="N998" s="832">
        <v>1</v>
      </c>
      <c r="O998" s="836">
        <v>1</v>
      </c>
      <c r="P998" s="835">
        <v>24.22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32</v>
      </c>
      <c r="B999" s="832" t="s">
        <v>2552</v>
      </c>
      <c r="C999" s="832" t="s">
        <v>2558</v>
      </c>
      <c r="D999" s="833" t="s">
        <v>4322</v>
      </c>
      <c r="E999" s="834" t="s">
        <v>2582</v>
      </c>
      <c r="F999" s="832" t="s">
        <v>2553</v>
      </c>
      <c r="G999" s="832" t="s">
        <v>2859</v>
      </c>
      <c r="H999" s="832" t="s">
        <v>592</v>
      </c>
      <c r="I999" s="832" t="s">
        <v>2862</v>
      </c>
      <c r="J999" s="832" t="s">
        <v>1584</v>
      </c>
      <c r="K999" s="832" t="s">
        <v>2861</v>
      </c>
      <c r="L999" s="835">
        <v>103.67</v>
      </c>
      <c r="M999" s="835">
        <v>207.34</v>
      </c>
      <c r="N999" s="832">
        <v>2</v>
      </c>
      <c r="O999" s="836">
        <v>1.5</v>
      </c>
      <c r="P999" s="835">
        <v>207.34</v>
      </c>
      <c r="Q999" s="837">
        <v>1</v>
      </c>
      <c r="R999" s="832">
        <v>2</v>
      </c>
      <c r="S999" s="837">
        <v>1</v>
      </c>
      <c r="T999" s="836">
        <v>1.5</v>
      </c>
      <c r="U999" s="838">
        <v>1</v>
      </c>
    </row>
    <row r="1000" spans="1:21" ht="14.4" customHeight="1" x14ac:dyDescent="0.3">
      <c r="A1000" s="831">
        <v>32</v>
      </c>
      <c r="B1000" s="832" t="s">
        <v>2552</v>
      </c>
      <c r="C1000" s="832" t="s">
        <v>2558</v>
      </c>
      <c r="D1000" s="833" t="s">
        <v>4322</v>
      </c>
      <c r="E1000" s="834" t="s">
        <v>2582</v>
      </c>
      <c r="F1000" s="832" t="s">
        <v>2553</v>
      </c>
      <c r="G1000" s="832" t="s">
        <v>2859</v>
      </c>
      <c r="H1000" s="832" t="s">
        <v>592</v>
      </c>
      <c r="I1000" s="832" t="s">
        <v>3618</v>
      </c>
      <c r="J1000" s="832" t="s">
        <v>3619</v>
      </c>
      <c r="K1000" s="832" t="s">
        <v>3620</v>
      </c>
      <c r="L1000" s="835">
        <v>64.5</v>
      </c>
      <c r="M1000" s="835">
        <v>129</v>
      </c>
      <c r="N1000" s="832">
        <v>2</v>
      </c>
      <c r="O1000" s="836">
        <v>0.5</v>
      </c>
      <c r="P1000" s="835">
        <v>129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32</v>
      </c>
      <c r="B1001" s="832" t="s">
        <v>2552</v>
      </c>
      <c r="C1001" s="832" t="s">
        <v>2558</v>
      </c>
      <c r="D1001" s="833" t="s">
        <v>4322</v>
      </c>
      <c r="E1001" s="834" t="s">
        <v>2582</v>
      </c>
      <c r="F1001" s="832" t="s">
        <v>2553</v>
      </c>
      <c r="G1001" s="832" t="s">
        <v>2611</v>
      </c>
      <c r="H1001" s="832" t="s">
        <v>592</v>
      </c>
      <c r="I1001" s="832" t="s">
        <v>3402</v>
      </c>
      <c r="J1001" s="832" t="s">
        <v>3403</v>
      </c>
      <c r="K1001" s="832" t="s">
        <v>3404</v>
      </c>
      <c r="L1001" s="835">
        <v>453.18</v>
      </c>
      <c r="M1001" s="835">
        <v>453.18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32</v>
      </c>
      <c r="B1002" s="832" t="s">
        <v>2552</v>
      </c>
      <c r="C1002" s="832" t="s">
        <v>2558</v>
      </c>
      <c r="D1002" s="833" t="s">
        <v>4322</v>
      </c>
      <c r="E1002" s="834" t="s">
        <v>2582</v>
      </c>
      <c r="F1002" s="832" t="s">
        <v>2553</v>
      </c>
      <c r="G1002" s="832" t="s">
        <v>2636</v>
      </c>
      <c r="H1002" s="832" t="s">
        <v>662</v>
      </c>
      <c r="I1002" s="832" t="s">
        <v>2769</v>
      </c>
      <c r="J1002" s="832" t="s">
        <v>1990</v>
      </c>
      <c r="K1002" s="832" t="s">
        <v>1991</v>
      </c>
      <c r="L1002" s="835">
        <v>115.18</v>
      </c>
      <c r="M1002" s="835">
        <v>806.2600000000001</v>
      </c>
      <c r="N1002" s="832">
        <v>7</v>
      </c>
      <c r="O1002" s="836">
        <v>5</v>
      </c>
      <c r="P1002" s="835">
        <v>575.90000000000009</v>
      </c>
      <c r="Q1002" s="837">
        <v>0.7142857142857143</v>
      </c>
      <c r="R1002" s="832">
        <v>5</v>
      </c>
      <c r="S1002" s="837">
        <v>0.7142857142857143</v>
      </c>
      <c r="T1002" s="836">
        <v>3.5</v>
      </c>
      <c r="U1002" s="838">
        <v>0.7</v>
      </c>
    </row>
    <row r="1003" spans="1:21" ht="14.4" customHeight="1" x14ac:dyDescent="0.3">
      <c r="A1003" s="831">
        <v>32</v>
      </c>
      <c r="B1003" s="832" t="s">
        <v>2552</v>
      </c>
      <c r="C1003" s="832" t="s">
        <v>2558</v>
      </c>
      <c r="D1003" s="833" t="s">
        <v>4322</v>
      </c>
      <c r="E1003" s="834" t="s">
        <v>2582</v>
      </c>
      <c r="F1003" s="832" t="s">
        <v>2553</v>
      </c>
      <c r="G1003" s="832" t="s">
        <v>2636</v>
      </c>
      <c r="H1003" s="832" t="s">
        <v>662</v>
      </c>
      <c r="I1003" s="832" t="s">
        <v>2697</v>
      </c>
      <c r="J1003" s="832" t="s">
        <v>1990</v>
      </c>
      <c r="K1003" s="832" t="s">
        <v>2698</v>
      </c>
      <c r="L1003" s="835">
        <v>57.6</v>
      </c>
      <c r="M1003" s="835">
        <v>57.6</v>
      </c>
      <c r="N1003" s="832">
        <v>1</v>
      </c>
      <c r="O1003" s="836">
        <v>0.5</v>
      </c>
      <c r="P1003" s="835">
        <v>57.6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32</v>
      </c>
      <c r="B1004" s="832" t="s">
        <v>2552</v>
      </c>
      <c r="C1004" s="832" t="s">
        <v>2558</v>
      </c>
      <c r="D1004" s="833" t="s">
        <v>4322</v>
      </c>
      <c r="E1004" s="834" t="s">
        <v>2582</v>
      </c>
      <c r="F1004" s="832" t="s">
        <v>2553</v>
      </c>
      <c r="G1004" s="832" t="s">
        <v>2699</v>
      </c>
      <c r="H1004" s="832" t="s">
        <v>662</v>
      </c>
      <c r="I1004" s="832" t="s">
        <v>2314</v>
      </c>
      <c r="J1004" s="832" t="s">
        <v>1276</v>
      </c>
      <c r="K1004" s="832" t="s">
        <v>1269</v>
      </c>
      <c r="L1004" s="835">
        <v>127.34</v>
      </c>
      <c r="M1004" s="835">
        <v>127.34</v>
      </c>
      <c r="N1004" s="832">
        <v>1</v>
      </c>
      <c r="O1004" s="836">
        <v>0.5</v>
      </c>
      <c r="P1004" s="835">
        <v>127.34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32</v>
      </c>
      <c r="B1005" s="832" t="s">
        <v>2552</v>
      </c>
      <c r="C1005" s="832" t="s">
        <v>2558</v>
      </c>
      <c r="D1005" s="833" t="s">
        <v>4322</v>
      </c>
      <c r="E1005" s="834" t="s">
        <v>2582</v>
      </c>
      <c r="F1005" s="832" t="s">
        <v>2553</v>
      </c>
      <c r="G1005" s="832" t="s">
        <v>2699</v>
      </c>
      <c r="H1005" s="832" t="s">
        <v>662</v>
      </c>
      <c r="I1005" s="832" t="s">
        <v>2331</v>
      </c>
      <c r="J1005" s="832" t="s">
        <v>2332</v>
      </c>
      <c r="K1005" s="832" t="s">
        <v>1269</v>
      </c>
      <c r="L1005" s="835">
        <v>127.34</v>
      </c>
      <c r="M1005" s="835">
        <v>254.68</v>
      </c>
      <c r="N1005" s="832">
        <v>2</v>
      </c>
      <c r="O1005" s="836">
        <v>0.5</v>
      </c>
      <c r="P1005" s="835">
        <v>254.68</v>
      </c>
      <c r="Q1005" s="837">
        <v>1</v>
      </c>
      <c r="R1005" s="832">
        <v>2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32</v>
      </c>
      <c r="B1006" s="832" t="s">
        <v>2552</v>
      </c>
      <c r="C1006" s="832" t="s">
        <v>2558</v>
      </c>
      <c r="D1006" s="833" t="s">
        <v>4322</v>
      </c>
      <c r="E1006" s="834" t="s">
        <v>2582</v>
      </c>
      <c r="F1006" s="832" t="s">
        <v>2553</v>
      </c>
      <c r="G1006" s="832" t="s">
        <v>2612</v>
      </c>
      <c r="H1006" s="832" t="s">
        <v>592</v>
      </c>
      <c r="I1006" s="832" t="s">
        <v>2616</v>
      </c>
      <c r="J1006" s="832" t="s">
        <v>2617</v>
      </c>
      <c r="K1006" s="832" t="s">
        <v>2618</v>
      </c>
      <c r="L1006" s="835">
        <v>87.67</v>
      </c>
      <c r="M1006" s="835">
        <v>1052.04</v>
      </c>
      <c r="N1006" s="832">
        <v>12</v>
      </c>
      <c r="O1006" s="836">
        <v>5.5</v>
      </c>
      <c r="P1006" s="835">
        <v>789.03000000000009</v>
      </c>
      <c r="Q1006" s="837">
        <v>0.75000000000000011</v>
      </c>
      <c r="R1006" s="832">
        <v>9</v>
      </c>
      <c r="S1006" s="837">
        <v>0.75</v>
      </c>
      <c r="T1006" s="836">
        <v>3.5</v>
      </c>
      <c r="U1006" s="838">
        <v>0.63636363636363635</v>
      </c>
    </row>
    <row r="1007" spans="1:21" ht="14.4" customHeight="1" x14ac:dyDescent="0.3">
      <c r="A1007" s="831">
        <v>32</v>
      </c>
      <c r="B1007" s="832" t="s">
        <v>2552</v>
      </c>
      <c r="C1007" s="832" t="s">
        <v>2558</v>
      </c>
      <c r="D1007" s="833" t="s">
        <v>4322</v>
      </c>
      <c r="E1007" s="834" t="s">
        <v>2582</v>
      </c>
      <c r="F1007" s="832" t="s">
        <v>2553</v>
      </c>
      <c r="G1007" s="832" t="s">
        <v>3621</v>
      </c>
      <c r="H1007" s="832" t="s">
        <v>592</v>
      </c>
      <c r="I1007" s="832" t="s">
        <v>3622</v>
      </c>
      <c r="J1007" s="832" t="s">
        <v>3623</v>
      </c>
      <c r="K1007" s="832" t="s">
        <v>2618</v>
      </c>
      <c r="L1007" s="835">
        <v>0</v>
      </c>
      <c r="M1007" s="835">
        <v>0</v>
      </c>
      <c r="N1007" s="832">
        <v>2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32</v>
      </c>
      <c r="B1008" s="832" t="s">
        <v>2552</v>
      </c>
      <c r="C1008" s="832" t="s">
        <v>2558</v>
      </c>
      <c r="D1008" s="833" t="s">
        <v>4322</v>
      </c>
      <c r="E1008" s="834" t="s">
        <v>2582</v>
      </c>
      <c r="F1008" s="832" t="s">
        <v>2553</v>
      </c>
      <c r="G1008" s="832" t="s">
        <v>3043</v>
      </c>
      <c r="H1008" s="832" t="s">
        <v>592</v>
      </c>
      <c r="I1008" s="832" t="s">
        <v>3624</v>
      </c>
      <c r="J1008" s="832" t="s">
        <v>3045</v>
      </c>
      <c r="K1008" s="832" t="s">
        <v>3625</v>
      </c>
      <c r="L1008" s="835">
        <v>6167.15</v>
      </c>
      <c r="M1008" s="835">
        <v>12334.3</v>
      </c>
      <c r="N1008" s="832">
        <v>2</v>
      </c>
      <c r="O1008" s="836">
        <v>2</v>
      </c>
      <c r="P1008" s="835">
        <v>12334.3</v>
      </c>
      <c r="Q1008" s="837">
        <v>1</v>
      </c>
      <c r="R1008" s="832">
        <v>2</v>
      </c>
      <c r="S1008" s="837">
        <v>1</v>
      </c>
      <c r="T1008" s="836">
        <v>2</v>
      </c>
      <c r="U1008" s="838">
        <v>1</v>
      </c>
    </row>
    <row r="1009" spans="1:21" ht="14.4" customHeight="1" x14ac:dyDescent="0.3">
      <c r="A1009" s="831">
        <v>32</v>
      </c>
      <c r="B1009" s="832" t="s">
        <v>2552</v>
      </c>
      <c r="C1009" s="832" t="s">
        <v>2558</v>
      </c>
      <c r="D1009" s="833" t="s">
        <v>4322</v>
      </c>
      <c r="E1009" s="834" t="s">
        <v>2582</v>
      </c>
      <c r="F1009" s="832" t="s">
        <v>2553</v>
      </c>
      <c r="G1009" s="832" t="s">
        <v>2894</v>
      </c>
      <c r="H1009" s="832" t="s">
        <v>592</v>
      </c>
      <c r="I1009" s="832" t="s">
        <v>2895</v>
      </c>
      <c r="J1009" s="832" t="s">
        <v>2896</v>
      </c>
      <c r="K1009" s="832" t="s">
        <v>2897</v>
      </c>
      <c r="L1009" s="835">
        <v>128.69999999999999</v>
      </c>
      <c r="M1009" s="835">
        <v>128.69999999999999</v>
      </c>
      <c r="N1009" s="832">
        <v>1</v>
      </c>
      <c r="O1009" s="836">
        <v>1</v>
      </c>
      <c r="P1009" s="835">
        <v>128.69999999999999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32</v>
      </c>
      <c r="B1010" s="832" t="s">
        <v>2552</v>
      </c>
      <c r="C1010" s="832" t="s">
        <v>2558</v>
      </c>
      <c r="D1010" s="833" t="s">
        <v>4322</v>
      </c>
      <c r="E1010" s="834" t="s">
        <v>2582</v>
      </c>
      <c r="F1010" s="832" t="s">
        <v>2553</v>
      </c>
      <c r="G1010" s="832" t="s">
        <v>2894</v>
      </c>
      <c r="H1010" s="832" t="s">
        <v>592</v>
      </c>
      <c r="I1010" s="832" t="s">
        <v>2898</v>
      </c>
      <c r="J1010" s="832" t="s">
        <v>2896</v>
      </c>
      <c r="K1010" s="832" t="s">
        <v>2899</v>
      </c>
      <c r="L1010" s="835">
        <v>181.04</v>
      </c>
      <c r="M1010" s="835">
        <v>543.12</v>
      </c>
      <c r="N1010" s="832">
        <v>3</v>
      </c>
      <c r="O1010" s="836">
        <v>2.5</v>
      </c>
      <c r="P1010" s="835">
        <v>543.12</v>
      </c>
      <c r="Q1010" s="837">
        <v>1</v>
      </c>
      <c r="R1010" s="832">
        <v>3</v>
      </c>
      <c r="S1010" s="837">
        <v>1</v>
      </c>
      <c r="T1010" s="836">
        <v>2.5</v>
      </c>
      <c r="U1010" s="838">
        <v>1</v>
      </c>
    </row>
    <row r="1011" spans="1:21" ht="14.4" customHeight="1" x14ac:dyDescent="0.3">
      <c r="A1011" s="831">
        <v>32</v>
      </c>
      <c r="B1011" s="832" t="s">
        <v>2552</v>
      </c>
      <c r="C1011" s="832" t="s">
        <v>2558</v>
      </c>
      <c r="D1011" s="833" t="s">
        <v>4322</v>
      </c>
      <c r="E1011" s="834" t="s">
        <v>2582</v>
      </c>
      <c r="F1011" s="832" t="s">
        <v>2553</v>
      </c>
      <c r="G1011" s="832" t="s">
        <v>2900</v>
      </c>
      <c r="H1011" s="832" t="s">
        <v>662</v>
      </c>
      <c r="I1011" s="832" t="s">
        <v>2250</v>
      </c>
      <c r="J1011" s="832" t="s">
        <v>2251</v>
      </c>
      <c r="K1011" s="832" t="s">
        <v>2252</v>
      </c>
      <c r="L1011" s="835">
        <v>0</v>
      </c>
      <c r="M1011" s="835">
        <v>0</v>
      </c>
      <c r="N1011" s="832">
        <v>2</v>
      </c>
      <c r="O1011" s="836">
        <v>1</v>
      </c>
      <c r="P1011" s="835">
        <v>0</v>
      </c>
      <c r="Q1011" s="837"/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32</v>
      </c>
      <c r="B1012" s="832" t="s">
        <v>2552</v>
      </c>
      <c r="C1012" s="832" t="s">
        <v>2558</v>
      </c>
      <c r="D1012" s="833" t="s">
        <v>4322</v>
      </c>
      <c r="E1012" s="834" t="s">
        <v>2582</v>
      </c>
      <c r="F1012" s="832" t="s">
        <v>2553</v>
      </c>
      <c r="G1012" s="832" t="s">
        <v>3059</v>
      </c>
      <c r="H1012" s="832" t="s">
        <v>592</v>
      </c>
      <c r="I1012" s="832" t="s">
        <v>3060</v>
      </c>
      <c r="J1012" s="832" t="s">
        <v>3061</v>
      </c>
      <c r="K1012" s="832" t="s">
        <v>3062</v>
      </c>
      <c r="L1012" s="835">
        <v>210.38</v>
      </c>
      <c r="M1012" s="835">
        <v>420.76</v>
      </c>
      <c r="N1012" s="832">
        <v>2</v>
      </c>
      <c r="O1012" s="836">
        <v>1</v>
      </c>
      <c r="P1012" s="835">
        <v>210.38</v>
      </c>
      <c r="Q1012" s="837">
        <v>0.5</v>
      </c>
      <c r="R1012" s="832">
        <v>1</v>
      </c>
      <c r="S1012" s="837">
        <v>0.5</v>
      </c>
      <c r="T1012" s="836">
        <v>0.5</v>
      </c>
      <c r="U1012" s="838">
        <v>0.5</v>
      </c>
    </row>
    <row r="1013" spans="1:21" ht="14.4" customHeight="1" x14ac:dyDescent="0.3">
      <c r="A1013" s="831">
        <v>32</v>
      </c>
      <c r="B1013" s="832" t="s">
        <v>2552</v>
      </c>
      <c r="C1013" s="832" t="s">
        <v>2558</v>
      </c>
      <c r="D1013" s="833" t="s">
        <v>4322</v>
      </c>
      <c r="E1013" s="834" t="s">
        <v>2582</v>
      </c>
      <c r="F1013" s="832" t="s">
        <v>2553</v>
      </c>
      <c r="G1013" s="832" t="s">
        <v>3059</v>
      </c>
      <c r="H1013" s="832" t="s">
        <v>592</v>
      </c>
      <c r="I1013" s="832" t="s">
        <v>3626</v>
      </c>
      <c r="J1013" s="832" t="s">
        <v>3061</v>
      </c>
      <c r="K1013" s="832" t="s">
        <v>3627</v>
      </c>
      <c r="L1013" s="835">
        <v>42.08</v>
      </c>
      <c r="M1013" s="835">
        <v>42.08</v>
      </c>
      <c r="N1013" s="832">
        <v>1</v>
      </c>
      <c r="O1013" s="836">
        <v>0.5</v>
      </c>
      <c r="P1013" s="835">
        <v>42.08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32</v>
      </c>
      <c r="B1014" s="832" t="s">
        <v>2552</v>
      </c>
      <c r="C1014" s="832" t="s">
        <v>2558</v>
      </c>
      <c r="D1014" s="833" t="s">
        <v>4322</v>
      </c>
      <c r="E1014" s="834" t="s">
        <v>2582</v>
      </c>
      <c r="F1014" s="832" t="s">
        <v>2553</v>
      </c>
      <c r="G1014" s="832" t="s">
        <v>2602</v>
      </c>
      <c r="H1014" s="832" t="s">
        <v>592</v>
      </c>
      <c r="I1014" s="832" t="s">
        <v>2603</v>
      </c>
      <c r="J1014" s="832" t="s">
        <v>1331</v>
      </c>
      <c r="K1014" s="832" t="s">
        <v>2604</v>
      </c>
      <c r="L1014" s="835">
        <v>66.88</v>
      </c>
      <c r="M1014" s="835">
        <v>200.64</v>
      </c>
      <c r="N1014" s="832">
        <v>3</v>
      </c>
      <c r="O1014" s="836">
        <v>1</v>
      </c>
      <c r="P1014" s="835">
        <v>66.88</v>
      </c>
      <c r="Q1014" s="837">
        <v>0.33333333333333331</v>
      </c>
      <c r="R1014" s="832">
        <v>1</v>
      </c>
      <c r="S1014" s="837">
        <v>0.33333333333333331</v>
      </c>
      <c r="T1014" s="836">
        <v>0.5</v>
      </c>
      <c r="U1014" s="838">
        <v>0.5</v>
      </c>
    </row>
    <row r="1015" spans="1:21" ht="14.4" customHeight="1" x14ac:dyDescent="0.3">
      <c r="A1015" s="831">
        <v>32</v>
      </c>
      <c r="B1015" s="832" t="s">
        <v>2552</v>
      </c>
      <c r="C1015" s="832" t="s">
        <v>2558</v>
      </c>
      <c r="D1015" s="833" t="s">
        <v>4322</v>
      </c>
      <c r="E1015" s="834" t="s">
        <v>2582</v>
      </c>
      <c r="F1015" s="832" t="s">
        <v>2553</v>
      </c>
      <c r="G1015" s="832" t="s">
        <v>2602</v>
      </c>
      <c r="H1015" s="832" t="s">
        <v>662</v>
      </c>
      <c r="I1015" s="832" t="s">
        <v>2153</v>
      </c>
      <c r="J1015" s="832" t="s">
        <v>729</v>
      </c>
      <c r="K1015" s="832" t="s">
        <v>3628</v>
      </c>
      <c r="L1015" s="835">
        <v>311.33999999999997</v>
      </c>
      <c r="M1015" s="835">
        <v>622.67999999999995</v>
      </c>
      <c r="N1015" s="832">
        <v>2</v>
      </c>
      <c r="O1015" s="836">
        <v>0.5</v>
      </c>
      <c r="P1015" s="835">
        <v>622.67999999999995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32</v>
      </c>
      <c r="B1016" s="832" t="s">
        <v>2552</v>
      </c>
      <c r="C1016" s="832" t="s">
        <v>2558</v>
      </c>
      <c r="D1016" s="833" t="s">
        <v>4322</v>
      </c>
      <c r="E1016" s="834" t="s">
        <v>2582</v>
      </c>
      <c r="F1016" s="832" t="s">
        <v>2553</v>
      </c>
      <c r="G1016" s="832" t="s">
        <v>2619</v>
      </c>
      <c r="H1016" s="832" t="s">
        <v>592</v>
      </c>
      <c r="I1016" s="832" t="s">
        <v>3629</v>
      </c>
      <c r="J1016" s="832" t="s">
        <v>2706</v>
      </c>
      <c r="K1016" s="832" t="s">
        <v>2707</v>
      </c>
      <c r="L1016" s="835">
        <v>31.32</v>
      </c>
      <c r="M1016" s="835">
        <v>31.32</v>
      </c>
      <c r="N1016" s="832">
        <v>1</v>
      </c>
      <c r="O1016" s="836">
        <v>0.5</v>
      </c>
      <c r="P1016" s="835">
        <v>31.32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32</v>
      </c>
      <c r="B1017" s="832" t="s">
        <v>2552</v>
      </c>
      <c r="C1017" s="832" t="s">
        <v>2558</v>
      </c>
      <c r="D1017" s="833" t="s">
        <v>4322</v>
      </c>
      <c r="E1017" s="834" t="s">
        <v>2582</v>
      </c>
      <c r="F1017" s="832" t="s">
        <v>2553</v>
      </c>
      <c r="G1017" s="832" t="s">
        <v>3080</v>
      </c>
      <c r="H1017" s="832" t="s">
        <v>662</v>
      </c>
      <c r="I1017" s="832" t="s">
        <v>2212</v>
      </c>
      <c r="J1017" s="832" t="s">
        <v>2213</v>
      </c>
      <c r="K1017" s="832" t="s">
        <v>2147</v>
      </c>
      <c r="L1017" s="835">
        <v>339.8</v>
      </c>
      <c r="M1017" s="835">
        <v>679.6</v>
      </c>
      <c r="N1017" s="832">
        <v>2</v>
      </c>
      <c r="O1017" s="836">
        <v>0.5</v>
      </c>
      <c r="P1017" s="835">
        <v>679.6</v>
      </c>
      <c r="Q1017" s="837">
        <v>1</v>
      </c>
      <c r="R1017" s="832">
        <v>2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32</v>
      </c>
      <c r="B1018" s="832" t="s">
        <v>2552</v>
      </c>
      <c r="C1018" s="832" t="s">
        <v>2558</v>
      </c>
      <c r="D1018" s="833" t="s">
        <v>4322</v>
      </c>
      <c r="E1018" s="834" t="s">
        <v>2582</v>
      </c>
      <c r="F1018" s="832" t="s">
        <v>2553</v>
      </c>
      <c r="G1018" s="832" t="s">
        <v>2623</v>
      </c>
      <c r="H1018" s="832" t="s">
        <v>592</v>
      </c>
      <c r="I1018" s="832" t="s">
        <v>2916</v>
      </c>
      <c r="J1018" s="832" t="s">
        <v>2917</v>
      </c>
      <c r="K1018" s="832" t="s">
        <v>2918</v>
      </c>
      <c r="L1018" s="835">
        <v>151.62</v>
      </c>
      <c r="M1018" s="835">
        <v>151.62</v>
      </c>
      <c r="N1018" s="832">
        <v>1</v>
      </c>
      <c r="O1018" s="836">
        <v>0.5</v>
      </c>
      <c r="P1018" s="835">
        <v>151.62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32</v>
      </c>
      <c r="B1019" s="832" t="s">
        <v>2552</v>
      </c>
      <c r="C1019" s="832" t="s">
        <v>2558</v>
      </c>
      <c r="D1019" s="833" t="s">
        <v>4322</v>
      </c>
      <c r="E1019" s="834" t="s">
        <v>2582</v>
      </c>
      <c r="F1019" s="832" t="s">
        <v>2553</v>
      </c>
      <c r="G1019" s="832" t="s">
        <v>2623</v>
      </c>
      <c r="H1019" s="832" t="s">
        <v>592</v>
      </c>
      <c r="I1019" s="832" t="s">
        <v>3596</v>
      </c>
      <c r="J1019" s="832" t="s">
        <v>2917</v>
      </c>
      <c r="K1019" s="832" t="s">
        <v>3597</v>
      </c>
      <c r="L1019" s="835">
        <v>296.55</v>
      </c>
      <c r="M1019" s="835">
        <v>296.55</v>
      </c>
      <c r="N1019" s="832">
        <v>1</v>
      </c>
      <c r="O1019" s="836">
        <v>0.5</v>
      </c>
      <c r="P1019" s="835">
        <v>296.55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32</v>
      </c>
      <c r="B1020" s="832" t="s">
        <v>2552</v>
      </c>
      <c r="C1020" s="832" t="s">
        <v>2558</v>
      </c>
      <c r="D1020" s="833" t="s">
        <v>4322</v>
      </c>
      <c r="E1020" s="834" t="s">
        <v>2582</v>
      </c>
      <c r="F1020" s="832" t="s">
        <v>2553</v>
      </c>
      <c r="G1020" s="832" t="s">
        <v>2623</v>
      </c>
      <c r="H1020" s="832" t="s">
        <v>592</v>
      </c>
      <c r="I1020" s="832" t="s">
        <v>3596</v>
      </c>
      <c r="J1020" s="832" t="s">
        <v>2917</v>
      </c>
      <c r="K1020" s="832" t="s">
        <v>3597</v>
      </c>
      <c r="L1020" s="835">
        <v>387.73</v>
      </c>
      <c r="M1020" s="835">
        <v>387.73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2552</v>
      </c>
      <c r="C1021" s="832" t="s">
        <v>2558</v>
      </c>
      <c r="D1021" s="833" t="s">
        <v>4322</v>
      </c>
      <c r="E1021" s="834" t="s">
        <v>2582</v>
      </c>
      <c r="F1021" s="832" t="s">
        <v>2553</v>
      </c>
      <c r="G1021" s="832" t="s">
        <v>2708</v>
      </c>
      <c r="H1021" s="832" t="s">
        <v>662</v>
      </c>
      <c r="I1021" s="832" t="s">
        <v>2192</v>
      </c>
      <c r="J1021" s="832" t="s">
        <v>2193</v>
      </c>
      <c r="K1021" s="832" t="s">
        <v>2194</v>
      </c>
      <c r="L1021" s="835">
        <v>10325.280000000001</v>
      </c>
      <c r="M1021" s="835">
        <v>10325.280000000001</v>
      </c>
      <c r="N1021" s="832">
        <v>1</v>
      </c>
      <c r="O1021" s="836">
        <v>0.5</v>
      </c>
      <c r="P1021" s="835">
        <v>10325.280000000001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32</v>
      </c>
      <c r="B1022" s="832" t="s">
        <v>2552</v>
      </c>
      <c r="C1022" s="832" t="s">
        <v>2558</v>
      </c>
      <c r="D1022" s="833" t="s">
        <v>4322</v>
      </c>
      <c r="E1022" s="834" t="s">
        <v>2582</v>
      </c>
      <c r="F1022" s="832" t="s">
        <v>2553</v>
      </c>
      <c r="G1022" s="832" t="s">
        <v>2627</v>
      </c>
      <c r="H1022" s="832" t="s">
        <v>662</v>
      </c>
      <c r="I1022" s="832" t="s">
        <v>2136</v>
      </c>
      <c r="J1022" s="832" t="s">
        <v>1309</v>
      </c>
      <c r="K1022" s="832" t="s">
        <v>2137</v>
      </c>
      <c r="L1022" s="835">
        <v>154.36000000000001</v>
      </c>
      <c r="M1022" s="835">
        <v>463.08000000000004</v>
      </c>
      <c r="N1022" s="832">
        <v>3</v>
      </c>
      <c r="O1022" s="836">
        <v>2</v>
      </c>
      <c r="P1022" s="835">
        <v>463.08000000000004</v>
      </c>
      <c r="Q1022" s="837">
        <v>1</v>
      </c>
      <c r="R1022" s="832">
        <v>3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32</v>
      </c>
      <c r="B1023" s="832" t="s">
        <v>2552</v>
      </c>
      <c r="C1023" s="832" t="s">
        <v>2558</v>
      </c>
      <c r="D1023" s="833" t="s">
        <v>4322</v>
      </c>
      <c r="E1023" s="834" t="s">
        <v>2582</v>
      </c>
      <c r="F1023" s="832" t="s">
        <v>2553</v>
      </c>
      <c r="G1023" s="832" t="s">
        <v>2940</v>
      </c>
      <c r="H1023" s="832" t="s">
        <v>592</v>
      </c>
      <c r="I1023" s="832" t="s">
        <v>2941</v>
      </c>
      <c r="J1023" s="832" t="s">
        <v>2942</v>
      </c>
      <c r="K1023" s="832" t="s">
        <v>2943</v>
      </c>
      <c r="L1023" s="835">
        <v>421.79</v>
      </c>
      <c r="M1023" s="835">
        <v>5483.27</v>
      </c>
      <c r="N1023" s="832">
        <v>13</v>
      </c>
      <c r="O1023" s="836">
        <v>11</v>
      </c>
      <c r="P1023" s="835">
        <v>2108.9500000000003</v>
      </c>
      <c r="Q1023" s="837">
        <v>0.38461538461538464</v>
      </c>
      <c r="R1023" s="832">
        <v>5</v>
      </c>
      <c r="S1023" s="837">
        <v>0.38461538461538464</v>
      </c>
      <c r="T1023" s="836">
        <v>3.5</v>
      </c>
      <c r="U1023" s="838">
        <v>0.31818181818181818</v>
      </c>
    </row>
    <row r="1024" spans="1:21" ht="14.4" customHeight="1" x14ac:dyDescent="0.3">
      <c r="A1024" s="831">
        <v>32</v>
      </c>
      <c r="B1024" s="832" t="s">
        <v>2552</v>
      </c>
      <c r="C1024" s="832" t="s">
        <v>2558</v>
      </c>
      <c r="D1024" s="833" t="s">
        <v>4322</v>
      </c>
      <c r="E1024" s="834" t="s">
        <v>2583</v>
      </c>
      <c r="F1024" s="832" t="s">
        <v>2553</v>
      </c>
      <c r="G1024" s="832" t="s">
        <v>2598</v>
      </c>
      <c r="H1024" s="832" t="s">
        <v>592</v>
      </c>
      <c r="I1024" s="832" t="s">
        <v>2752</v>
      </c>
      <c r="J1024" s="832" t="s">
        <v>938</v>
      </c>
      <c r="K1024" s="832" t="s">
        <v>2751</v>
      </c>
      <c r="L1024" s="835">
        <v>263.26</v>
      </c>
      <c r="M1024" s="835">
        <v>3685.64</v>
      </c>
      <c r="N1024" s="832">
        <v>14</v>
      </c>
      <c r="O1024" s="836">
        <v>2.5</v>
      </c>
      <c r="P1024" s="835">
        <v>3685.64</v>
      </c>
      <c r="Q1024" s="837">
        <v>1</v>
      </c>
      <c r="R1024" s="832">
        <v>14</v>
      </c>
      <c r="S1024" s="837">
        <v>1</v>
      </c>
      <c r="T1024" s="836">
        <v>2.5</v>
      </c>
      <c r="U1024" s="838">
        <v>1</v>
      </c>
    </row>
    <row r="1025" spans="1:21" ht="14.4" customHeight="1" x14ac:dyDescent="0.3">
      <c r="A1025" s="831">
        <v>32</v>
      </c>
      <c r="B1025" s="832" t="s">
        <v>2552</v>
      </c>
      <c r="C1025" s="832" t="s">
        <v>2558</v>
      </c>
      <c r="D1025" s="833" t="s">
        <v>4322</v>
      </c>
      <c r="E1025" s="834" t="s">
        <v>2583</v>
      </c>
      <c r="F1025" s="832" t="s">
        <v>2553</v>
      </c>
      <c r="G1025" s="832" t="s">
        <v>3429</v>
      </c>
      <c r="H1025" s="832" t="s">
        <v>592</v>
      </c>
      <c r="I1025" s="832" t="s">
        <v>3430</v>
      </c>
      <c r="J1025" s="832" t="s">
        <v>3431</v>
      </c>
      <c r="K1025" s="832" t="s">
        <v>3432</v>
      </c>
      <c r="L1025" s="835">
        <v>143.34</v>
      </c>
      <c r="M1025" s="835">
        <v>143.34</v>
      </c>
      <c r="N1025" s="832">
        <v>1</v>
      </c>
      <c r="O1025" s="836">
        <v>1</v>
      </c>
      <c r="P1025" s="835">
        <v>143.34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32</v>
      </c>
      <c r="B1026" s="832" t="s">
        <v>2552</v>
      </c>
      <c r="C1026" s="832" t="s">
        <v>2558</v>
      </c>
      <c r="D1026" s="833" t="s">
        <v>4322</v>
      </c>
      <c r="E1026" s="834" t="s">
        <v>2583</v>
      </c>
      <c r="F1026" s="832" t="s">
        <v>2553</v>
      </c>
      <c r="G1026" s="832" t="s">
        <v>2648</v>
      </c>
      <c r="H1026" s="832" t="s">
        <v>592</v>
      </c>
      <c r="I1026" s="832" t="s">
        <v>3180</v>
      </c>
      <c r="J1026" s="832" t="s">
        <v>2657</v>
      </c>
      <c r="K1026" s="832" t="s">
        <v>680</v>
      </c>
      <c r="L1026" s="835">
        <v>65.28</v>
      </c>
      <c r="M1026" s="835">
        <v>65.28</v>
      </c>
      <c r="N1026" s="832">
        <v>1</v>
      </c>
      <c r="O1026" s="836">
        <v>1</v>
      </c>
      <c r="P1026" s="835">
        <v>65.28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32</v>
      </c>
      <c r="B1027" s="832" t="s">
        <v>2552</v>
      </c>
      <c r="C1027" s="832" t="s">
        <v>2558</v>
      </c>
      <c r="D1027" s="833" t="s">
        <v>4322</v>
      </c>
      <c r="E1027" s="834" t="s">
        <v>2583</v>
      </c>
      <c r="F1027" s="832" t="s">
        <v>2553</v>
      </c>
      <c r="G1027" s="832" t="s">
        <v>2648</v>
      </c>
      <c r="H1027" s="832" t="s">
        <v>592</v>
      </c>
      <c r="I1027" s="832" t="s">
        <v>2957</v>
      </c>
      <c r="J1027" s="832" t="s">
        <v>2657</v>
      </c>
      <c r="K1027" s="832" t="s">
        <v>2958</v>
      </c>
      <c r="L1027" s="835">
        <v>36.270000000000003</v>
      </c>
      <c r="M1027" s="835">
        <v>36.270000000000003</v>
      </c>
      <c r="N1027" s="832">
        <v>1</v>
      </c>
      <c r="O1027" s="836">
        <v>0.5</v>
      </c>
      <c r="P1027" s="835">
        <v>36.270000000000003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32</v>
      </c>
      <c r="B1028" s="832" t="s">
        <v>2552</v>
      </c>
      <c r="C1028" s="832" t="s">
        <v>2558</v>
      </c>
      <c r="D1028" s="833" t="s">
        <v>4322</v>
      </c>
      <c r="E1028" s="834" t="s">
        <v>2583</v>
      </c>
      <c r="F1028" s="832" t="s">
        <v>2553</v>
      </c>
      <c r="G1028" s="832" t="s">
        <v>2648</v>
      </c>
      <c r="H1028" s="832" t="s">
        <v>592</v>
      </c>
      <c r="I1028" s="832" t="s">
        <v>2656</v>
      </c>
      <c r="J1028" s="832" t="s">
        <v>2657</v>
      </c>
      <c r="K1028" s="832" t="s">
        <v>2658</v>
      </c>
      <c r="L1028" s="835">
        <v>121.75</v>
      </c>
      <c r="M1028" s="835">
        <v>487</v>
      </c>
      <c r="N1028" s="832">
        <v>4</v>
      </c>
      <c r="O1028" s="836">
        <v>3</v>
      </c>
      <c r="P1028" s="835">
        <v>243.5</v>
      </c>
      <c r="Q1028" s="837">
        <v>0.5</v>
      </c>
      <c r="R1028" s="832">
        <v>2</v>
      </c>
      <c r="S1028" s="837">
        <v>0.5</v>
      </c>
      <c r="T1028" s="836">
        <v>1.5</v>
      </c>
      <c r="U1028" s="838">
        <v>0.5</v>
      </c>
    </row>
    <row r="1029" spans="1:21" ht="14.4" customHeight="1" x14ac:dyDescent="0.3">
      <c r="A1029" s="831">
        <v>32</v>
      </c>
      <c r="B1029" s="832" t="s">
        <v>2552</v>
      </c>
      <c r="C1029" s="832" t="s">
        <v>2558</v>
      </c>
      <c r="D1029" s="833" t="s">
        <v>4322</v>
      </c>
      <c r="E1029" s="834" t="s">
        <v>2583</v>
      </c>
      <c r="F1029" s="832" t="s">
        <v>2553</v>
      </c>
      <c r="G1029" s="832" t="s">
        <v>2648</v>
      </c>
      <c r="H1029" s="832" t="s">
        <v>662</v>
      </c>
      <c r="I1029" s="832" t="s">
        <v>2236</v>
      </c>
      <c r="J1029" s="832" t="s">
        <v>678</v>
      </c>
      <c r="K1029" s="832" t="s">
        <v>679</v>
      </c>
      <c r="L1029" s="835">
        <v>72.55</v>
      </c>
      <c r="M1029" s="835">
        <v>507.84999999999997</v>
      </c>
      <c r="N1029" s="832">
        <v>7</v>
      </c>
      <c r="O1029" s="836">
        <v>5</v>
      </c>
      <c r="P1029" s="835">
        <v>290.2</v>
      </c>
      <c r="Q1029" s="837">
        <v>0.5714285714285714</v>
      </c>
      <c r="R1029" s="832">
        <v>4</v>
      </c>
      <c r="S1029" s="837">
        <v>0.5714285714285714</v>
      </c>
      <c r="T1029" s="836">
        <v>2</v>
      </c>
      <c r="U1029" s="838">
        <v>0.4</v>
      </c>
    </row>
    <row r="1030" spans="1:21" ht="14.4" customHeight="1" x14ac:dyDescent="0.3">
      <c r="A1030" s="831">
        <v>32</v>
      </c>
      <c r="B1030" s="832" t="s">
        <v>2552</v>
      </c>
      <c r="C1030" s="832" t="s">
        <v>2558</v>
      </c>
      <c r="D1030" s="833" t="s">
        <v>4322</v>
      </c>
      <c r="E1030" s="834" t="s">
        <v>2583</v>
      </c>
      <c r="F1030" s="832" t="s">
        <v>2553</v>
      </c>
      <c r="G1030" s="832" t="s">
        <v>2659</v>
      </c>
      <c r="H1030" s="832" t="s">
        <v>592</v>
      </c>
      <c r="I1030" s="832" t="s">
        <v>3201</v>
      </c>
      <c r="J1030" s="832" t="s">
        <v>2661</v>
      </c>
      <c r="K1030" s="832" t="s">
        <v>2084</v>
      </c>
      <c r="L1030" s="835">
        <v>103.64</v>
      </c>
      <c r="M1030" s="835">
        <v>103.64</v>
      </c>
      <c r="N1030" s="832">
        <v>1</v>
      </c>
      <c r="O1030" s="836">
        <v>0.5</v>
      </c>
      <c r="P1030" s="835">
        <v>103.64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32</v>
      </c>
      <c r="B1031" s="832" t="s">
        <v>2552</v>
      </c>
      <c r="C1031" s="832" t="s">
        <v>2558</v>
      </c>
      <c r="D1031" s="833" t="s">
        <v>4322</v>
      </c>
      <c r="E1031" s="834" t="s">
        <v>2583</v>
      </c>
      <c r="F1031" s="832" t="s">
        <v>2553</v>
      </c>
      <c r="G1031" s="832" t="s">
        <v>2778</v>
      </c>
      <c r="H1031" s="832" t="s">
        <v>592</v>
      </c>
      <c r="I1031" s="832" t="s">
        <v>2779</v>
      </c>
      <c r="J1031" s="832" t="s">
        <v>2780</v>
      </c>
      <c r="K1031" s="832" t="s">
        <v>2781</v>
      </c>
      <c r="L1031" s="835">
        <v>9989.3700000000008</v>
      </c>
      <c r="M1031" s="835">
        <v>69925.59</v>
      </c>
      <c r="N1031" s="832">
        <v>7</v>
      </c>
      <c r="O1031" s="836">
        <v>1.5</v>
      </c>
      <c r="P1031" s="835">
        <v>29968.11</v>
      </c>
      <c r="Q1031" s="837">
        <v>0.4285714285714286</v>
      </c>
      <c r="R1031" s="832">
        <v>3</v>
      </c>
      <c r="S1031" s="837">
        <v>0.42857142857142855</v>
      </c>
      <c r="T1031" s="836">
        <v>0.5</v>
      </c>
      <c r="U1031" s="838">
        <v>0.33333333333333331</v>
      </c>
    </row>
    <row r="1032" spans="1:21" ht="14.4" customHeight="1" x14ac:dyDescent="0.3">
      <c r="A1032" s="831">
        <v>32</v>
      </c>
      <c r="B1032" s="832" t="s">
        <v>2552</v>
      </c>
      <c r="C1032" s="832" t="s">
        <v>2558</v>
      </c>
      <c r="D1032" s="833" t="s">
        <v>4322</v>
      </c>
      <c r="E1032" s="834" t="s">
        <v>2583</v>
      </c>
      <c r="F1032" s="832" t="s">
        <v>2553</v>
      </c>
      <c r="G1032" s="832" t="s">
        <v>3630</v>
      </c>
      <c r="H1032" s="832" t="s">
        <v>662</v>
      </c>
      <c r="I1032" s="832" t="s">
        <v>3631</v>
      </c>
      <c r="J1032" s="832" t="s">
        <v>3632</v>
      </c>
      <c r="K1032" s="832" t="s">
        <v>3633</v>
      </c>
      <c r="L1032" s="835">
        <v>0</v>
      </c>
      <c r="M1032" s="835">
        <v>0</v>
      </c>
      <c r="N1032" s="832">
        <v>1</v>
      </c>
      <c r="O1032" s="836">
        <v>0.5</v>
      </c>
      <c r="P1032" s="835">
        <v>0</v>
      </c>
      <c r="Q1032" s="837"/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32</v>
      </c>
      <c r="B1033" s="832" t="s">
        <v>2552</v>
      </c>
      <c r="C1033" s="832" t="s">
        <v>2558</v>
      </c>
      <c r="D1033" s="833" t="s">
        <v>4322</v>
      </c>
      <c r="E1033" s="834" t="s">
        <v>2583</v>
      </c>
      <c r="F1033" s="832" t="s">
        <v>2553</v>
      </c>
      <c r="G1033" s="832" t="s">
        <v>3181</v>
      </c>
      <c r="H1033" s="832" t="s">
        <v>592</v>
      </c>
      <c r="I1033" s="832" t="s">
        <v>3438</v>
      </c>
      <c r="J1033" s="832" t="s">
        <v>3439</v>
      </c>
      <c r="K1033" s="832" t="s">
        <v>2966</v>
      </c>
      <c r="L1033" s="835">
        <v>392.41</v>
      </c>
      <c r="M1033" s="835">
        <v>1177.23</v>
      </c>
      <c r="N1033" s="832">
        <v>3</v>
      </c>
      <c r="O1033" s="836">
        <v>2</v>
      </c>
      <c r="P1033" s="835">
        <v>1177.23</v>
      </c>
      <c r="Q1033" s="837">
        <v>1</v>
      </c>
      <c r="R1033" s="832">
        <v>3</v>
      </c>
      <c r="S1033" s="837">
        <v>1</v>
      </c>
      <c r="T1033" s="836">
        <v>2</v>
      </c>
      <c r="U1033" s="838">
        <v>1</v>
      </c>
    </row>
    <row r="1034" spans="1:21" ht="14.4" customHeight="1" x14ac:dyDescent="0.3">
      <c r="A1034" s="831">
        <v>32</v>
      </c>
      <c r="B1034" s="832" t="s">
        <v>2552</v>
      </c>
      <c r="C1034" s="832" t="s">
        <v>2558</v>
      </c>
      <c r="D1034" s="833" t="s">
        <v>4322</v>
      </c>
      <c r="E1034" s="834" t="s">
        <v>2583</v>
      </c>
      <c r="F1034" s="832" t="s">
        <v>2553</v>
      </c>
      <c r="G1034" s="832" t="s">
        <v>3181</v>
      </c>
      <c r="H1034" s="832" t="s">
        <v>592</v>
      </c>
      <c r="I1034" s="832" t="s">
        <v>3634</v>
      </c>
      <c r="J1034" s="832" t="s">
        <v>3635</v>
      </c>
      <c r="K1034" s="832" t="s">
        <v>2296</v>
      </c>
      <c r="L1034" s="835">
        <v>139.77000000000001</v>
      </c>
      <c r="M1034" s="835">
        <v>139.77000000000001</v>
      </c>
      <c r="N1034" s="832">
        <v>1</v>
      </c>
      <c r="O1034" s="836">
        <v>0.5</v>
      </c>
      <c r="P1034" s="835">
        <v>139.77000000000001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32</v>
      </c>
      <c r="B1035" s="832" t="s">
        <v>2552</v>
      </c>
      <c r="C1035" s="832" t="s">
        <v>2558</v>
      </c>
      <c r="D1035" s="833" t="s">
        <v>4322</v>
      </c>
      <c r="E1035" s="834" t="s">
        <v>2583</v>
      </c>
      <c r="F1035" s="832" t="s">
        <v>2553</v>
      </c>
      <c r="G1035" s="832" t="s">
        <v>3112</v>
      </c>
      <c r="H1035" s="832" t="s">
        <v>662</v>
      </c>
      <c r="I1035" s="832" t="s">
        <v>2156</v>
      </c>
      <c r="J1035" s="832" t="s">
        <v>2157</v>
      </c>
      <c r="K1035" s="832" t="s">
        <v>2158</v>
      </c>
      <c r="L1035" s="835">
        <v>70.540000000000006</v>
      </c>
      <c r="M1035" s="835">
        <v>70.540000000000006</v>
      </c>
      <c r="N1035" s="832">
        <v>1</v>
      </c>
      <c r="O1035" s="836">
        <v>0.5</v>
      </c>
      <c r="P1035" s="835">
        <v>70.540000000000006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32</v>
      </c>
      <c r="B1036" s="832" t="s">
        <v>2552</v>
      </c>
      <c r="C1036" s="832" t="s">
        <v>2558</v>
      </c>
      <c r="D1036" s="833" t="s">
        <v>4322</v>
      </c>
      <c r="E1036" s="834" t="s">
        <v>2583</v>
      </c>
      <c r="F1036" s="832" t="s">
        <v>2553</v>
      </c>
      <c r="G1036" s="832" t="s">
        <v>3307</v>
      </c>
      <c r="H1036" s="832" t="s">
        <v>662</v>
      </c>
      <c r="I1036" s="832" t="s">
        <v>2049</v>
      </c>
      <c r="J1036" s="832" t="s">
        <v>2047</v>
      </c>
      <c r="K1036" s="832" t="s">
        <v>2050</v>
      </c>
      <c r="L1036" s="835">
        <v>229.38</v>
      </c>
      <c r="M1036" s="835">
        <v>229.38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32</v>
      </c>
      <c r="B1037" s="832" t="s">
        <v>2552</v>
      </c>
      <c r="C1037" s="832" t="s">
        <v>2558</v>
      </c>
      <c r="D1037" s="833" t="s">
        <v>4322</v>
      </c>
      <c r="E1037" s="834" t="s">
        <v>2583</v>
      </c>
      <c r="F1037" s="832" t="s">
        <v>2553</v>
      </c>
      <c r="G1037" s="832" t="s">
        <v>2663</v>
      </c>
      <c r="H1037" s="832" t="s">
        <v>592</v>
      </c>
      <c r="I1037" s="832" t="s">
        <v>3636</v>
      </c>
      <c r="J1037" s="832" t="s">
        <v>3637</v>
      </c>
      <c r="K1037" s="832" t="s">
        <v>2798</v>
      </c>
      <c r="L1037" s="835">
        <v>105.32</v>
      </c>
      <c r="M1037" s="835">
        <v>105.32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32</v>
      </c>
      <c r="B1038" s="832" t="s">
        <v>2552</v>
      </c>
      <c r="C1038" s="832" t="s">
        <v>2558</v>
      </c>
      <c r="D1038" s="833" t="s">
        <v>4322</v>
      </c>
      <c r="E1038" s="834" t="s">
        <v>2583</v>
      </c>
      <c r="F1038" s="832" t="s">
        <v>2553</v>
      </c>
      <c r="G1038" s="832" t="s">
        <v>2786</v>
      </c>
      <c r="H1038" s="832" t="s">
        <v>592</v>
      </c>
      <c r="I1038" s="832" t="s">
        <v>3638</v>
      </c>
      <c r="J1038" s="832" t="s">
        <v>1032</v>
      </c>
      <c r="K1038" s="832" t="s">
        <v>1033</v>
      </c>
      <c r="L1038" s="835">
        <v>0</v>
      </c>
      <c r="M1038" s="835">
        <v>0</v>
      </c>
      <c r="N1038" s="832">
        <v>1</v>
      </c>
      <c r="O1038" s="836">
        <v>0.5</v>
      </c>
      <c r="P1038" s="835">
        <v>0</v>
      </c>
      <c r="Q1038" s="837"/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32</v>
      </c>
      <c r="B1039" s="832" t="s">
        <v>2552</v>
      </c>
      <c r="C1039" s="832" t="s">
        <v>2558</v>
      </c>
      <c r="D1039" s="833" t="s">
        <v>4322</v>
      </c>
      <c r="E1039" s="834" t="s">
        <v>2583</v>
      </c>
      <c r="F1039" s="832" t="s">
        <v>2553</v>
      </c>
      <c r="G1039" s="832" t="s">
        <v>2649</v>
      </c>
      <c r="H1039" s="832" t="s">
        <v>662</v>
      </c>
      <c r="I1039" s="832" t="s">
        <v>2146</v>
      </c>
      <c r="J1039" s="832" t="s">
        <v>2144</v>
      </c>
      <c r="K1039" s="832" t="s">
        <v>2147</v>
      </c>
      <c r="L1039" s="835">
        <v>170.52</v>
      </c>
      <c r="M1039" s="835">
        <v>511.56000000000006</v>
      </c>
      <c r="N1039" s="832">
        <v>3</v>
      </c>
      <c r="O1039" s="836">
        <v>1</v>
      </c>
      <c r="P1039" s="835">
        <v>341.04</v>
      </c>
      <c r="Q1039" s="837">
        <v>0.66666666666666663</v>
      </c>
      <c r="R1039" s="832">
        <v>2</v>
      </c>
      <c r="S1039" s="837">
        <v>0.66666666666666663</v>
      </c>
      <c r="T1039" s="836">
        <v>0.5</v>
      </c>
      <c r="U1039" s="838">
        <v>0.5</v>
      </c>
    </row>
    <row r="1040" spans="1:21" ht="14.4" customHeight="1" x14ac:dyDescent="0.3">
      <c r="A1040" s="831">
        <v>32</v>
      </c>
      <c r="B1040" s="832" t="s">
        <v>2552</v>
      </c>
      <c r="C1040" s="832" t="s">
        <v>2558</v>
      </c>
      <c r="D1040" s="833" t="s">
        <v>4322</v>
      </c>
      <c r="E1040" s="834" t="s">
        <v>2583</v>
      </c>
      <c r="F1040" s="832" t="s">
        <v>2553</v>
      </c>
      <c r="G1040" s="832" t="s">
        <v>2607</v>
      </c>
      <c r="H1040" s="832" t="s">
        <v>662</v>
      </c>
      <c r="I1040" s="832" t="s">
        <v>2295</v>
      </c>
      <c r="J1040" s="832" t="s">
        <v>1245</v>
      </c>
      <c r="K1040" s="832" t="s">
        <v>2296</v>
      </c>
      <c r="L1040" s="835">
        <v>176.32</v>
      </c>
      <c r="M1040" s="835">
        <v>352.64</v>
      </c>
      <c r="N1040" s="832">
        <v>2</v>
      </c>
      <c r="O1040" s="836">
        <v>1.5</v>
      </c>
      <c r="P1040" s="835">
        <v>176.32</v>
      </c>
      <c r="Q1040" s="837">
        <v>0.5</v>
      </c>
      <c r="R1040" s="832">
        <v>1</v>
      </c>
      <c r="S1040" s="837">
        <v>0.5</v>
      </c>
      <c r="T1040" s="836">
        <v>0.5</v>
      </c>
      <c r="U1040" s="838">
        <v>0.33333333333333331</v>
      </c>
    </row>
    <row r="1041" spans="1:21" ht="14.4" customHeight="1" x14ac:dyDescent="0.3">
      <c r="A1041" s="831">
        <v>32</v>
      </c>
      <c r="B1041" s="832" t="s">
        <v>2552</v>
      </c>
      <c r="C1041" s="832" t="s">
        <v>2558</v>
      </c>
      <c r="D1041" s="833" t="s">
        <v>4322</v>
      </c>
      <c r="E1041" s="834" t="s">
        <v>2583</v>
      </c>
      <c r="F1041" s="832" t="s">
        <v>2553</v>
      </c>
      <c r="G1041" s="832" t="s">
        <v>2607</v>
      </c>
      <c r="H1041" s="832" t="s">
        <v>592</v>
      </c>
      <c r="I1041" s="832" t="s">
        <v>3639</v>
      </c>
      <c r="J1041" s="832" t="s">
        <v>3640</v>
      </c>
      <c r="K1041" s="832" t="s">
        <v>1510</v>
      </c>
      <c r="L1041" s="835">
        <v>58.77</v>
      </c>
      <c r="M1041" s="835">
        <v>176.31</v>
      </c>
      <c r="N1041" s="832">
        <v>3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32</v>
      </c>
      <c r="B1042" s="832" t="s">
        <v>2552</v>
      </c>
      <c r="C1042" s="832" t="s">
        <v>2558</v>
      </c>
      <c r="D1042" s="833" t="s">
        <v>4322</v>
      </c>
      <c r="E1042" s="834" t="s">
        <v>2583</v>
      </c>
      <c r="F1042" s="832" t="s">
        <v>2553</v>
      </c>
      <c r="G1042" s="832" t="s">
        <v>3360</v>
      </c>
      <c r="H1042" s="832" t="s">
        <v>592</v>
      </c>
      <c r="I1042" s="832" t="s">
        <v>3641</v>
      </c>
      <c r="J1042" s="832" t="s">
        <v>3362</v>
      </c>
      <c r="K1042" s="832" t="s">
        <v>3363</v>
      </c>
      <c r="L1042" s="835">
        <v>0</v>
      </c>
      <c r="M1042" s="835">
        <v>0</v>
      </c>
      <c r="N1042" s="832">
        <v>2</v>
      </c>
      <c r="O1042" s="836">
        <v>0.5</v>
      </c>
      <c r="P1042" s="835">
        <v>0</v>
      </c>
      <c r="Q1042" s="837"/>
      <c r="R1042" s="832">
        <v>2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32</v>
      </c>
      <c r="B1043" s="832" t="s">
        <v>2552</v>
      </c>
      <c r="C1043" s="832" t="s">
        <v>2558</v>
      </c>
      <c r="D1043" s="833" t="s">
        <v>4322</v>
      </c>
      <c r="E1043" s="834" t="s">
        <v>2583</v>
      </c>
      <c r="F1043" s="832" t="s">
        <v>2553</v>
      </c>
      <c r="G1043" s="832" t="s">
        <v>3360</v>
      </c>
      <c r="H1043" s="832" t="s">
        <v>592</v>
      </c>
      <c r="I1043" s="832" t="s">
        <v>3364</v>
      </c>
      <c r="J1043" s="832" t="s">
        <v>3362</v>
      </c>
      <c r="K1043" s="832" t="s">
        <v>3365</v>
      </c>
      <c r="L1043" s="835">
        <v>0</v>
      </c>
      <c r="M1043" s="835">
        <v>0</v>
      </c>
      <c r="N1043" s="832">
        <v>1</v>
      </c>
      <c r="O1043" s="836">
        <v>0.5</v>
      </c>
      <c r="P1043" s="835">
        <v>0</v>
      </c>
      <c r="Q1043" s="837"/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32</v>
      </c>
      <c r="B1044" s="832" t="s">
        <v>2552</v>
      </c>
      <c r="C1044" s="832" t="s">
        <v>2558</v>
      </c>
      <c r="D1044" s="833" t="s">
        <v>4322</v>
      </c>
      <c r="E1044" s="834" t="s">
        <v>2583</v>
      </c>
      <c r="F1044" s="832" t="s">
        <v>2553</v>
      </c>
      <c r="G1044" s="832" t="s">
        <v>2790</v>
      </c>
      <c r="H1044" s="832" t="s">
        <v>592</v>
      </c>
      <c r="I1044" s="832" t="s">
        <v>3450</v>
      </c>
      <c r="J1044" s="832" t="s">
        <v>3451</v>
      </c>
      <c r="K1044" s="832" t="s">
        <v>1341</v>
      </c>
      <c r="L1044" s="835">
        <v>39.17</v>
      </c>
      <c r="M1044" s="835">
        <v>78.34</v>
      </c>
      <c r="N1044" s="832">
        <v>2</v>
      </c>
      <c r="O1044" s="836">
        <v>1</v>
      </c>
      <c r="P1044" s="835">
        <v>78.34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32</v>
      </c>
      <c r="B1045" s="832" t="s">
        <v>2552</v>
      </c>
      <c r="C1045" s="832" t="s">
        <v>2558</v>
      </c>
      <c r="D1045" s="833" t="s">
        <v>4322</v>
      </c>
      <c r="E1045" s="834" t="s">
        <v>2583</v>
      </c>
      <c r="F1045" s="832" t="s">
        <v>2553</v>
      </c>
      <c r="G1045" s="832" t="s">
        <v>2790</v>
      </c>
      <c r="H1045" s="832" t="s">
        <v>592</v>
      </c>
      <c r="I1045" s="832" t="s">
        <v>3642</v>
      </c>
      <c r="J1045" s="832" t="s">
        <v>3643</v>
      </c>
      <c r="K1045" s="832" t="s">
        <v>2147</v>
      </c>
      <c r="L1045" s="835">
        <v>78.33</v>
      </c>
      <c r="M1045" s="835">
        <v>313.32</v>
      </c>
      <c r="N1045" s="832">
        <v>4</v>
      </c>
      <c r="O1045" s="836">
        <v>2.5</v>
      </c>
      <c r="P1045" s="835">
        <v>234.99</v>
      </c>
      <c r="Q1045" s="837">
        <v>0.75</v>
      </c>
      <c r="R1045" s="832">
        <v>3</v>
      </c>
      <c r="S1045" s="837">
        <v>0.75</v>
      </c>
      <c r="T1045" s="836">
        <v>2</v>
      </c>
      <c r="U1045" s="838">
        <v>0.8</v>
      </c>
    </row>
    <row r="1046" spans="1:21" ht="14.4" customHeight="1" x14ac:dyDescent="0.3">
      <c r="A1046" s="831">
        <v>32</v>
      </c>
      <c r="B1046" s="832" t="s">
        <v>2552</v>
      </c>
      <c r="C1046" s="832" t="s">
        <v>2558</v>
      </c>
      <c r="D1046" s="833" t="s">
        <v>4322</v>
      </c>
      <c r="E1046" s="834" t="s">
        <v>2583</v>
      </c>
      <c r="F1046" s="832" t="s">
        <v>2553</v>
      </c>
      <c r="G1046" s="832" t="s">
        <v>2628</v>
      </c>
      <c r="H1046" s="832" t="s">
        <v>662</v>
      </c>
      <c r="I1046" s="832" t="s">
        <v>2720</v>
      </c>
      <c r="J1046" s="832" t="s">
        <v>777</v>
      </c>
      <c r="K1046" s="832" t="s">
        <v>2272</v>
      </c>
      <c r="L1046" s="835">
        <v>132</v>
      </c>
      <c r="M1046" s="835">
        <v>1188</v>
      </c>
      <c r="N1046" s="832">
        <v>9</v>
      </c>
      <c r="O1046" s="836">
        <v>2</v>
      </c>
      <c r="P1046" s="835">
        <v>792</v>
      </c>
      <c r="Q1046" s="837">
        <v>0.66666666666666663</v>
      </c>
      <c r="R1046" s="832">
        <v>6</v>
      </c>
      <c r="S1046" s="837">
        <v>0.66666666666666663</v>
      </c>
      <c r="T1046" s="836">
        <v>1</v>
      </c>
      <c r="U1046" s="838">
        <v>0.5</v>
      </c>
    </row>
    <row r="1047" spans="1:21" ht="14.4" customHeight="1" x14ac:dyDescent="0.3">
      <c r="A1047" s="831">
        <v>32</v>
      </c>
      <c r="B1047" s="832" t="s">
        <v>2552</v>
      </c>
      <c r="C1047" s="832" t="s">
        <v>2558</v>
      </c>
      <c r="D1047" s="833" t="s">
        <v>4322</v>
      </c>
      <c r="E1047" s="834" t="s">
        <v>2583</v>
      </c>
      <c r="F1047" s="832" t="s">
        <v>2553</v>
      </c>
      <c r="G1047" s="832" t="s">
        <v>2628</v>
      </c>
      <c r="H1047" s="832" t="s">
        <v>662</v>
      </c>
      <c r="I1047" s="832" t="s">
        <v>2270</v>
      </c>
      <c r="J1047" s="832" t="s">
        <v>775</v>
      </c>
      <c r="K1047" s="832" t="s">
        <v>1510</v>
      </c>
      <c r="L1047" s="835">
        <v>65.989999999999995</v>
      </c>
      <c r="M1047" s="835">
        <v>395.93999999999994</v>
      </c>
      <c r="N1047" s="832">
        <v>6</v>
      </c>
      <c r="O1047" s="836">
        <v>1.5</v>
      </c>
      <c r="P1047" s="835">
        <v>197.96999999999997</v>
      </c>
      <c r="Q1047" s="837">
        <v>0.5</v>
      </c>
      <c r="R1047" s="832">
        <v>3</v>
      </c>
      <c r="S1047" s="837">
        <v>0.5</v>
      </c>
      <c r="T1047" s="836">
        <v>0.5</v>
      </c>
      <c r="U1047" s="838">
        <v>0.33333333333333331</v>
      </c>
    </row>
    <row r="1048" spans="1:21" ht="14.4" customHeight="1" x14ac:dyDescent="0.3">
      <c r="A1048" s="831">
        <v>32</v>
      </c>
      <c r="B1048" s="832" t="s">
        <v>2552</v>
      </c>
      <c r="C1048" s="832" t="s">
        <v>2558</v>
      </c>
      <c r="D1048" s="833" t="s">
        <v>4322</v>
      </c>
      <c r="E1048" s="834" t="s">
        <v>2583</v>
      </c>
      <c r="F1048" s="832" t="s">
        <v>2553</v>
      </c>
      <c r="G1048" s="832" t="s">
        <v>2628</v>
      </c>
      <c r="H1048" s="832" t="s">
        <v>662</v>
      </c>
      <c r="I1048" s="832" t="s">
        <v>2271</v>
      </c>
      <c r="J1048" s="832" t="s">
        <v>777</v>
      </c>
      <c r="K1048" s="832" t="s">
        <v>2272</v>
      </c>
      <c r="L1048" s="835">
        <v>132</v>
      </c>
      <c r="M1048" s="835">
        <v>396</v>
      </c>
      <c r="N1048" s="832">
        <v>3</v>
      </c>
      <c r="O1048" s="836">
        <v>0.5</v>
      </c>
      <c r="P1048" s="835">
        <v>396</v>
      </c>
      <c r="Q1048" s="837">
        <v>1</v>
      </c>
      <c r="R1048" s="832">
        <v>3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32</v>
      </c>
      <c r="B1049" s="832" t="s">
        <v>2552</v>
      </c>
      <c r="C1049" s="832" t="s">
        <v>2558</v>
      </c>
      <c r="D1049" s="833" t="s">
        <v>4322</v>
      </c>
      <c r="E1049" s="834" t="s">
        <v>2583</v>
      </c>
      <c r="F1049" s="832" t="s">
        <v>2553</v>
      </c>
      <c r="G1049" s="832" t="s">
        <v>2628</v>
      </c>
      <c r="H1049" s="832" t="s">
        <v>662</v>
      </c>
      <c r="I1049" s="832" t="s">
        <v>2793</v>
      </c>
      <c r="J1049" s="832" t="s">
        <v>777</v>
      </c>
      <c r="K1049" s="832" t="s">
        <v>2516</v>
      </c>
      <c r="L1049" s="835">
        <v>264</v>
      </c>
      <c r="M1049" s="835">
        <v>264</v>
      </c>
      <c r="N1049" s="832">
        <v>1</v>
      </c>
      <c r="O1049" s="836">
        <v>1</v>
      </c>
      <c r="P1049" s="835">
        <v>264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32</v>
      </c>
      <c r="B1050" s="832" t="s">
        <v>2552</v>
      </c>
      <c r="C1050" s="832" t="s">
        <v>2558</v>
      </c>
      <c r="D1050" s="833" t="s">
        <v>4322</v>
      </c>
      <c r="E1050" s="834" t="s">
        <v>2583</v>
      </c>
      <c r="F1050" s="832" t="s">
        <v>2553</v>
      </c>
      <c r="G1050" s="832" t="s">
        <v>2967</v>
      </c>
      <c r="H1050" s="832" t="s">
        <v>592</v>
      </c>
      <c r="I1050" s="832" t="s">
        <v>3644</v>
      </c>
      <c r="J1050" s="832" t="s">
        <v>3114</v>
      </c>
      <c r="K1050" s="832" t="s">
        <v>3566</v>
      </c>
      <c r="L1050" s="835">
        <v>718.91</v>
      </c>
      <c r="M1050" s="835">
        <v>718.91</v>
      </c>
      <c r="N1050" s="832">
        <v>1</v>
      </c>
      <c r="O1050" s="836">
        <v>0.5</v>
      </c>
      <c r="P1050" s="835">
        <v>718.91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32</v>
      </c>
      <c r="B1051" s="832" t="s">
        <v>2552</v>
      </c>
      <c r="C1051" s="832" t="s">
        <v>2558</v>
      </c>
      <c r="D1051" s="833" t="s">
        <v>4322</v>
      </c>
      <c r="E1051" s="834" t="s">
        <v>2583</v>
      </c>
      <c r="F1051" s="832" t="s">
        <v>2553</v>
      </c>
      <c r="G1051" s="832" t="s">
        <v>2967</v>
      </c>
      <c r="H1051" s="832" t="s">
        <v>592</v>
      </c>
      <c r="I1051" s="832" t="s">
        <v>3565</v>
      </c>
      <c r="J1051" s="832" t="s">
        <v>2969</v>
      </c>
      <c r="K1051" s="832" t="s">
        <v>3566</v>
      </c>
      <c r="L1051" s="835">
        <v>718.91</v>
      </c>
      <c r="M1051" s="835">
        <v>1437.82</v>
      </c>
      <c r="N1051" s="832">
        <v>2</v>
      </c>
      <c r="O1051" s="836">
        <v>1</v>
      </c>
      <c r="P1051" s="835">
        <v>1437.82</v>
      </c>
      <c r="Q1051" s="837">
        <v>1</v>
      </c>
      <c r="R1051" s="832">
        <v>2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32</v>
      </c>
      <c r="B1052" s="832" t="s">
        <v>2552</v>
      </c>
      <c r="C1052" s="832" t="s">
        <v>2558</v>
      </c>
      <c r="D1052" s="833" t="s">
        <v>4322</v>
      </c>
      <c r="E1052" s="834" t="s">
        <v>2583</v>
      </c>
      <c r="F1052" s="832" t="s">
        <v>2553</v>
      </c>
      <c r="G1052" s="832" t="s">
        <v>2796</v>
      </c>
      <c r="H1052" s="832" t="s">
        <v>592</v>
      </c>
      <c r="I1052" s="832" t="s">
        <v>3645</v>
      </c>
      <c r="J1052" s="832" t="s">
        <v>3646</v>
      </c>
      <c r="K1052" s="832" t="s">
        <v>3647</v>
      </c>
      <c r="L1052" s="835">
        <v>117.55</v>
      </c>
      <c r="M1052" s="835">
        <v>117.55</v>
      </c>
      <c r="N1052" s="832">
        <v>1</v>
      </c>
      <c r="O1052" s="836">
        <v>1</v>
      </c>
      <c r="P1052" s="835">
        <v>117.55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32</v>
      </c>
      <c r="B1053" s="832" t="s">
        <v>2552</v>
      </c>
      <c r="C1053" s="832" t="s">
        <v>2558</v>
      </c>
      <c r="D1053" s="833" t="s">
        <v>4322</v>
      </c>
      <c r="E1053" s="834" t="s">
        <v>2583</v>
      </c>
      <c r="F1053" s="832" t="s">
        <v>2553</v>
      </c>
      <c r="G1053" s="832" t="s">
        <v>3648</v>
      </c>
      <c r="H1053" s="832" t="s">
        <v>592</v>
      </c>
      <c r="I1053" s="832" t="s">
        <v>3649</v>
      </c>
      <c r="J1053" s="832" t="s">
        <v>829</v>
      </c>
      <c r="K1053" s="832" t="s">
        <v>3650</v>
      </c>
      <c r="L1053" s="835">
        <v>37.61</v>
      </c>
      <c r="M1053" s="835">
        <v>112.83</v>
      </c>
      <c r="N1053" s="832">
        <v>3</v>
      </c>
      <c r="O1053" s="836">
        <v>0.5</v>
      </c>
      <c r="P1053" s="835">
        <v>112.83</v>
      </c>
      <c r="Q1053" s="837">
        <v>1</v>
      </c>
      <c r="R1053" s="832">
        <v>3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32</v>
      </c>
      <c r="B1054" s="832" t="s">
        <v>2552</v>
      </c>
      <c r="C1054" s="832" t="s">
        <v>2558</v>
      </c>
      <c r="D1054" s="833" t="s">
        <v>4322</v>
      </c>
      <c r="E1054" s="834" t="s">
        <v>2583</v>
      </c>
      <c r="F1054" s="832" t="s">
        <v>2553</v>
      </c>
      <c r="G1054" s="832" t="s">
        <v>3370</v>
      </c>
      <c r="H1054" s="832" t="s">
        <v>592</v>
      </c>
      <c r="I1054" s="832" t="s">
        <v>3651</v>
      </c>
      <c r="J1054" s="832" t="s">
        <v>3652</v>
      </c>
      <c r="K1054" s="832" t="s">
        <v>3263</v>
      </c>
      <c r="L1054" s="835">
        <v>322.8</v>
      </c>
      <c r="M1054" s="835">
        <v>645.6</v>
      </c>
      <c r="N1054" s="832">
        <v>2</v>
      </c>
      <c r="O1054" s="836">
        <v>0.5</v>
      </c>
      <c r="P1054" s="835">
        <v>645.6</v>
      </c>
      <c r="Q1054" s="837">
        <v>1</v>
      </c>
      <c r="R1054" s="832">
        <v>2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32</v>
      </c>
      <c r="B1055" s="832" t="s">
        <v>2552</v>
      </c>
      <c r="C1055" s="832" t="s">
        <v>2558</v>
      </c>
      <c r="D1055" s="833" t="s">
        <v>4322</v>
      </c>
      <c r="E1055" s="834" t="s">
        <v>2583</v>
      </c>
      <c r="F1055" s="832" t="s">
        <v>2553</v>
      </c>
      <c r="G1055" s="832" t="s">
        <v>3653</v>
      </c>
      <c r="H1055" s="832" t="s">
        <v>592</v>
      </c>
      <c r="I1055" s="832" t="s">
        <v>3654</v>
      </c>
      <c r="J1055" s="832" t="s">
        <v>1109</v>
      </c>
      <c r="K1055" s="832" t="s">
        <v>3655</v>
      </c>
      <c r="L1055" s="835">
        <v>37.520000000000003</v>
      </c>
      <c r="M1055" s="835">
        <v>75.040000000000006</v>
      </c>
      <c r="N1055" s="832">
        <v>2</v>
      </c>
      <c r="O1055" s="836">
        <v>0.5</v>
      </c>
      <c r="P1055" s="835">
        <v>75.040000000000006</v>
      </c>
      <c r="Q1055" s="837">
        <v>1</v>
      </c>
      <c r="R1055" s="832">
        <v>2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32</v>
      </c>
      <c r="B1056" s="832" t="s">
        <v>2552</v>
      </c>
      <c r="C1056" s="832" t="s">
        <v>2558</v>
      </c>
      <c r="D1056" s="833" t="s">
        <v>4322</v>
      </c>
      <c r="E1056" s="834" t="s">
        <v>2583</v>
      </c>
      <c r="F1056" s="832" t="s">
        <v>2553</v>
      </c>
      <c r="G1056" s="832" t="s">
        <v>2803</v>
      </c>
      <c r="H1056" s="832" t="s">
        <v>592</v>
      </c>
      <c r="I1056" s="832" t="s">
        <v>2804</v>
      </c>
      <c r="J1056" s="832" t="s">
        <v>866</v>
      </c>
      <c r="K1056" s="832" t="s">
        <v>2805</v>
      </c>
      <c r="L1056" s="835">
        <v>159.16999999999999</v>
      </c>
      <c r="M1056" s="835">
        <v>159.16999999999999</v>
      </c>
      <c r="N1056" s="832">
        <v>1</v>
      </c>
      <c r="O1056" s="836">
        <v>0.5</v>
      </c>
      <c r="P1056" s="835">
        <v>159.16999999999999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32</v>
      </c>
      <c r="B1057" s="832" t="s">
        <v>2552</v>
      </c>
      <c r="C1057" s="832" t="s">
        <v>2558</v>
      </c>
      <c r="D1057" s="833" t="s">
        <v>4322</v>
      </c>
      <c r="E1057" s="834" t="s">
        <v>2583</v>
      </c>
      <c r="F1057" s="832" t="s">
        <v>2553</v>
      </c>
      <c r="G1057" s="832" t="s">
        <v>2803</v>
      </c>
      <c r="H1057" s="832" t="s">
        <v>592</v>
      </c>
      <c r="I1057" s="832" t="s">
        <v>2973</v>
      </c>
      <c r="J1057" s="832" t="s">
        <v>866</v>
      </c>
      <c r="K1057" s="832" t="s">
        <v>2974</v>
      </c>
      <c r="L1057" s="835">
        <v>477.5</v>
      </c>
      <c r="M1057" s="835">
        <v>477.5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32</v>
      </c>
      <c r="B1058" s="832" t="s">
        <v>2552</v>
      </c>
      <c r="C1058" s="832" t="s">
        <v>2558</v>
      </c>
      <c r="D1058" s="833" t="s">
        <v>4322</v>
      </c>
      <c r="E1058" s="834" t="s">
        <v>2583</v>
      </c>
      <c r="F1058" s="832" t="s">
        <v>2553</v>
      </c>
      <c r="G1058" s="832" t="s">
        <v>2975</v>
      </c>
      <c r="H1058" s="832" t="s">
        <v>592</v>
      </c>
      <c r="I1058" s="832" t="s">
        <v>3656</v>
      </c>
      <c r="J1058" s="832" t="s">
        <v>3657</v>
      </c>
      <c r="K1058" s="832" t="s">
        <v>3658</v>
      </c>
      <c r="L1058" s="835">
        <v>123.2</v>
      </c>
      <c r="M1058" s="835">
        <v>369.6</v>
      </c>
      <c r="N1058" s="832">
        <v>3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32</v>
      </c>
      <c r="B1059" s="832" t="s">
        <v>2552</v>
      </c>
      <c r="C1059" s="832" t="s">
        <v>2558</v>
      </c>
      <c r="D1059" s="833" t="s">
        <v>4322</v>
      </c>
      <c r="E1059" s="834" t="s">
        <v>2583</v>
      </c>
      <c r="F1059" s="832" t="s">
        <v>2553</v>
      </c>
      <c r="G1059" s="832" t="s">
        <v>2650</v>
      </c>
      <c r="H1059" s="832" t="s">
        <v>592</v>
      </c>
      <c r="I1059" s="832" t="s">
        <v>2721</v>
      </c>
      <c r="J1059" s="832" t="s">
        <v>2722</v>
      </c>
      <c r="K1059" s="832" t="s">
        <v>2723</v>
      </c>
      <c r="L1059" s="835">
        <v>211.61</v>
      </c>
      <c r="M1059" s="835">
        <v>1269.6600000000001</v>
      </c>
      <c r="N1059" s="832">
        <v>6</v>
      </c>
      <c r="O1059" s="836">
        <v>3</v>
      </c>
      <c r="P1059" s="835">
        <v>846.44</v>
      </c>
      <c r="Q1059" s="837">
        <v>0.66666666666666663</v>
      </c>
      <c r="R1059" s="832">
        <v>4</v>
      </c>
      <c r="S1059" s="837">
        <v>0.66666666666666663</v>
      </c>
      <c r="T1059" s="836">
        <v>2</v>
      </c>
      <c r="U1059" s="838">
        <v>0.66666666666666663</v>
      </c>
    </row>
    <row r="1060" spans="1:21" ht="14.4" customHeight="1" x14ac:dyDescent="0.3">
      <c r="A1060" s="831">
        <v>32</v>
      </c>
      <c r="B1060" s="832" t="s">
        <v>2552</v>
      </c>
      <c r="C1060" s="832" t="s">
        <v>2558</v>
      </c>
      <c r="D1060" s="833" t="s">
        <v>4322</v>
      </c>
      <c r="E1060" s="834" t="s">
        <v>2583</v>
      </c>
      <c r="F1060" s="832" t="s">
        <v>2553</v>
      </c>
      <c r="G1060" s="832" t="s">
        <v>2650</v>
      </c>
      <c r="H1060" s="832" t="s">
        <v>662</v>
      </c>
      <c r="I1060" s="832" t="s">
        <v>2188</v>
      </c>
      <c r="J1060" s="832" t="s">
        <v>2189</v>
      </c>
      <c r="K1060" s="832" t="s">
        <v>2190</v>
      </c>
      <c r="L1060" s="835">
        <v>3231.81</v>
      </c>
      <c r="M1060" s="835">
        <v>9695.43</v>
      </c>
      <c r="N1060" s="832">
        <v>3</v>
      </c>
      <c r="O1060" s="836">
        <v>1.5</v>
      </c>
      <c r="P1060" s="835">
        <v>9695.43</v>
      </c>
      <c r="Q1060" s="837">
        <v>1</v>
      </c>
      <c r="R1060" s="832">
        <v>3</v>
      </c>
      <c r="S1060" s="837">
        <v>1</v>
      </c>
      <c r="T1060" s="836">
        <v>1.5</v>
      </c>
      <c r="U1060" s="838">
        <v>1</v>
      </c>
    </row>
    <row r="1061" spans="1:21" ht="14.4" customHeight="1" x14ac:dyDescent="0.3">
      <c r="A1061" s="831">
        <v>32</v>
      </c>
      <c r="B1061" s="832" t="s">
        <v>2552</v>
      </c>
      <c r="C1061" s="832" t="s">
        <v>2558</v>
      </c>
      <c r="D1061" s="833" t="s">
        <v>4322</v>
      </c>
      <c r="E1061" s="834" t="s">
        <v>2583</v>
      </c>
      <c r="F1061" s="832" t="s">
        <v>2553</v>
      </c>
      <c r="G1061" s="832" t="s">
        <v>3659</v>
      </c>
      <c r="H1061" s="832" t="s">
        <v>662</v>
      </c>
      <c r="I1061" s="832" t="s">
        <v>3660</v>
      </c>
      <c r="J1061" s="832" t="s">
        <v>3661</v>
      </c>
      <c r="K1061" s="832" t="s">
        <v>3662</v>
      </c>
      <c r="L1061" s="835">
        <v>44.52</v>
      </c>
      <c r="M1061" s="835">
        <v>133.56</v>
      </c>
      <c r="N1061" s="832">
        <v>3</v>
      </c>
      <c r="O1061" s="836">
        <v>1.5</v>
      </c>
      <c r="P1061" s="835">
        <v>133.56</v>
      </c>
      <c r="Q1061" s="837">
        <v>1</v>
      </c>
      <c r="R1061" s="832">
        <v>3</v>
      </c>
      <c r="S1061" s="837">
        <v>1</v>
      </c>
      <c r="T1061" s="836">
        <v>1.5</v>
      </c>
      <c r="U1061" s="838">
        <v>1</v>
      </c>
    </row>
    <row r="1062" spans="1:21" ht="14.4" customHeight="1" x14ac:dyDescent="0.3">
      <c r="A1062" s="831">
        <v>32</v>
      </c>
      <c r="B1062" s="832" t="s">
        <v>2552</v>
      </c>
      <c r="C1062" s="832" t="s">
        <v>2558</v>
      </c>
      <c r="D1062" s="833" t="s">
        <v>4322</v>
      </c>
      <c r="E1062" s="834" t="s">
        <v>2583</v>
      </c>
      <c r="F1062" s="832" t="s">
        <v>2553</v>
      </c>
      <c r="G1062" s="832" t="s">
        <v>2673</v>
      </c>
      <c r="H1062" s="832" t="s">
        <v>662</v>
      </c>
      <c r="I1062" s="832" t="s">
        <v>2765</v>
      </c>
      <c r="J1062" s="832" t="s">
        <v>908</v>
      </c>
      <c r="K1062" s="832" t="s">
        <v>2030</v>
      </c>
      <c r="L1062" s="835">
        <v>42.51</v>
      </c>
      <c r="M1062" s="835">
        <v>42.51</v>
      </c>
      <c r="N1062" s="832">
        <v>1</v>
      </c>
      <c r="O1062" s="836">
        <v>0.5</v>
      </c>
      <c r="P1062" s="835">
        <v>42.51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32</v>
      </c>
      <c r="B1063" s="832" t="s">
        <v>2552</v>
      </c>
      <c r="C1063" s="832" t="s">
        <v>2558</v>
      </c>
      <c r="D1063" s="833" t="s">
        <v>4322</v>
      </c>
      <c r="E1063" s="834" t="s">
        <v>2583</v>
      </c>
      <c r="F1063" s="832" t="s">
        <v>2553</v>
      </c>
      <c r="G1063" s="832" t="s">
        <v>2806</v>
      </c>
      <c r="H1063" s="832" t="s">
        <v>592</v>
      </c>
      <c r="I1063" s="832" t="s">
        <v>3663</v>
      </c>
      <c r="J1063" s="832" t="s">
        <v>2808</v>
      </c>
      <c r="K1063" s="832" t="s">
        <v>3664</v>
      </c>
      <c r="L1063" s="835">
        <v>537.12</v>
      </c>
      <c r="M1063" s="835">
        <v>537.12</v>
      </c>
      <c r="N1063" s="832">
        <v>1</v>
      </c>
      <c r="O1063" s="836">
        <v>0.5</v>
      </c>
      <c r="P1063" s="835">
        <v>537.12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32</v>
      </c>
      <c r="B1064" s="832" t="s">
        <v>2552</v>
      </c>
      <c r="C1064" s="832" t="s">
        <v>2558</v>
      </c>
      <c r="D1064" s="833" t="s">
        <v>4322</v>
      </c>
      <c r="E1064" s="834" t="s">
        <v>2583</v>
      </c>
      <c r="F1064" s="832" t="s">
        <v>2553</v>
      </c>
      <c r="G1064" s="832" t="s">
        <v>2727</v>
      </c>
      <c r="H1064" s="832" t="s">
        <v>592</v>
      </c>
      <c r="I1064" s="832" t="s">
        <v>2728</v>
      </c>
      <c r="J1064" s="832" t="s">
        <v>1063</v>
      </c>
      <c r="K1064" s="832" t="s">
        <v>2729</v>
      </c>
      <c r="L1064" s="835">
        <v>107.27</v>
      </c>
      <c r="M1064" s="835">
        <v>321.81</v>
      </c>
      <c r="N1064" s="832">
        <v>3</v>
      </c>
      <c r="O1064" s="836">
        <v>1</v>
      </c>
      <c r="P1064" s="835">
        <v>321.81</v>
      </c>
      <c r="Q1064" s="837">
        <v>1</v>
      </c>
      <c r="R1064" s="832">
        <v>3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32</v>
      </c>
      <c r="B1065" s="832" t="s">
        <v>2552</v>
      </c>
      <c r="C1065" s="832" t="s">
        <v>2558</v>
      </c>
      <c r="D1065" s="833" t="s">
        <v>4322</v>
      </c>
      <c r="E1065" s="834" t="s">
        <v>2583</v>
      </c>
      <c r="F1065" s="832" t="s">
        <v>2553</v>
      </c>
      <c r="G1065" s="832" t="s">
        <v>2727</v>
      </c>
      <c r="H1065" s="832" t="s">
        <v>592</v>
      </c>
      <c r="I1065" s="832" t="s">
        <v>3665</v>
      </c>
      <c r="J1065" s="832" t="s">
        <v>1063</v>
      </c>
      <c r="K1065" s="832" t="s">
        <v>2729</v>
      </c>
      <c r="L1065" s="835">
        <v>107.27</v>
      </c>
      <c r="M1065" s="835">
        <v>214.54</v>
      </c>
      <c r="N1065" s="832">
        <v>2</v>
      </c>
      <c r="O1065" s="836">
        <v>1</v>
      </c>
      <c r="P1065" s="835">
        <v>214.54</v>
      </c>
      <c r="Q1065" s="837">
        <v>1</v>
      </c>
      <c r="R1065" s="832">
        <v>2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32</v>
      </c>
      <c r="B1066" s="832" t="s">
        <v>2552</v>
      </c>
      <c r="C1066" s="832" t="s">
        <v>2558</v>
      </c>
      <c r="D1066" s="833" t="s">
        <v>4322</v>
      </c>
      <c r="E1066" s="834" t="s">
        <v>2583</v>
      </c>
      <c r="F1066" s="832" t="s">
        <v>2553</v>
      </c>
      <c r="G1066" s="832" t="s">
        <v>2983</v>
      </c>
      <c r="H1066" s="832" t="s">
        <v>592</v>
      </c>
      <c r="I1066" s="832" t="s">
        <v>3473</v>
      </c>
      <c r="J1066" s="832" t="s">
        <v>3474</v>
      </c>
      <c r="K1066" s="832" t="s">
        <v>2986</v>
      </c>
      <c r="L1066" s="835">
        <v>50.64</v>
      </c>
      <c r="M1066" s="835">
        <v>101.28</v>
      </c>
      <c r="N1066" s="832">
        <v>2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32</v>
      </c>
      <c r="B1067" s="832" t="s">
        <v>2552</v>
      </c>
      <c r="C1067" s="832" t="s">
        <v>2558</v>
      </c>
      <c r="D1067" s="833" t="s">
        <v>4322</v>
      </c>
      <c r="E1067" s="834" t="s">
        <v>2583</v>
      </c>
      <c r="F1067" s="832" t="s">
        <v>2553</v>
      </c>
      <c r="G1067" s="832" t="s">
        <v>2983</v>
      </c>
      <c r="H1067" s="832" t="s">
        <v>592</v>
      </c>
      <c r="I1067" s="832" t="s">
        <v>2984</v>
      </c>
      <c r="J1067" s="832" t="s">
        <v>2985</v>
      </c>
      <c r="K1067" s="832" t="s">
        <v>2986</v>
      </c>
      <c r="L1067" s="835">
        <v>50.64</v>
      </c>
      <c r="M1067" s="835">
        <v>50.64</v>
      </c>
      <c r="N1067" s="832">
        <v>1</v>
      </c>
      <c r="O1067" s="836">
        <v>0.5</v>
      </c>
      <c r="P1067" s="835">
        <v>50.64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32</v>
      </c>
      <c r="B1068" s="832" t="s">
        <v>2552</v>
      </c>
      <c r="C1068" s="832" t="s">
        <v>2558</v>
      </c>
      <c r="D1068" s="833" t="s">
        <v>4322</v>
      </c>
      <c r="E1068" s="834" t="s">
        <v>2583</v>
      </c>
      <c r="F1068" s="832" t="s">
        <v>2553</v>
      </c>
      <c r="G1068" s="832" t="s">
        <v>2812</v>
      </c>
      <c r="H1068" s="832" t="s">
        <v>592</v>
      </c>
      <c r="I1068" s="832" t="s">
        <v>2813</v>
      </c>
      <c r="J1068" s="832" t="s">
        <v>2814</v>
      </c>
      <c r="K1068" s="832" t="s">
        <v>2815</v>
      </c>
      <c r="L1068" s="835">
        <v>140.72</v>
      </c>
      <c r="M1068" s="835">
        <v>140.72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32</v>
      </c>
      <c r="B1069" s="832" t="s">
        <v>2552</v>
      </c>
      <c r="C1069" s="832" t="s">
        <v>2558</v>
      </c>
      <c r="D1069" s="833" t="s">
        <v>4322</v>
      </c>
      <c r="E1069" s="834" t="s">
        <v>2583</v>
      </c>
      <c r="F1069" s="832" t="s">
        <v>2553</v>
      </c>
      <c r="G1069" s="832" t="s">
        <v>2608</v>
      </c>
      <c r="H1069" s="832" t="s">
        <v>592</v>
      </c>
      <c r="I1069" s="832" t="s">
        <v>2674</v>
      </c>
      <c r="J1069" s="832" t="s">
        <v>2675</v>
      </c>
      <c r="K1069" s="832" t="s">
        <v>2676</v>
      </c>
      <c r="L1069" s="835">
        <v>45.03</v>
      </c>
      <c r="M1069" s="835">
        <v>90.06</v>
      </c>
      <c r="N1069" s="832">
        <v>2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32</v>
      </c>
      <c r="B1070" s="832" t="s">
        <v>2552</v>
      </c>
      <c r="C1070" s="832" t="s">
        <v>2558</v>
      </c>
      <c r="D1070" s="833" t="s">
        <v>4322</v>
      </c>
      <c r="E1070" s="834" t="s">
        <v>2583</v>
      </c>
      <c r="F1070" s="832" t="s">
        <v>2553</v>
      </c>
      <c r="G1070" s="832" t="s">
        <v>2987</v>
      </c>
      <c r="H1070" s="832" t="s">
        <v>592</v>
      </c>
      <c r="I1070" s="832" t="s">
        <v>3666</v>
      </c>
      <c r="J1070" s="832" t="s">
        <v>1224</v>
      </c>
      <c r="K1070" s="832" t="s">
        <v>2989</v>
      </c>
      <c r="L1070" s="835">
        <v>34.15</v>
      </c>
      <c r="M1070" s="835">
        <v>68.3</v>
      </c>
      <c r="N1070" s="832">
        <v>2</v>
      </c>
      <c r="O1070" s="836">
        <v>1</v>
      </c>
      <c r="P1070" s="835">
        <v>68.3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32</v>
      </c>
      <c r="B1071" s="832" t="s">
        <v>2552</v>
      </c>
      <c r="C1071" s="832" t="s">
        <v>2558</v>
      </c>
      <c r="D1071" s="833" t="s">
        <v>4322</v>
      </c>
      <c r="E1071" s="834" t="s">
        <v>2583</v>
      </c>
      <c r="F1071" s="832" t="s">
        <v>2553</v>
      </c>
      <c r="G1071" s="832" t="s">
        <v>3377</v>
      </c>
      <c r="H1071" s="832" t="s">
        <v>592</v>
      </c>
      <c r="I1071" s="832" t="s">
        <v>3378</v>
      </c>
      <c r="J1071" s="832" t="s">
        <v>3379</v>
      </c>
      <c r="K1071" s="832" t="s">
        <v>3380</v>
      </c>
      <c r="L1071" s="835">
        <v>164.01</v>
      </c>
      <c r="M1071" s="835">
        <v>164.01</v>
      </c>
      <c r="N1071" s="832">
        <v>1</v>
      </c>
      <c r="O1071" s="836">
        <v>0.5</v>
      </c>
      <c r="P1071" s="835">
        <v>164.01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32</v>
      </c>
      <c r="B1072" s="832" t="s">
        <v>2552</v>
      </c>
      <c r="C1072" s="832" t="s">
        <v>2558</v>
      </c>
      <c r="D1072" s="833" t="s">
        <v>4322</v>
      </c>
      <c r="E1072" s="834" t="s">
        <v>2583</v>
      </c>
      <c r="F1072" s="832" t="s">
        <v>2553</v>
      </c>
      <c r="G1072" s="832" t="s">
        <v>2990</v>
      </c>
      <c r="H1072" s="832" t="s">
        <v>592</v>
      </c>
      <c r="I1072" s="832" t="s">
        <v>2991</v>
      </c>
      <c r="J1072" s="832" t="s">
        <v>2992</v>
      </c>
      <c r="K1072" s="832" t="s">
        <v>2993</v>
      </c>
      <c r="L1072" s="835">
        <v>2615.92</v>
      </c>
      <c r="M1072" s="835">
        <v>10463.68</v>
      </c>
      <c r="N1072" s="832">
        <v>4</v>
      </c>
      <c r="O1072" s="836">
        <v>0.5</v>
      </c>
      <c r="P1072" s="835">
        <v>10463.68</v>
      </c>
      <c r="Q1072" s="837">
        <v>1</v>
      </c>
      <c r="R1072" s="832">
        <v>4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32</v>
      </c>
      <c r="B1073" s="832" t="s">
        <v>2552</v>
      </c>
      <c r="C1073" s="832" t="s">
        <v>2558</v>
      </c>
      <c r="D1073" s="833" t="s">
        <v>4322</v>
      </c>
      <c r="E1073" s="834" t="s">
        <v>2583</v>
      </c>
      <c r="F1073" s="832" t="s">
        <v>2553</v>
      </c>
      <c r="G1073" s="832" t="s">
        <v>2731</v>
      </c>
      <c r="H1073" s="832" t="s">
        <v>592</v>
      </c>
      <c r="I1073" s="832" t="s">
        <v>2820</v>
      </c>
      <c r="J1073" s="832" t="s">
        <v>2733</v>
      </c>
      <c r="K1073" s="832" t="s">
        <v>2821</v>
      </c>
      <c r="L1073" s="835">
        <v>73.989999999999995</v>
      </c>
      <c r="M1073" s="835">
        <v>221.96999999999997</v>
      </c>
      <c r="N1073" s="832">
        <v>3</v>
      </c>
      <c r="O1073" s="836">
        <v>0.5</v>
      </c>
      <c r="P1073" s="835">
        <v>221.96999999999997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32</v>
      </c>
      <c r="B1074" s="832" t="s">
        <v>2552</v>
      </c>
      <c r="C1074" s="832" t="s">
        <v>2558</v>
      </c>
      <c r="D1074" s="833" t="s">
        <v>4322</v>
      </c>
      <c r="E1074" s="834" t="s">
        <v>2583</v>
      </c>
      <c r="F1074" s="832" t="s">
        <v>2553</v>
      </c>
      <c r="G1074" s="832" t="s">
        <v>2822</v>
      </c>
      <c r="H1074" s="832" t="s">
        <v>592</v>
      </c>
      <c r="I1074" s="832" t="s">
        <v>2823</v>
      </c>
      <c r="J1074" s="832" t="s">
        <v>2824</v>
      </c>
      <c r="K1074" s="832" t="s">
        <v>2825</v>
      </c>
      <c r="L1074" s="835">
        <v>73.09</v>
      </c>
      <c r="M1074" s="835">
        <v>146.18</v>
      </c>
      <c r="N1074" s="832">
        <v>2</v>
      </c>
      <c r="O1074" s="836">
        <v>1</v>
      </c>
      <c r="P1074" s="835">
        <v>146.18</v>
      </c>
      <c r="Q1074" s="837">
        <v>1</v>
      </c>
      <c r="R1074" s="832">
        <v>2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32</v>
      </c>
      <c r="B1075" s="832" t="s">
        <v>2552</v>
      </c>
      <c r="C1075" s="832" t="s">
        <v>2558</v>
      </c>
      <c r="D1075" s="833" t="s">
        <v>4322</v>
      </c>
      <c r="E1075" s="834" t="s">
        <v>2583</v>
      </c>
      <c r="F1075" s="832" t="s">
        <v>2553</v>
      </c>
      <c r="G1075" s="832" t="s">
        <v>2826</v>
      </c>
      <c r="H1075" s="832" t="s">
        <v>592</v>
      </c>
      <c r="I1075" s="832" t="s">
        <v>2827</v>
      </c>
      <c r="J1075" s="832" t="s">
        <v>2828</v>
      </c>
      <c r="K1075" s="832" t="s">
        <v>2829</v>
      </c>
      <c r="L1075" s="835">
        <v>0</v>
      </c>
      <c r="M1075" s="835">
        <v>0</v>
      </c>
      <c r="N1075" s="832">
        <v>6</v>
      </c>
      <c r="O1075" s="836">
        <v>1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32</v>
      </c>
      <c r="B1076" s="832" t="s">
        <v>2552</v>
      </c>
      <c r="C1076" s="832" t="s">
        <v>2558</v>
      </c>
      <c r="D1076" s="833" t="s">
        <v>4322</v>
      </c>
      <c r="E1076" s="834" t="s">
        <v>2583</v>
      </c>
      <c r="F1076" s="832" t="s">
        <v>2553</v>
      </c>
      <c r="G1076" s="832" t="s">
        <v>2754</v>
      </c>
      <c r="H1076" s="832" t="s">
        <v>592</v>
      </c>
      <c r="I1076" s="832" t="s">
        <v>2755</v>
      </c>
      <c r="J1076" s="832" t="s">
        <v>2756</v>
      </c>
      <c r="K1076" s="832" t="s">
        <v>2757</v>
      </c>
      <c r="L1076" s="835">
        <v>57.48</v>
      </c>
      <c r="M1076" s="835">
        <v>57.48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32</v>
      </c>
      <c r="B1077" s="832" t="s">
        <v>2552</v>
      </c>
      <c r="C1077" s="832" t="s">
        <v>2558</v>
      </c>
      <c r="D1077" s="833" t="s">
        <v>4322</v>
      </c>
      <c r="E1077" s="834" t="s">
        <v>2583</v>
      </c>
      <c r="F1077" s="832" t="s">
        <v>2553</v>
      </c>
      <c r="G1077" s="832" t="s">
        <v>2684</v>
      </c>
      <c r="H1077" s="832" t="s">
        <v>592</v>
      </c>
      <c r="I1077" s="832" t="s">
        <v>3011</v>
      </c>
      <c r="J1077" s="832" t="s">
        <v>3012</v>
      </c>
      <c r="K1077" s="832" t="s">
        <v>3013</v>
      </c>
      <c r="L1077" s="835">
        <v>58.63</v>
      </c>
      <c r="M1077" s="835">
        <v>117.26</v>
      </c>
      <c r="N1077" s="832">
        <v>2</v>
      </c>
      <c r="O1077" s="836">
        <v>1.5</v>
      </c>
      <c r="P1077" s="835">
        <v>58.63</v>
      </c>
      <c r="Q1077" s="837">
        <v>0.5</v>
      </c>
      <c r="R1077" s="832">
        <v>1</v>
      </c>
      <c r="S1077" s="837">
        <v>0.5</v>
      </c>
      <c r="T1077" s="836">
        <v>1</v>
      </c>
      <c r="U1077" s="838">
        <v>0.66666666666666663</v>
      </c>
    </row>
    <row r="1078" spans="1:21" ht="14.4" customHeight="1" x14ac:dyDescent="0.3">
      <c r="A1078" s="831">
        <v>32</v>
      </c>
      <c r="B1078" s="832" t="s">
        <v>2552</v>
      </c>
      <c r="C1078" s="832" t="s">
        <v>2558</v>
      </c>
      <c r="D1078" s="833" t="s">
        <v>4322</v>
      </c>
      <c r="E1078" s="834" t="s">
        <v>2583</v>
      </c>
      <c r="F1078" s="832" t="s">
        <v>2553</v>
      </c>
      <c r="G1078" s="832" t="s">
        <v>2684</v>
      </c>
      <c r="H1078" s="832" t="s">
        <v>592</v>
      </c>
      <c r="I1078" s="832" t="s">
        <v>2685</v>
      </c>
      <c r="J1078" s="832" t="s">
        <v>2686</v>
      </c>
      <c r="K1078" s="832" t="s">
        <v>679</v>
      </c>
      <c r="L1078" s="835">
        <v>58.62</v>
      </c>
      <c r="M1078" s="835">
        <v>117.24</v>
      </c>
      <c r="N1078" s="832">
        <v>2</v>
      </c>
      <c r="O1078" s="836">
        <v>1</v>
      </c>
      <c r="P1078" s="835">
        <v>58.62</v>
      </c>
      <c r="Q1078" s="837">
        <v>0.5</v>
      </c>
      <c r="R1078" s="832">
        <v>1</v>
      </c>
      <c r="S1078" s="837">
        <v>0.5</v>
      </c>
      <c r="T1078" s="836">
        <v>0.5</v>
      </c>
      <c r="U1078" s="838">
        <v>0.5</v>
      </c>
    </row>
    <row r="1079" spans="1:21" ht="14.4" customHeight="1" x14ac:dyDescent="0.3">
      <c r="A1079" s="831">
        <v>32</v>
      </c>
      <c r="B1079" s="832" t="s">
        <v>2552</v>
      </c>
      <c r="C1079" s="832" t="s">
        <v>2558</v>
      </c>
      <c r="D1079" s="833" t="s">
        <v>4322</v>
      </c>
      <c r="E1079" s="834" t="s">
        <v>2583</v>
      </c>
      <c r="F1079" s="832" t="s">
        <v>2553</v>
      </c>
      <c r="G1079" s="832" t="s">
        <v>2833</v>
      </c>
      <c r="H1079" s="832" t="s">
        <v>592</v>
      </c>
      <c r="I1079" s="832" t="s">
        <v>2834</v>
      </c>
      <c r="J1079" s="832" t="s">
        <v>2835</v>
      </c>
      <c r="K1079" s="832" t="s">
        <v>2836</v>
      </c>
      <c r="L1079" s="835">
        <v>3161.19</v>
      </c>
      <c r="M1079" s="835">
        <v>6322.38</v>
      </c>
      <c r="N1079" s="832">
        <v>2</v>
      </c>
      <c r="O1079" s="836">
        <v>1</v>
      </c>
      <c r="P1079" s="835">
        <v>6322.38</v>
      </c>
      <c r="Q1079" s="837">
        <v>1</v>
      </c>
      <c r="R1079" s="832">
        <v>2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32</v>
      </c>
      <c r="B1080" s="832" t="s">
        <v>2552</v>
      </c>
      <c r="C1080" s="832" t="s">
        <v>2558</v>
      </c>
      <c r="D1080" s="833" t="s">
        <v>4322</v>
      </c>
      <c r="E1080" s="834" t="s">
        <v>2583</v>
      </c>
      <c r="F1080" s="832" t="s">
        <v>2553</v>
      </c>
      <c r="G1080" s="832" t="s">
        <v>2642</v>
      </c>
      <c r="H1080" s="832" t="s">
        <v>592</v>
      </c>
      <c r="I1080" s="832" t="s">
        <v>2643</v>
      </c>
      <c r="J1080" s="832" t="s">
        <v>2644</v>
      </c>
      <c r="K1080" s="832" t="s">
        <v>2645</v>
      </c>
      <c r="L1080" s="835">
        <v>88.76</v>
      </c>
      <c r="M1080" s="835">
        <v>177.52</v>
      </c>
      <c r="N1080" s="832">
        <v>2</v>
      </c>
      <c r="O1080" s="836">
        <v>1</v>
      </c>
      <c r="P1080" s="835">
        <v>177.52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32</v>
      </c>
      <c r="B1081" s="832" t="s">
        <v>2552</v>
      </c>
      <c r="C1081" s="832" t="s">
        <v>2558</v>
      </c>
      <c r="D1081" s="833" t="s">
        <v>4322</v>
      </c>
      <c r="E1081" s="834" t="s">
        <v>2583</v>
      </c>
      <c r="F1081" s="832" t="s">
        <v>2553</v>
      </c>
      <c r="G1081" s="832" t="s">
        <v>3667</v>
      </c>
      <c r="H1081" s="832" t="s">
        <v>592</v>
      </c>
      <c r="I1081" s="832" t="s">
        <v>3668</v>
      </c>
      <c r="J1081" s="832" t="s">
        <v>3669</v>
      </c>
      <c r="K1081" s="832" t="s">
        <v>3670</v>
      </c>
      <c r="L1081" s="835">
        <v>32.28</v>
      </c>
      <c r="M1081" s="835">
        <v>96.84</v>
      </c>
      <c r="N1081" s="832">
        <v>3</v>
      </c>
      <c r="O1081" s="836">
        <v>0.5</v>
      </c>
      <c r="P1081" s="835">
        <v>96.84</v>
      </c>
      <c r="Q1081" s="837">
        <v>1</v>
      </c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32</v>
      </c>
      <c r="B1082" s="832" t="s">
        <v>2552</v>
      </c>
      <c r="C1082" s="832" t="s">
        <v>2558</v>
      </c>
      <c r="D1082" s="833" t="s">
        <v>4322</v>
      </c>
      <c r="E1082" s="834" t="s">
        <v>2583</v>
      </c>
      <c r="F1082" s="832" t="s">
        <v>2553</v>
      </c>
      <c r="G1082" s="832" t="s">
        <v>2687</v>
      </c>
      <c r="H1082" s="832" t="s">
        <v>592</v>
      </c>
      <c r="I1082" s="832" t="s">
        <v>2837</v>
      </c>
      <c r="J1082" s="832" t="s">
        <v>1213</v>
      </c>
      <c r="K1082" s="832" t="s">
        <v>2435</v>
      </c>
      <c r="L1082" s="835">
        <v>760.22</v>
      </c>
      <c r="M1082" s="835">
        <v>3801.1</v>
      </c>
      <c r="N1082" s="832">
        <v>5</v>
      </c>
      <c r="O1082" s="836">
        <v>2.5</v>
      </c>
      <c r="P1082" s="835">
        <v>2280.66</v>
      </c>
      <c r="Q1082" s="837">
        <v>0.6</v>
      </c>
      <c r="R1082" s="832">
        <v>3</v>
      </c>
      <c r="S1082" s="837">
        <v>0.6</v>
      </c>
      <c r="T1082" s="836">
        <v>1.5</v>
      </c>
      <c r="U1082" s="838">
        <v>0.6</v>
      </c>
    </row>
    <row r="1083" spans="1:21" ht="14.4" customHeight="1" x14ac:dyDescent="0.3">
      <c r="A1083" s="831">
        <v>32</v>
      </c>
      <c r="B1083" s="832" t="s">
        <v>2552</v>
      </c>
      <c r="C1083" s="832" t="s">
        <v>2558</v>
      </c>
      <c r="D1083" s="833" t="s">
        <v>4322</v>
      </c>
      <c r="E1083" s="834" t="s">
        <v>2583</v>
      </c>
      <c r="F1083" s="832" t="s">
        <v>2553</v>
      </c>
      <c r="G1083" s="832" t="s">
        <v>2687</v>
      </c>
      <c r="H1083" s="832" t="s">
        <v>592</v>
      </c>
      <c r="I1083" s="832" t="s">
        <v>2688</v>
      </c>
      <c r="J1083" s="832" t="s">
        <v>1213</v>
      </c>
      <c r="K1083" s="832" t="s">
        <v>2689</v>
      </c>
      <c r="L1083" s="835">
        <v>0</v>
      </c>
      <c r="M1083" s="835">
        <v>0</v>
      </c>
      <c r="N1083" s="832">
        <v>1</v>
      </c>
      <c r="O1083" s="836">
        <v>0.5</v>
      </c>
      <c r="P1083" s="835">
        <v>0</v>
      </c>
      <c r="Q1083" s="837"/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32</v>
      </c>
      <c r="B1084" s="832" t="s">
        <v>2552</v>
      </c>
      <c r="C1084" s="832" t="s">
        <v>2558</v>
      </c>
      <c r="D1084" s="833" t="s">
        <v>4322</v>
      </c>
      <c r="E1084" s="834" t="s">
        <v>2583</v>
      </c>
      <c r="F1084" s="832" t="s">
        <v>2553</v>
      </c>
      <c r="G1084" s="832" t="s">
        <v>2632</v>
      </c>
      <c r="H1084" s="832" t="s">
        <v>592</v>
      </c>
      <c r="I1084" s="832" t="s">
        <v>3671</v>
      </c>
      <c r="J1084" s="832" t="s">
        <v>875</v>
      </c>
      <c r="K1084" s="832" t="s">
        <v>2809</v>
      </c>
      <c r="L1084" s="835">
        <v>0</v>
      </c>
      <c r="M1084" s="835">
        <v>0</v>
      </c>
      <c r="N1084" s="832">
        <v>5</v>
      </c>
      <c r="O1084" s="836">
        <v>1.5</v>
      </c>
      <c r="P1084" s="835">
        <v>0</v>
      </c>
      <c r="Q1084" s="837"/>
      <c r="R1084" s="832">
        <v>3</v>
      </c>
      <c r="S1084" s="837">
        <v>0.6</v>
      </c>
      <c r="T1084" s="836">
        <v>1</v>
      </c>
      <c r="U1084" s="838">
        <v>0.66666666666666663</v>
      </c>
    </row>
    <row r="1085" spans="1:21" ht="14.4" customHeight="1" x14ac:dyDescent="0.3">
      <c r="A1085" s="831">
        <v>32</v>
      </c>
      <c r="B1085" s="832" t="s">
        <v>2552</v>
      </c>
      <c r="C1085" s="832" t="s">
        <v>2558</v>
      </c>
      <c r="D1085" s="833" t="s">
        <v>4322</v>
      </c>
      <c r="E1085" s="834" t="s">
        <v>2583</v>
      </c>
      <c r="F1085" s="832" t="s">
        <v>2553</v>
      </c>
      <c r="G1085" s="832" t="s">
        <v>2842</v>
      </c>
      <c r="H1085" s="832" t="s">
        <v>662</v>
      </c>
      <c r="I1085" s="832" t="s">
        <v>2095</v>
      </c>
      <c r="J1085" s="832" t="s">
        <v>1045</v>
      </c>
      <c r="K1085" s="832" t="s">
        <v>2096</v>
      </c>
      <c r="L1085" s="835">
        <v>118.65</v>
      </c>
      <c r="M1085" s="835">
        <v>118.65</v>
      </c>
      <c r="N1085" s="832">
        <v>1</v>
      </c>
      <c r="O1085" s="836">
        <v>0.5</v>
      </c>
      <c r="P1085" s="835">
        <v>118.65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32</v>
      </c>
      <c r="B1086" s="832" t="s">
        <v>2552</v>
      </c>
      <c r="C1086" s="832" t="s">
        <v>2558</v>
      </c>
      <c r="D1086" s="833" t="s">
        <v>4322</v>
      </c>
      <c r="E1086" s="834" t="s">
        <v>2583</v>
      </c>
      <c r="F1086" s="832" t="s">
        <v>2553</v>
      </c>
      <c r="G1086" s="832" t="s">
        <v>3192</v>
      </c>
      <c r="H1086" s="832" t="s">
        <v>592</v>
      </c>
      <c r="I1086" s="832" t="s">
        <v>3193</v>
      </c>
      <c r="J1086" s="832" t="s">
        <v>3194</v>
      </c>
      <c r="K1086" s="832" t="s">
        <v>3195</v>
      </c>
      <c r="L1086" s="835">
        <v>0</v>
      </c>
      <c r="M1086" s="835">
        <v>0</v>
      </c>
      <c r="N1086" s="832">
        <v>2</v>
      </c>
      <c r="O1086" s="836">
        <v>1</v>
      </c>
      <c r="P1086" s="835">
        <v>0</v>
      </c>
      <c r="Q1086" s="837"/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32</v>
      </c>
      <c r="B1087" s="832" t="s">
        <v>2552</v>
      </c>
      <c r="C1087" s="832" t="s">
        <v>2558</v>
      </c>
      <c r="D1087" s="833" t="s">
        <v>4322</v>
      </c>
      <c r="E1087" s="834" t="s">
        <v>2583</v>
      </c>
      <c r="F1087" s="832" t="s">
        <v>2553</v>
      </c>
      <c r="G1087" s="832" t="s">
        <v>3672</v>
      </c>
      <c r="H1087" s="832" t="s">
        <v>592</v>
      </c>
      <c r="I1087" s="832" t="s">
        <v>3673</v>
      </c>
      <c r="J1087" s="832" t="s">
        <v>3674</v>
      </c>
      <c r="K1087" s="832" t="s">
        <v>3675</v>
      </c>
      <c r="L1087" s="835">
        <v>0</v>
      </c>
      <c r="M1087" s="835">
        <v>0</v>
      </c>
      <c r="N1087" s="832">
        <v>3</v>
      </c>
      <c r="O1087" s="836">
        <v>1</v>
      </c>
      <c r="P1087" s="835">
        <v>0</v>
      </c>
      <c r="Q1087" s="837"/>
      <c r="R1087" s="832">
        <v>3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32</v>
      </c>
      <c r="B1088" s="832" t="s">
        <v>2552</v>
      </c>
      <c r="C1088" s="832" t="s">
        <v>2558</v>
      </c>
      <c r="D1088" s="833" t="s">
        <v>4322</v>
      </c>
      <c r="E1088" s="834" t="s">
        <v>2583</v>
      </c>
      <c r="F1088" s="832" t="s">
        <v>2553</v>
      </c>
      <c r="G1088" s="832" t="s">
        <v>3672</v>
      </c>
      <c r="H1088" s="832" t="s">
        <v>592</v>
      </c>
      <c r="I1088" s="832" t="s">
        <v>3673</v>
      </c>
      <c r="J1088" s="832" t="s">
        <v>3674</v>
      </c>
      <c r="K1088" s="832" t="s">
        <v>3675</v>
      </c>
      <c r="L1088" s="835">
        <v>362.97</v>
      </c>
      <c r="M1088" s="835">
        <v>362.97</v>
      </c>
      <c r="N1088" s="832">
        <v>1</v>
      </c>
      <c r="O1088" s="836">
        <v>0.5</v>
      </c>
      <c r="P1088" s="835">
        <v>362.97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32</v>
      </c>
      <c r="B1089" s="832" t="s">
        <v>2552</v>
      </c>
      <c r="C1089" s="832" t="s">
        <v>2558</v>
      </c>
      <c r="D1089" s="833" t="s">
        <v>4322</v>
      </c>
      <c r="E1089" s="834" t="s">
        <v>2583</v>
      </c>
      <c r="F1089" s="832" t="s">
        <v>2553</v>
      </c>
      <c r="G1089" s="832" t="s">
        <v>3494</v>
      </c>
      <c r="H1089" s="832" t="s">
        <v>592</v>
      </c>
      <c r="I1089" s="832" t="s">
        <v>3676</v>
      </c>
      <c r="J1089" s="832" t="s">
        <v>3677</v>
      </c>
      <c r="K1089" s="832" t="s">
        <v>2377</v>
      </c>
      <c r="L1089" s="835">
        <v>86.41</v>
      </c>
      <c r="M1089" s="835">
        <v>172.82</v>
      </c>
      <c r="N1089" s="832">
        <v>2</v>
      </c>
      <c r="O1089" s="836">
        <v>0.5</v>
      </c>
      <c r="P1089" s="835">
        <v>172.82</v>
      </c>
      <c r="Q1089" s="837">
        <v>1</v>
      </c>
      <c r="R1089" s="832">
        <v>2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32</v>
      </c>
      <c r="B1090" s="832" t="s">
        <v>2552</v>
      </c>
      <c r="C1090" s="832" t="s">
        <v>2558</v>
      </c>
      <c r="D1090" s="833" t="s">
        <v>4322</v>
      </c>
      <c r="E1090" s="834" t="s">
        <v>2583</v>
      </c>
      <c r="F1090" s="832" t="s">
        <v>2553</v>
      </c>
      <c r="G1090" s="832" t="s">
        <v>3678</v>
      </c>
      <c r="H1090" s="832" t="s">
        <v>592</v>
      </c>
      <c r="I1090" s="832" t="s">
        <v>3679</v>
      </c>
      <c r="J1090" s="832" t="s">
        <v>3680</v>
      </c>
      <c r="K1090" s="832" t="s">
        <v>3681</v>
      </c>
      <c r="L1090" s="835">
        <v>4030.58</v>
      </c>
      <c r="M1090" s="835">
        <v>4030.58</v>
      </c>
      <c r="N1090" s="832">
        <v>1</v>
      </c>
      <c r="O1090" s="836">
        <v>1</v>
      </c>
      <c r="P1090" s="835">
        <v>4030.58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32</v>
      </c>
      <c r="B1091" s="832" t="s">
        <v>2552</v>
      </c>
      <c r="C1091" s="832" t="s">
        <v>2558</v>
      </c>
      <c r="D1091" s="833" t="s">
        <v>4322</v>
      </c>
      <c r="E1091" s="834" t="s">
        <v>2583</v>
      </c>
      <c r="F1091" s="832" t="s">
        <v>2553</v>
      </c>
      <c r="G1091" s="832" t="s">
        <v>3134</v>
      </c>
      <c r="H1091" s="832" t="s">
        <v>662</v>
      </c>
      <c r="I1091" s="832" t="s">
        <v>3135</v>
      </c>
      <c r="J1091" s="832" t="s">
        <v>2423</v>
      </c>
      <c r="K1091" s="832" t="s">
        <v>3136</v>
      </c>
      <c r="L1091" s="835">
        <v>219.18</v>
      </c>
      <c r="M1091" s="835">
        <v>219.18</v>
      </c>
      <c r="N1091" s="832">
        <v>1</v>
      </c>
      <c r="O1091" s="836">
        <v>1</v>
      </c>
      <c r="P1091" s="835">
        <v>219.18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32</v>
      </c>
      <c r="B1092" s="832" t="s">
        <v>2552</v>
      </c>
      <c r="C1092" s="832" t="s">
        <v>2558</v>
      </c>
      <c r="D1092" s="833" t="s">
        <v>4322</v>
      </c>
      <c r="E1092" s="834" t="s">
        <v>2583</v>
      </c>
      <c r="F1092" s="832" t="s">
        <v>2553</v>
      </c>
      <c r="G1092" s="832" t="s">
        <v>3023</v>
      </c>
      <c r="H1092" s="832" t="s">
        <v>592</v>
      </c>
      <c r="I1092" s="832" t="s">
        <v>3682</v>
      </c>
      <c r="J1092" s="832" t="s">
        <v>3683</v>
      </c>
      <c r="K1092" s="832" t="s">
        <v>3684</v>
      </c>
      <c r="L1092" s="835">
        <v>66.97</v>
      </c>
      <c r="M1092" s="835">
        <v>66.97</v>
      </c>
      <c r="N1092" s="832">
        <v>1</v>
      </c>
      <c r="O1092" s="836">
        <v>0.5</v>
      </c>
      <c r="P1092" s="835">
        <v>66.97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32</v>
      </c>
      <c r="B1093" s="832" t="s">
        <v>2552</v>
      </c>
      <c r="C1093" s="832" t="s">
        <v>2558</v>
      </c>
      <c r="D1093" s="833" t="s">
        <v>4322</v>
      </c>
      <c r="E1093" s="834" t="s">
        <v>2583</v>
      </c>
      <c r="F1093" s="832" t="s">
        <v>2553</v>
      </c>
      <c r="G1093" s="832" t="s">
        <v>2690</v>
      </c>
      <c r="H1093" s="832" t="s">
        <v>662</v>
      </c>
      <c r="I1093" s="832" t="s">
        <v>3257</v>
      </c>
      <c r="J1093" s="832" t="s">
        <v>1711</v>
      </c>
      <c r="K1093" s="832" t="s">
        <v>2390</v>
      </c>
      <c r="L1093" s="835">
        <v>27.5</v>
      </c>
      <c r="M1093" s="835">
        <v>27.5</v>
      </c>
      <c r="N1093" s="832">
        <v>1</v>
      </c>
      <c r="O1093" s="836">
        <v>1</v>
      </c>
      <c r="P1093" s="835">
        <v>27.5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32</v>
      </c>
      <c r="B1094" s="832" t="s">
        <v>2552</v>
      </c>
      <c r="C1094" s="832" t="s">
        <v>2558</v>
      </c>
      <c r="D1094" s="833" t="s">
        <v>4322</v>
      </c>
      <c r="E1094" s="834" t="s">
        <v>2583</v>
      </c>
      <c r="F1094" s="832" t="s">
        <v>2553</v>
      </c>
      <c r="G1094" s="832" t="s">
        <v>2690</v>
      </c>
      <c r="H1094" s="832" t="s">
        <v>662</v>
      </c>
      <c r="I1094" s="832" t="s">
        <v>3588</v>
      </c>
      <c r="J1094" s="832" t="s">
        <v>3589</v>
      </c>
      <c r="K1094" s="832" t="s">
        <v>2958</v>
      </c>
      <c r="L1094" s="835">
        <v>54.99</v>
      </c>
      <c r="M1094" s="835">
        <v>54.99</v>
      </c>
      <c r="N1094" s="832">
        <v>1</v>
      </c>
      <c r="O1094" s="836">
        <v>1</v>
      </c>
      <c r="P1094" s="835">
        <v>54.99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32</v>
      </c>
      <c r="B1095" s="832" t="s">
        <v>2552</v>
      </c>
      <c r="C1095" s="832" t="s">
        <v>2558</v>
      </c>
      <c r="D1095" s="833" t="s">
        <v>4322</v>
      </c>
      <c r="E1095" s="834" t="s">
        <v>2583</v>
      </c>
      <c r="F1095" s="832" t="s">
        <v>2553</v>
      </c>
      <c r="G1095" s="832" t="s">
        <v>2690</v>
      </c>
      <c r="H1095" s="832" t="s">
        <v>592</v>
      </c>
      <c r="I1095" s="832" t="s">
        <v>3685</v>
      </c>
      <c r="J1095" s="832" t="s">
        <v>3686</v>
      </c>
      <c r="K1095" s="832" t="s">
        <v>2396</v>
      </c>
      <c r="L1095" s="835">
        <v>58.52</v>
      </c>
      <c r="M1095" s="835">
        <v>58.52</v>
      </c>
      <c r="N1095" s="832">
        <v>1</v>
      </c>
      <c r="O1095" s="836">
        <v>0.5</v>
      </c>
      <c r="P1095" s="835">
        <v>58.52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32</v>
      </c>
      <c r="B1096" s="832" t="s">
        <v>2552</v>
      </c>
      <c r="C1096" s="832" t="s">
        <v>2558</v>
      </c>
      <c r="D1096" s="833" t="s">
        <v>4322</v>
      </c>
      <c r="E1096" s="834" t="s">
        <v>2583</v>
      </c>
      <c r="F1096" s="832" t="s">
        <v>2553</v>
      </c>
      <c r="G1096" s="832" t="s">
        <v>2766</v>
      </c>
      <c r="H1096" s="832" t="s">
        <v>592</v>
      </c>
      <c r="I1096" s="832" t="s">
        <v>2767</v>
      </c>
      <c r="J1096" s="832" t="s">
        <v>1739</v>
      </c>
      <c r="K1096" s="832" t="s">
        <v>2768</v>
      </c>
      <c r="L1096" s="835">
        <v>34.19</v>
      </c>
      <c r="M1096" s="835">
        <v>136.76</v>
      </c>
      <c r="N1096" s="832">
        <v>4</v>
      </c>
      <c r="O1096" s="836">
        <v>1</v>
      </c>
      <c r="P1096" s="835">
        <v>136.76</v>
      </c>
      <c r="Q1096" s="837">
        <v>1</v>
      </c>
      <c r="R1096" s="832">
        <v>4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32</v>
      </c>
      <c r="B1097" s="832" t="s">
        <v>2552</v>
      </c>
      <c r="C1097" s="832" t="s">
        <v>2558</v>
      </c>
      <c r="D1097" s="833" t="s">
        <v>4322</v>
      </c>
      <c r="E1097" s="834" t="s">
        <v>2583</v>
      </c>
      <c r="F1097" s="832" t="s">
        <v>2553</v>
      </c>
      <c r="G1097" s="832" t="s">
        <v>2634</v>
      </c>
      <c r="H1097" s="832" t="s">
        <v>662</v>
      </c>
      <c r="I1097" s="832" t="s">
        <v>2694</v>
      </c>
      <c r="J1097" s="832" t="s">
        <v>901</v>
      </c>
      <c r="K1097" s="832" t="s">
        <v>2018</v>
      </c>
      <c r="L1097" s="835">
        <v>490.89</v>
      </c>
      <c r="M1097" s="835">
        <v>981.78</v>
      </c>
      <c r="N1097" s="832">
        <v>2</v>
      </c>
      <c r="O1097" s="836">
        <v>2</v>
      </c>
      <c r="P1097" s="835">
        <v>981.78</v>
      </c>
      <c r="Q1097" s="837">
        <v>1</v>
      </c>
      <c r="R1097" s="832">
        <v>2</v>
      </c>
      <c r="S1097" s="837">
        <v>1</v>
      </c>
      <c r="T1097" s="836">
        <v>2</v>
      </c>
      <c r="U1097" s="838">
        <v>1</v>
      </c>
    </row>
    <row r="1098" spans="1:21" ht="14.4" customHeight="1" x14ac:dyDescent="0.3">
      <c r="A1098" s="831">
        <v>32</v>
      </c>
      <c r="B1098" s="832" t="s">
        <v>2552</v>
      </c>
      <c r="C1098" s="832" t="s">
        <v>2558</v>
      </c>
      <c r="D1098" s="833" t="s">
        <v>4322</v>
      </c>
      <c r="E1098" s="834" t="s">
        <v>2583</v>
      </c>
      <c r="F1098" s="832" t="s">
        <v>2553</v>
      </c>
      <c r="G1098" s="832" t="s">
        <v>2634</v>
      </c>
      <c r="H1098" s="832" t="s">
        <v>662</v>
      </c>
      <c r="I1098" s="832" t="s">
        <v>2740</v>
      </c>
      <c r="J1098" s="832" t="s">
        <v>901</v>
      </c>
      <c r="K1098" s="832" t="s">
        <v>2016</v>
      </c>
      <c r="L1098" s="835">
        <v>736.33</v>
      </c>
      <c r="M1098" s="835">
        <v>5890.64</v>
      </c>
      <c r="N1098" s="832">
        <v>8</v>
      </c>
      <c r="O1098" s="836">
        <v>1.5</v>
      </c>
      <c r="P1098" s="835">
        <v>5890.64</v>
      </c>
      <c r="Q1098" s="837">
        <v>1</v>
      </c>
      <c r="R1098" s="832">
        <v>8</v>
      </c>
      <c r="S1098" s="837">
        <v>1</v>
      </c>
      <c r="T1098" s="836">
        <v>1.5</v>
      </c>
      <c r="U1098" s="838">
        <v>1</v>
      </c>
    </row>
    <row r="1099" spans="1:21" ht="14.4" customHeight="1" x14ac:dyDescent="0.3">
      <c r="A1099" s="831">
        <v>32</v>
      </c>
      <c r="B1099" s="832" t="s">
        <v>2552</v>
      </c>
      <c r="C1099" s="832" t="s">
        <v>2558</v>
      </c>
      <c r="D1099" s="833" t="s">
        <v>4322</v>
      </c>
      <c r="E1099" s="834" t="s">
        <v>2583</v>
      </c>
      <c r="F1099" s="832" t="s">
        <v>2553</v>
      </c>
      <c r="G1099" s="832" t="s">
        <v>2634</v>
      </c>
      <c r="H1099" s="832" t="s">
        <v>662</v>
      </c>
      <c r="I1099" s="832" t="s">
        <v>2654</v>
      </c>
      <c r="J1099" s="832" t="s">
        <v>1783</v>
      </c>
      <c r="K1099" s="832" t="s">
        <v>2655</v>
      </c>
      <c r="L1099" s="835">
        <v>1385.62</v>
      </c>
      <c r="M1099" s="835">
        <v>9699.34</v>
      </c>
      <c r="N1099" s="832">
        <v>7</v>
      </c>
      <c r="O1099" s="836">
        <v>1.5</v>
      </c>
      <c r="P1099" s="835">
        <v>5542.48</v>
      </c>
      <c r="Q1099" s="837">
        <v>0.5714285714285714</v>
      </c>
      <c r="R1099" s="832">
        <v>4</v>
      </c>
      <c r="S1099" s="837">
        <v>0.5714285714285714</v>
      </c>
      <c r="T1099" s="836">
        <v>0.5</v>
      </c>
      <c r="U1099" s="838">
        <v>0.33333333333333331</v>
      </c>
    </row>
    <row r="1100" spans="1:21" ht="14.4" customHeight="1" x14ac:dyDescent="0.3">
      <c r="A1100" s="831">
        <v>32</v>
      </c>
      <c r="B1100" s="832" t="s">
        <v>2552</v>
      </c>
      <c r="C1100" s="832" t="s">
        <v>2558</v>
      </c>
      <c r="D1100" s="833" t="s">
        <v>4322</v>
      </c>
      <c r="E1100" s="834" t="s">
        <v>2583</v>
      </c>
      <c r="F1100" s="832" t="s">
        <v>2553</v>
      </c>
      <c r="G1100" s="832" t="s">
        <v>3260</v>
      </c>
      <c r="H1100" s="832" t="s">
        <v>592</v>
      </c>
      <c r="I1100" s="832" t="s">
        <v>3261</v>
      </c>
      <c r="J1100" s="832" t="s">
        <v>3262</v>
      </c>
      <c r="K1100" s="832" t="s">
        <v>3263</v>
      </c>
      <c r="L1100" s="835">
        <v>155.24</v>
      </c>
      <c r="M1100" s="835">
        <v>155.24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32</v>
      </c>
      <c r="B1101" s="832" t="s">
        <v>2552</v>
      </c>
      <c r="C1101" s="832" t="s">
        <v>2558</v>
      </c>
      <c r="D1101" s="833" t="s">
        <v>4322</v>
      </c>
      <c r="E1101" s="834" t="s">
        <v>2583</v>
      </c>
      <c r="F1101" s="832" t="s">
        <v>2553</v>
      </c>
      <c r="G1101" s="832" t="s">
        <v>3400</v>
      </c>
      <c r="H1101" s="832" t="s">
        <v>592</v>
      </c>
      <c r="I1101" s="832" t="s">
        <v>3687</v>
      </c>
      <c r="J1101" s="832" t="s">
        <v>3688</v>
      </c>
      <c r="K1101" s="832" t="s">
        <v>3662</v>
      </c>
      <c r="L1101" s="835">
        <v>29.02</v>
      </c>
      <c r="M1101" s="835">
        <v>58.04</v>
      </c>
      <c r="N1101" s="832">
        <v>2</v>
      </c>
      <c r="O1101" s="836">
        <v>0.5</v>
      </c>
      <c r="P1101" s="835">
        <v>58.04</v>
      </c>
      <c r="Q1101" s="837">
        <v>1</v>
      </c>
      <c r="R1101" s="832">
        <v>2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32</v>
      </c>
      <c r="B1102" s="832" t="s">
        <v>2552</v>
      </c>
      <c r="C1102" s="832" t="s">
        <v>2558</v>
      </c>
      <c r="D1102" s="833" t="s">
        <v>4322</v>
      </c>
      <c r="E1102" s="834" t="s">
        <v>2583</v>
      </c>
      <c r="F1102" s="832" t="s">
        <v>2553</v>
      </c>
      <c r="G1102" s="832" t="s">
        <v>2741</v>
      </c>
      <c r="H1102" s="832" t="s">
        <v>592</v>
      </c>
      <c r="I1102" s="832" t="s">
        <v>2742</v>
      </c>
      <c r="J1102" s="832" t="s">
        <v>1354</v>
      </c>
      <c r="K1102" s="832" t="s">
        <v>2743</v>
      </c>
      <c r="L1102" s="835">
        <v>78.33</v>
      </c>
      <c r="M1102" s="835">
        <v>78.33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32</v>
      </c>
      <c r="B1103" s="832" t="s">
        <v>2552</v>
      </c>
      <c r="C1103" s="832" t="s">
        <v>2558</v>
      </c>
      <c r="D1103" s="833" t="s">
        <v>4322</v>
      </c>
      <c r="E1103" s="834" t="s">
        <v>2583</v>
      </c>
      <c r="F1103" s="832" t="s">
        <v>2553</v>
      </c>
      <c r="G1103" s="832" t="s">
        <v>2859</v>
      </c>
      <c r="H1103" s="832" t="s">
        <v>592</v>
      </c>
      <c r="I1103" s="832" t="s">
        <v>2862</v>
      </c>
      <c r="J1103" s="832" t="s">
        <v>1584</v>
      </c>
      <c r="K1103" s="832" t="s">
        <v>2861</v>
      </c>
      <c r="L1103" s="835">
        <v>103.67</v>
      </c>
      <c r="M1103" s="835">
        <v>311.01</v>
      </c>
      <c r="N1103" s="832">
        <v>3</v>
      </c>
      <c r="O1103" s="836">
        <v>1.5</v>
      </c>
      <c r="P1103" s="835">
        <v>207.34</v>
      </c>
      <c r="Q1103" s="837">
        <v>0.66666666666666674</v>
      </c>
      <c r="R1103" s="832">
        <v>2</v>
      </c>
      <c r="S1103" s="837">
        <v>0.66666666666666663</v>
      </c>
      <c r="T1103" s="836">
        <v>1</v>
      </c>
      <c r="U1103" s="838">
        <v>0.66666666666666663</v>
      </c>
    </row>
    <row r="1104" spans="1:21" ht="14.4" customHeight="1" x14ac:dyDescent="0.3">
      <c r="A1104" s="831">
        <v>32</v>
      </c>
      <c r="B1104" s="832" t="s">
        <v>2552</v>
      </c>
      <c r="C1104" s="832" t="s">
        <v>2558</v>
      </c>
      <c r="D1104" s="833" t="s">
        <v>4322</v>
      </c>
      <c r="E1104" s="834" t="s">
        <v>2583</v>
      </c>
      <c r="F1104" s="832" t="s">
        <v>2553</v>
      </c>
      <c r="G1104" s="832" t="s">
        <v>2859</v>
      </c>
      <c r="H1104" s="832" t="s">
        <v>592</v>
      </c>
      <c r="I1104" s="832" t="s">
        <v>3689</v>
      </c>
      <c r="J1104" s="832" t="s">
        <v>3690</v>
      </c>
      <c r="K1104" s="832" t="s">
        <v>2865</v>
      </c>
      <c r="L1104" s="835">
        <v>115.18</v>
      </c>
      <c r="M1104" s="835">
        <v>230.36</v>
      </c>
      <c r="N1104" s="832">
        <v>2</v>
      </c>
      <c r="O1104" s="836">
        <v>0.5</v>
      </c>
      <c r="P1104" s="835">
        <v>230.36</v>
      </c>
      <c r="Q1104" s="837">
        <v>1</v>
      </c>
      <c r="R1104" s="832">
        <v>2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32</v>
      </c>
      <c r="B1105" s="832" t="s">
        <v>2552</v>
      </c>
      <c r="C1105" s="832" t="s">
        <v>2558</v>
      </c>
      <c r="D1105" s="833" t="s">
        <v>4322</v>
      </c>
      <c r="E1105" s="834" t="s">
        <v>2583</v>
      </c>
      <c r="F1105" s="832" t="s">
        <v>2553</v>
      </c>
      <c r="G1105" s="832" t="s">
        <v>2636</v>
      </c>
      <c r="H1105" s="832" t="s">
        <v>592</v>
      </c>
      <c r="I1105" s="832" t="s">
        <v>2744</v>
      </c>
      <c r="J1105" s="832" t="s">
        <v>1990</v>
      </c>
      <c r="K1105" s="832" t="s">
        <v>2745</v>
      </c>
      <c r="L1105" s="835">
        <v>103.67</v>
      </c>
      <c r="M1105" s="835">
        <v>103.67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32</v>
      </c>
      <c r="B1106" s="832" t="s">
        <v>2552</v>
      </c>
      <c r="C1106" s="832" t="s">
        <v>2558</v>
      </c>
      <c r="D1106" s="833" t="s">
        <v>4322</v>
      </c>
      <c r="E1106" s="834" t="s">
        <v>2583</v>
      </c>
      <c r="F1106" s="832" t="s">
        <v>2553</v>
      </c>
      <c r="G1106" s="832" t="s">
        <v>2875</v>
      </c>
      <c r="H1106" s="832" t="s">
        <v>662</v>
      </c>
      <c r="I1106" s="832" t="s">
        <v>2879</v>
      </c>
      <c r="J1106" s="832" t="s">
        <v>2877</v>
      </c>
      <c r="K1106" s="832" t="s">
        <v>2880</v>
      </c>
      <c r="L1106" s="835">
        <v>218.62</v>
      </c>
      <c r="M1106" s="835">
        <v>218.62</v>
      </c>
      <c r="N1106" s="832">
        <v>1</v>
      </c>
      <c r="O1106" s="836">
        <v>1</v>
      </c>
      <c r="P1106" s="835">
        <v>218.62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32</v>
      </c>
      <c r="B1107" s="832" t="s">
        <v>2552</v>
      </c>
      <c r="C1107" s="832" t="s">
        <v>2558</v>
      </c>
      <c r="D1107" s="833" t="s">
        <v>4322</v>
      </c>
      <c r="E1107" s="834" t="s">
        <v>2583</v>
      </c>
      <c r="F1107" s="832" t="s">
        <v>2553</v>
      </c>
      <c r="G1107" s="832" t="s">
        <v>2612</v>
      </c>
      <c r="H1107" s="832" t="s">
        <v>592</v>
      </c>
      <c r="I1107" s="832" t="s">
        <v>2616</v>
      </c>
      <c r="J1107" s="832" t="s">
        <v>2617</v>
      </c>
      <c r="K1107" s="832" t="s">
        <v>2618</v>
      </c>
      <c r="L1107" s="835">
        <v>87.67</v>
      </c>
      <c r="M1107" s="835">
        <v>263.01</v>
      </c>
      <c r="N1107" s="832">
        <v>3</v>
      </c>
      <c r="O1107" s="836">
        <v>0.5</v>
      </c>
      <c r="P1107" s="835">
        <v>263.01</v>
      </c>
      <c r="Q1107" s="837">
        <v>1</v>
      </c>
      <c r="R1107" s="832">
        <v>3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32</v>
      </c>
      <c r="B1108" s="832" t="s">
        <v>2552</v>
      </c>
      <c r="C1108" s="832" t="s">
        <v>2558</v>
      </c>
      <c r="D1108" s="833" t="s">
        <v>4322</v>
      </c>
      <c r="E1108" s="834" t="s">
        <v>2583</v>
      </c>
      <c r="F1108" s="832" t="s">
        <v>2553</v>
      </c>
      <c r="G1108" s="832" t="s">
        <v>3691</v>
      </c>
      <c r="H1108" s="832" t="s">
        <v>592</v>
      </c>
      <c r="I1108" s="832" t="s">
        <v>3692</v>
      </c>
      <c r="J1108" s="832" t="s">
        <v>3693</v>
      </c>
      <c r="K1108" s="832" t="s">
        <v>3694</v>
      </c>
      <c r="L1108" s="835">
        <v>320.20999999999998</v>
      </c>
      <c r="M1108" s="835">
        <v>320.20999999999998</v>
      </c>
      <c r="N1108" s="832">
        <v>1</v>
      </c>
      <c r="O1108" s="836">
        <v>0.5</v>
      </c>
      <c r="P1108" s="835">
        <v>320.20999999999998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32</v>
      </c>
      <c r="B1109" s="832" t="s">
        <v>2552</v>
      </c>
      <c r="C1109" s="832" t="s">
        <v>2558</v>
      </c>
      <c r="D1109" s="833" t="s">
        <v>4322</v>
      </c>
      <c r="E1109" s="834" t="s">
        <v>2583</v>
      </c>
      <c r="F1109" s="832" t="s">
        <v>2553</v>
      </c>
      <c r="G1109" s="832" t="s">
        <v>3528</v>
      </c>
      <c r="H1109" s="832" t="s">
        <v>592</v>
      </c>
      <c r="I1109" s="832" t="s">
        <v>3529</v>
      </c>
      <c r="J1109" s="832" t="s">
        <v>778</v>
      </c>
      <c r="K1109" s="832" t="s">
        <v>3530</v>
      </c>
      <c r="L1109" s="835">
        <v>0</v>
      </c>
      <c r="M1109" s="835">
        <v>0</v>
      </c>
      <c r="N1109" s="832">
        <v>3</v>
      </c>
      <c r="O1109" s="836">
        <v>1.5</v>
      </c>
      <c r="P1109" s="835">
        <v>0</v>
      </c>
      <c r="Q1109" s="837"/>
      <c r="R1109" s="832">
        <v>1</v>
      </c>
      <c r="S1109" s="837">
        <v>0.33333333333333331</v>
      </c>
      <c r="T1109" s="836">
        <v>1</v>
      </c>
      <c r="U1109" s="838">
        <v>0.66666666666666663</v>
      </c>
    </row>
    <row r="1110" spans="1:21" ht="14.4" customHeight="1" x14ac:dyDescent="0.3">
      <c r="A1110" s="831">
        <v>32</v>
      </c>
      <c r="B1110" s="832" t="s">
        <v>2552</v>
      </c>
      <c r="C1110" s="832" t="s">
        <v>2558</v>
      </c>
      <c r="D1110" s="833" t="s">
        <v>4322</v>
      </c>
      <c r="E1110" s="834" t="s">
        <v>2583</v>
      </c>
      <c r="F1110" s="832" t="s">
        <v>2553</v>
      </c>
      <c r="G1110" s="832" t="s">
        <v>2894</v>
      </c>
      <c r="H1110" s="832" t="s">
        <v>592</v>
      </c>
      <c r="I1110" s="832" t="s">
        <v>2898</v>
      </c>
      <c r="J1110" s="832" t="s">
        <v>2896</v>
      </c>
      <c r="K1110" s="832" t="s">
        <v>2899</v>
      </c>
      <c r="L1110" s="835">
        <v>181.04</v>
      </c>
      <c r="M1110" s="835">
        <v>543.12</v>
      </c>
      <c r="N1110" s="832">
        <v>3</v>
      </c>
      <c r="O1110" s="836">
        <v>3</v>
      </c>
      <c r="P1110" s="835">
        <v>181.04</v>
      </c>
      <c r="Q1110" s="837">
        <v>0.33333333333333331</v>
      </c>
      <c r="R1110" s="832">
        <v>1</v>
      </c>
      <c r="S1110" s="837">
        <v>0.33333333333333331</v>
      </c>
      <c r="T1110" s="836">
        <v>1</v>
      </c>
      <c r="U1110" s="838">
        <v>0.33333333333333331</v>
      </c>
    </row>
    <row r="1111" spans="1:21" ht="14.4" customHeight="1" x14ac:dyDescent="0.3">
      <c r="A1111" s="831">
        <v>32</v>
      </c>
      <c r="B1111" s="832" t="s">
        <v>2552</v>
      </c>
      <c r="C1111" s="832" t="s">
        <v>2558</v>
      </c>
      <c r="D1111" s="833" t="s">
        <v>4322</v>
      </c>
      <c r="E1111" s="834" t="s">
        <v>2583</v>
      </c>
      <c r="F1111" s="832" t="s">
        <v>2553</v>
      </c>
      <c r="G1111" s="832" t="s">
        <v>2894</v>
      </c>
      <c r="H1111" s="832" t="s">
        <v>592</v>
      </c>
      <c r="I1111" s="832" t="s">
        <v>3695</v>
      </c>
      <c r="J1111" s="832" t="s">
        <v>3696</v>
      </c>
      <c r="K1111" s="832" t="s">
        <v>3697</v>
      </c>
      <c r="L1111" s="835">
        <v>33.71</v>
      </c>
      <c r="M1111" s="835">
        <v>202.26</v>
      </c>
      <c r="N1111" s="832">
        <v>6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32</v>
      </c>
      <c r="B1112" s="832" t="s">
        <v>2552</v>
      </c>
      <c r="C1112" s="832" t="s">
        <v>2558</v>
      </c>
      <c r="D1112" s="833" t="s">
        <v>4322</v>
      </c>
      <c r="E1112" s="834" t="s">
        <v>2583</v>
      </c>
      <c r="F1112" s="832" t="s">
        <v>2553</v>
      </c>
      <c r="G1112" s="832" t="s">
        <v>3052</v>
      </c>
      <c r="H1112" s="832" t="s">
        <v>592</v>
      </c>
      <c r="I1112" s="832" t="s">
        <v>3053</v>
      </c>
      <c r="J1112" s="832" t="s">
        <v>1609</v>
      </c>
      <c r="K1112" s="832" t="s">
        <v>3054</v>
      </c>
      <c r="L1112" s="835">
        <v>0</v>
      </c>
      <c r="M1112" s="835">
        <v>0</v>
      </c>
      <c r="N1112" s="832">
        <v>5</v>
      </c>
      <c r="O1112" s="836">
        <v>1.5</v>
      </c>
      <c r="P1112" s="835">
        <v>0</v>
      </c>
      <c r="Q1112" s="837"/>
      <c r="R1112" s="832">
        <v>3</v>
      </c>
      <c r="S1112" s="837">
        <v>0.6</v>
      </c>
      <c r="T1112" s="836">
        <v>1</v>
      </c>
      <c r="U1112" s="838">
        <v>0.66666666666666663</v>
      </c>
    </row>
    <row r="1113" spans="1:21" ht="14.4" customHeight="1" x14ac:dyDescent="0.3">
      <c r="A1113" s="831">
        <v>32</v>
      </c>
      <c r="B1113" s="832" t="s">
        <v>2552</v>
      </c>
      <c r="C1113" s="832" t="s">
        <v>2558</v>
      </c>
      <c r="D1113" s="833" t="s">
        <v>4322</v>
      </c>
      <c r="E1113" s="834" t="s">
        <v>2583</v>
      </c>
      <c r="F1113" s="832" t="s">
        <v>2553</v>
      </c>
      <c r="G1113" s="832" t="s">
        <v>2900</v>
      </c>
      <c r="H1113" s="832" t="s">
        <v>662</v>
      </c>
      <c r="I1113" s="832" t="s">
        <v>2250</v>
      </c>
      <c r="J1113" s="832" t="s">
        <v>2251</v>
      </c>
      <c r="K1113" s="832" t="s">
        <v>2252</v>
      </c>
      <c r="L1113" s="835">
        <v>0</v>
      </c>
      <c r="M1113" s="835">
        <v>0</v>
      </c>
      <c r="N1113" s="832">
        <v>2</v>
      </c>
      <c r="O1113" s="836">
        <v>0.5</v>
      </c>
      <c r="P1113" s="835">
        <v>0</v>
      </c>
      <c r="Q1113" s="837"/>
      <c r="R1113" s="832">
        <v>2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32</v>
      </c>
      <c r="B1114" s="832" t="s">
        <v>2552</v>
      </c>
      <c r="C1114" s="832" t="s">
        <v>2558</v>
      </c>
      <c r="D1114" s="833" t="s">
        <v>4322</v>
      </c>
      <c r="E1114" s="834" t="s">
        <v>2583</v>
      </c>
      <c r="F1114" s="832" t="s">
        <v>2553</v>
      </c>
      <c r="G1114" s="832" t="s">
        <v>2602</v>
      </c>
      <c r="H1114" s="832" t="s">
        <v>592</v>
      </c>
      <c r="I1114" s="832" t="s">
        <v>3282</v>
      </c>
      <c r="J1114" s="832" t="s">
        <v>1331</v>
      </c>
      <c r="K1114" s="832" t="s">
        <v>3283</v>
      </c>
      <c r="L1114" s="835">
        <v>33.44</v>
      </c>
      <c r="M1114" s="835">
        <v>501.59999999999997</v>
      </c>
      <c r="N1114" s="832">
        <v>15</v>
      </c>
      <c r="O1114" s="836">
        <v>4</v>
      </c>
      <c r="P1114" s="835">
        <v>501.59999999999997</v>
      </c>
      <c r="Q1114" s="837">
        <v>1</v>
      </c>
      <c r="R1114" s="832">
        <v>15</v>
      </c>
      <c r="S1114" s="837">
        <v>1</v>
      </c>
      <c r="T1114" s="836">
        <v>4</v>
      </c>
      <c r="U1114" s="838">
        <v>1</v>
      </c>
    </row>
    <row r="1115" spans="1:21" ht="14.4" customHeight="1" x14ac:dyDescent="0.3">
      <c r="A1115" s="831">
        <v>32</v>
      </c>
      <c r="B1115" s="832" t="s">
        <v>2552</v>
      </c>
      <c r="C1115" s="832" t="s">
        <v>2558</v>
      </c>
      <c r="D1115" s="833" t="s">
        <v>4322</v>
      </c>
      <c r="E1115" s="834" t="s">
        <v>2583</v>
      </c>
      <c r="F1115" s="832" t="s">
        <v>2553</v>
      </c>
      <c r="G1115" s="832" t="s">
        <v>2602</v>
      </c>
      <c r="H1115" s="832" t="s">
        <v>592</v>
      </c>
      <c r="I1115" s="832" t="s">
        <v>2603</v>
      </c>
      <c r="J1115" s="832" t="s">
        <v>1331</v>
      </c>
      <c r="K1115" s="832" t="s">
        <v>2604</v>
      </c>
      <c r="L1115" s="835">
        <v>66.88</v>
      </c>
      <c r="M1115" s="835">
        <v>601.91999999999996</v>
      </c>
      <c r="N1115" s="832">
        <v>9</v>
      </c>
      <c r="O1115" s="836">
        <v>3</v>
      </c>
      <c r="P1115" s="835">
        <v>601.91999999999996</v>
      </c>
      <c r="Q1115" s="837">
        <v>1</v>
      </c>
      <c r="R1115" s="832">
        <v>9</v>
      </c>
      <c r="S1115" s="837">
        <v>1</v>
      </c>
      <c r="T1115" s="836">
        <v>3</v>
      </c>
      <c r="U1115" s="838">
        <v>1</v>
      </c>
    </row>
    <row r="1116" spans="1:21" ht="14.4" customHeight="1" x14ac:dyDescent="0.3">
      <c r="A1116" s="831">
        <v>32</v>
      </c>
      <c r="B1116" s="832" t="s">
        <v>2552</v>
      </c>
      <c r="C1116" s="832" t="s">
        <v>2558</v>
      </c>
      <c r="D1116" s="833" t="s">
        <v>4322</v>
      </c>
      <c r="E1116" s="834" t="s">
        <v>2583</v>
      </c>
      <c r="F1116" s="832" t="s">
        <v>2553</v>
      </c>
      <c r="G1116" s="832" t="s">
        <v>3698</v>
      </c>
      <c r="H1116" s="832" t="s">
        <v>592</v>
      </c>
      <c r="I1116" s="832" t="s">
        <v>3699</v>
      </c>
      <c r="J1116" s="832" t="s">
        <v>3700</v>
      </c>
      <c r="K1116" s="832" t="s">
        <v>3327</v>
      </c>
      <c r="L1116" s="835">
        <v>0</v>
      </c>
      <c r="M1116" s="835">
        <v>0</v>
      </c>
      <c r="N1116" s="832">
        <v>2</v>
      </c>
      <c r="O1116" s="836">
        <v>2</v>
      </c>
      <c r="P1116" s="835">
        <v>0</v>
      </c>
      <c r="Q1116" s="837"/>
      <c r="R1116" s="832">
        <v>2</v>
      </c>
      <c r="S1116" s="837">
        <v>1</v>
      </c>
      <c r="T1116" s="836">
        <v>2</v>
      </c>
      <c r="U1116" s="838">
        <v>1</v>
      </c>
    </row>
    <row r="1117" spans="1:21" ht="14.4" customHeight="1" x14ac:dyDescent="0.3">
      <c r="A1117" s="831">
        <v>32</v>
      </c>
      <c r="B1117" s="832" t="s">
        <v>2552</v>
      </c>
      <c r="C1117" s="832" t="s">
        <v>2558</v>
      </c>
      <c r="D1117" s="833" t="s">
        <v>4322</v>
      </c>
      <c r="E1117" s="834" t="s">
        <v>2583</v>
      </c>
      <c r="F1117" s="832" t="s">
        <v>2553</v>
      </c>
      <c r="G1117" s="832" t="s">
        <v>3698</v>
      </c>
      <c r="H1117" s="832" t="s">
        <v>592</v>
      </c>
      <c r="I1117" s="832" t="s">
        <v>3701</v>
      </c>
      <c r="J1117" s="832" t="s">
        <v>3700</v>
      </c>
      <c r="K1117" s="832" t="s">
        <v>3702</v>
      </c>
      <c r="L1117" s="835">
        <v>0</v>
      </c>
      <c r="M1117" s="835">
        <v>0</v>
      </c>
      <c r="N1117" s="832">
        <v>3</v>
      </c>
      <c r="O1117" s="836">
        <v>1</v>
      </c>
      <c r="P1117" s="835">
        <v>0</v>
      </c>
      <c r="Q1117" s="837"/>
      <c r="R1117" s="832">
        <v>3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32</v>
      </c>
      <c r="B1118" s="832" t="s">
        <v>2552</v>
      </c>
      <c r="C1118" s="832" t="s">
        <v>2558</v>
      </c>
      <c r="D1118" s="833" t="s">
        <v>4322</v>
      </c>
      <c r="E1118" s="834" t="s">
        <v>2583</v>
      </c>
      <c r="F1118" s="832" t="s">
        <v>2553</v>
      </c>
      <c r="G1118" s="832" t="s">
        <v>3703</v>
      </c>
      <c r="H1118" s="832" t="s">
        <v>592</v>
      </c>
      <c r="I1118" s="832" t="s">
        <v>3704</v>
      </c>
      <c r="J1118" s="832" t="s">
        <v>3705</v>
      </c>
      <c r="K1118" s="832" t="s">
        <v>3706</v>
      </c>
      <c r="L1118" s="835">
        <v>333.68</v>
      </c>
      <c r="M1118" s="835">
        <v>333.68</v>
      </c>
      <c r="N1118" s="832">
        <v>1</v>
      </c>
      <c r="O1118" s="836">
        <v>0.5</v>
      </c>
      <c r="P1118" s="835">
        <v>333.68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32</v>
      </c>
      <c r="B1119" s="832" t="s">
        <v>2552</v>
      </c>
      <c r="C1119" s="832" t="s">
        <v>2558</v>
      </c>
      <c r="D1119" s="833" t="s">
        <v>4322</v>
      </c>
      <c r="E1119" s="834" t="s">
        <v>2583</v>
      </c>
      <c r="F1119" s="832" t="s">
        <v>2553</v>
      </c>
      <c r="G1119" s="832" t="s">
        <v>3707</v>
      </c>
      <c r="H1119" s="832" t="s">
        <v>592</v>
      </c>
      <c r="I1119" s="832" t="s">
        <v>3708</v>
      </c>
      <c r="J1119" s="832" t="s">
        <v>3709</v>
      </c>
      <c r="K1119" s="832" t="s">
        <v>3710</v>
      </c>
      <c r="L1119" s="835">
        <v>96.8</v>
      </c>
      <c r="M1119" s="835">
        <v>290.39999999999998</v>
      </c>
      <c r="N1119" s="832">
        <v>3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32</v>
      </c>
      <c r="B1120" s="832" t="s">
        <v>2552</v>
      </c>
      <c r="C1120" s="832" t="s">
        <v>2558</v>
      </c>
      <c r="D1120" s="833" t="s">
        <v>4322</v>
      </c>
      <c r="E1120" s="834" t="s">
        <v>2583</v>
      </c>
      <c r="F1120" s="832" t="s">
        <v>2553</v>
      </c>
      <c r="G1120" s="832" t="s">
        <v>2907</v>
      </c>
      <c r="H1120" s="832" t="s">
        <v>592</v>
      </c>
      <c r="I1120" s="832" t="s">
        <v>3711</v>
      </c>
      <c r="J1120" s="832" t="s">
        <v>3712</v>
      </c>
      <c r="K1120" s="832" t="s">
        <v>3713</v>
      </c>
      <c r="L1120" s="835">
        <v>63.61</v>
      </c>
      <c r="M1120" s="835">
        <v>127.22</v>
      </c>
      <c r="N1120" s="832">
        <v>2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32</v>
      </c>
      <c r="B1121" s="832" t="s">
        <v>2552</v>
      </c>
      <c r="C1121" s="832" t="s">
        <v>2558</v>
      </c>
      <c r="D1121" s="833" t="s">
        <v>4322</v>
      </c>
      <c r="E1121" s="834" t="s">
        <v>2583</v>
      </c>
      <c r="F1121" s="832" t="s">
        <v>2553</v>
      </c>
      <c r="G1121" s="832" t="s">
        <v>2907</v>
      </c>
      <c r="H1121" s="832" t="s">
        <v>592</v>
      </c>
      <c r="I1121" s="832" t="s">
        <v>3714</v>
      </c>
      <c r="J1121" s="832" t="s">
        <v>3712</v>
      </c>
      <c r="K1121" s="832" t="s">
        <v>3713</v>
      </c>
      <c r="L1121" s="835">
        <v>63.61</v>
      </c>
      <c r="M1121" s="835">
        <v>381.65999999999997</v>
      </c>
      <c r="N1121" s="832">
        <v>6</v>
      </c>
      <c r="O1121" s="836">
        <v>1.5</v>
      </c>
      <c r="P1121" s="835">
        <v>381.65999999999997</v>
      </c>
      <c r="Q1121" s="837">
        <v>1</v>
      </c>
      <c r="R1121" s="832">
        <v>6</v>
      </c>
      <c r="S1121" s="837">
        <v>1</v>
      </c>
      <c r="T1121" s="836">
        <v>1.5</v>
      </c>
      <c r="U1121" s="838">
        <v>1</v>
      </c>
    </row>
    <row r="1122" spans="1:21" ht="14.4" customHeight="1" x14ac:dyDescent="0.3">
      <c r="A1122" s="831">
        <v>32</v>
      </c>
      <c r="B1122" s="832" t="s">
        <v>2552</v>
      </c>
      <c r="C1122" s="832" t="s">
        <v>2558</v>
      </c>
      <c r="D1122" s="833" t="s">
        <v>4322</v>
      </c>
      <c r="E1122" s="834" t="s">
        <v>2583</v>
      </c>
      <c r="F1122" s="832" t="s">
        <v>2553</v>
      </c>
      <c r="G1122" s="832" t="s">
        <v>3715</v>
      </c>
      <c r="H1122" s="832" t="s">
        <v>592</v>
      </c>
      <c r="I1122" s="832" t="s">
        <v>3716</v>
      </c>
      <c r="J1122" s="832" t="s">
        <v>3717</v>
      </c>
      <c r="K1122" s="832" t="s">
        <v>2762</v>
      </c>
      <c r="L1122" s="835">
        <v>77.13</v>
      </c>
      <c r="M1122" s="835">
        <v>154.26</v>
      </c>
      <c r="N1122" s="832">
        <v>2</v>
      </c>
      <c r="O1122" s="836">
        <v>0.5</v>
      </c>
      <c r="P1122" s="835">
        <v>154.26</v>
      </c>
      <c r="Q1122" s="837">
        <v>1</v>
      </c>
      <c r="R1122" s="832">
        <v>2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32</v>
      </c>
      <c r="B1123" s="832" t="s">
        <v>2552</v>
      </c>
      <c r="C1123" s="832" t="s">
        <v>2558</v>
      </c>
      <c r="D1123" s="833" t="s">
        <v>4322</v>
      </c>
      <c r="E1123" s="834" t="s">
        <v>2583</v>
      </c>
      <c r="F1123" s="832" t="s">
        <v>2553</v>
      </c>
      <c r="G1123" s="832" t="s">
        <v>3080</v>
      </c>
      <c r="H1123" s="832" t="s">
        <v>662</v>
      </c>
      <c r="I1123" s="832" t="s">
        <v>2209</v>
      </c>
      <c r="J1123" s="832" t="s">
        <v>2210</v>
      </c>
      <c r="K1123" s="832" t="s">
        <v>2211</v>
      </c>
      <c r="L1123" s="835">
        <v>902.57</v>
      </c>
      <c r="M1123" s="835">
        <v>4512.8500000000004</v>
      </c>
      <c r="N1123" s="832">
        <v>5</v>
      </c>
      <c r="O1123" s="836">
        <v>1.5</v>
      </c>
      <c r="P1123" s="835">
        <v>4512.8500000000004</v>
      </c>
      <c r="Q1123" s="837">
        <v>1</v>
      </c>
      <c r="R1123" s="832">
        <v>5</v>
      </c>
      <c r="S1123" s="837">
        <v>1</v>
      </c>
      <c r="T1123" s="836">
        <v>1.5</v>
      </c>
      <c r="U1123" s="838">
        <v>1</v>
      </c>
    </row>
    <row r="1124" spans="1:21" ht="14.4" customHeight="1" x14ac:dyDescent="0.3">
      <c r="A1124" s="831">
        <v>32</v>
      </c>
      <c r="B1124" s="832" t="s">
        <v>2552</v>
      </c>
      <c r="C1124" s="832" t="s">
        <v>2558</v>
      </c>
      <c r="D1124" s="833" t="s">
        <v>4322</v>
      </c>
      <c r="E1124" s="834" t="s">
        <v>2583</v>
      </c>
      <c r="F1124" s="832" t="s">
        <v>2553</v>
      </c>
      <c r="G1124" s="832" t="s">
        <v>2623</v>
      </c>
      <c r="H1124" s="832" t="s">
        <v>592</v>
      </c>
      <c r="I1124" s="832" t="s">
        <v>2624</v>
      </c>
      <c r="J1124" s="832" t="s">
        <v>2625</v>
      </c>
      <c r="K1124" s="832" t="s">
        <v>2626</v>
      </c>
      <c r="L1124" s="835">
        <v>271.94</v>
      </c>
      <c r="M1124" s="835">
        <v>271.94</v>
      </c>
      <c r="N1124" s="832">
        <v>1</v>
      </c>
      <c r="O1124" s="836">
        <v>0.5</v>
      </c>
      <c r="P1124" s="835">
        <v>271.94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32</v>
      </c>
      <c r="B1125" s="832" t="s">
        <v>2552</v>
      </c>
      <c r="C1125" s="832" t="s">
        <v>2558</v>
      </c>
      <c r="D1125" s="833" t="s">
        <v>4322</v>
      </c>
      <c r="E1125" s="834" t="s">
        <v>2583</v>
      </c>
      <c r="F1125" s="832" t="s">
        <v>2553</v>
      </c>
      <c r="G1125" s="832" t="s">
        <v>2708</v>
      </c>
      <c r="H1125" s="832" t="s">
        <v>662</v>
      </c>
      <c r="I1125" s="832" t="s">
        <v>2192</v>
      </c>
      <c r="J1125" s="832" t="s">
        <v>2193</v>
      </c>
      <c r="K1125" s="832" t="s">
        <v>2194</v>
      </c>
      <c r="L1125" s="835">
        <v>10325.280000000001</v>
      </c>
      <c r="M1125" s="835">
        <v>134228.64000000001</v>
      </c>
      <c r="N1125" s="832">
        <v>13</v>
      </c>
      <c r="O1125" s="836">
        <v>2.5</v>
      </c>
      <c r="P1125" s="835">
        <v>113578.08000000002</v>
      </c>
      <c r="Q1125" s="837">
        <v>0.84615384615384615</v>
      </c>
      <c r="R1125" s="832">
        <v>11</v>
      </c>
      <c r="S1125" s="837">
        <v>0.84615384615384615</v>
      </c>
      <c r="T1125" s="836">
        <v>2</v>
      </c>
      <c r="U1125" s="838">
        <v>0.8</v>
      </c>
    </row>
    <row r="1126" spans="1:21" ht="14.4" customHeight="1" x14ac:dyDescent="0.3">
      <c r="A1126" s="831">
        <v>32</v>
      </c>
      <c r="B1126" s="832" t="s">
        <v>2552</v>
      </c>
      <c r="C1126" s="832" t="s">
        <v>2558</v>
      </c>
      <c r="D1126" s="833" t="s">
        <v>4322</v>
      </c>
      <c r="E1126" s="834" t="s">
        <v>2583</v>
      </c>
      <c r="F1126" s="832" t="s">
        <v>2553</v>
      </c>
      <c r="G1126" s="832" t="s">
        <v>1717</v>
      </c>
      <c r="H1126" s="832" t="s">
        <v>662</v>
      </c>
      <c r="I1126" s="832" t="s">
        <v>2709</v>
      </c>
      <c r="J1126" s="832" t="s">
        <v>2380</v>
      </c>
      <c r="K1126" s="832" t="s">
        <v>2710</v>
      </c>
      <c r="L1126" s="835">
        <v>120.61</v>
      </c>
      <c r="M1126" s="835">
        <v>120.61</v>
      </c>
      <c r="N1126" s="832">
        <v>1</v>
      </c>
      <c r="O1126" s="836">
        <v>0.5</v>
      </c>
      <c r="P1126" s="835">
        <v>120.61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2552</v>
      </c>
      <c r="C1127" s="832" t="s">
        <v>2558</v>
      </c>
      <c r="D1127" s="833" t="s">
        <v>4322</v>
      </c>
      <c r="E1127" s="834" t="s">
        <v>2583</v>
      </c>
      <c r="F1127" s="832" t="s">
        <v>2553</v>
      </c>
      <c r="G1127" s="832" t="s">
        <v>1717</v>
      </c>
      <c r="H1127" s="832" t="s">
        <v>662</v>
      </c>
      <c r="I1127" s="832" t="s">
        <v>2379</v>
      </c>
      <c r="J1127" s="832" t="s">
        <v>2380</v>
      </c>
      <c r="K1127" s="832" t="s">
        <v>2084</v>
      </c>
      <c r="L1127" s="835">
        <v>184.74</v>
      </c>
      <c r="M1127" s="835">
        <v>184.74</v>
      </c>
      <c r="N1127" s="832">
        <v>1</v>
      </c>
      <c r="O1127" s="836">
        <v>1</v>
      </c>
      <c r="P1127" s="835">
        <v>184.74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32</v>
      </c>
      <c r="B1128" s="832" t="s">
        <v>2552</v>
      </c>
      <c r="C1128" s="832" t="s">
        <v>2558</v>
      </c>
      <c r="D1128" s="833" t="s">
        <v>4322</v>
      </c>
      <c r="E1128" s="834" t="s">
        <v>2583</v>
      </c>
      <c r="F1128" s="832" t="s">
        <v>2553</v>
      </c>
      <c r="G1128" s="832" t="s">
        <v>2760</v>
      </c>
      <c r="H1128" s="832" t="s">
        <v>662</v>
      </c>
      <c r="I1128" s="832" t="s">
        <v>2267</v>
      </c>
      <c r="J1128" s="832" t="s">
        <v>1248</v>
      </c>
      <c r="K1128" s="832" t="s">
        <v>2268</v>
      </c>
      <c r="L1128" s="835">
        <v>0</v>
      </c>
      <c r="M1128" s="835">
        <v>0</v>
      </c>
      <c r="N1128" s="832">
        <v>7</v>
      </c>
      <c r="O1128" s="836">
        <v>2.5</v>
      </c>
      <c r="P1128" s="835">
        <v>0</v>
      </c>
      <c r="Q1128" s="837"/>
      <c r="R1128" s="832">
        <v>5</v>
      </c>
      <c r="S1128" s="837">
        <v>0.7142857142857143</v>
      </c>
      <c r="T1128" s="836">
        <v>2</v>
      </c>
      <c r="U1128" s="838">
        <v>0.8</v>
      </c>
    </row>
    <row r="1129" spans="1:21" ht="14.4" customHeight="1" x14ac:dyDescent="0.3">
      <c r="A1129" s="831">
        <v>32</v>
      </c>
      <c r="B1129" s="832" t="s">
        <v>2552</v>
      </c>
      <c r="C1129" s="832" t="s">
        <v>2558</v>
      </c>
      <c r="D1129" s="833" t="s">
        <v>4322</v>
      </c>
      <c r="E1129" s="834" t="s">
        <v>2583</v>
      </c>
      <c r="F1129" s="832" t="s">
        <v>2553</v>
      </c>
      <c r="G1129" s="832" t="s">
        <v>2760</v>
      </c>
      <c r="H1129" s="832" t="s">
        <v>592</v>
      </c>
      <c r="I1129" s="832" t="s">
        <v>3718</v>
      </c>
      <c r="J1129" s="832" t="s">
        <v>3719</v>
      </c>
      <c r="K1129" s="832" t="s">
        <v>3281</v>
      </c>
      <c r="L1129" s="835">
        <v>0</v>
      </c>
      <c r="M1129" s="835">
        <v>0</v>
      </c>
      <c r="N1129" s="832">
        <v>1</v>
      </c>
      <c r="O1129" s="836">
        <v>0.5</v>
      </c>
      <c r="P1129" s="835">
        <v>0</v>
      </c>
      <c r="Q1129" s="837"/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32</v>
      </c>
      <c r="B1130" s="832" t="s">
        <v>2552</v>
      </c>
      <c r="C1130" s="832" t="s">
        <v>2558</v>
      </c>
      <c r="D1130" s="833" t="s">
        <v>4322</v>
      </c>
      <c r="E1130" s="834" t="s">
        <v>2583</v>
      </c>
      <c r="F1130" s="832" t="s">
        <v>2553</v>
      </c>
      <c r="G1130" s="832" t="s">
        <v>3091</v>
      </c>
      <c r="H1130" s="832" t="s">
        <v>592</v>
      </c>
      <c r="I1130" s="832" t="s">
        <v>3092</v>
      </c>
      <c r="J1130" s="832" t="s">
        <v>893</v>
      </c>
      <c r="K1130" s="832" t="s">
        <v>3093</v>
      </c>
      <c r="L1130" s="835">
        <v>277.70999999999998</v>
      </c>
      <c r="M1130" s="835">
        <v>555.41999999999996</v>
      </c>
      <c r="N1130" s="832">
        <v>2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32</v>
      </c>
      <c r="B1131" s="832" t="s">
        <v>2552</v>
      </c>
      <c r="C1131" s="832" t="s">
        <v>2558</v>
      </c>
      <c r="D1131" s="833" t="s">
        <v>4322</v>
      </c>
      <c r="E1131" s="834" t="s">
        <v>2583</v>
      </c>
      <c r="F1131" s="832" t="s">
        <v>2553</v>
      </c>
      <c r="G1131" s="832" t="s">
        <v>2627</v>
      </c>
      <c r="H1131" s="832" t="s">
        <v>662</v>
      </c>
      <c r="I1131" s="832" t="s">
        <v>2136</v>
      </c>
      <c r="J1131" s="832" t="s">
        <v>1309</v>
      </c>
      <c r="K1131" s="832" t="s">
        <v>2137</v>
      </c>
      <c r="L1131" s="835">
        <v>154.36000000000001</v>
      </c>
      <c r="M1131" s="835">
        <v>154.36000000000001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32</v>
      </c>
      <c r="B1132" s="832" t="s">
        <v>2552</v>
      </c>
      <c r="C1132" s="832" t="s">
        <v>2558</v>
      </c>
      <c r="D1132" s="833" t="s">
        <v>4322</v>
      </c>
      <c r="E1132" s="834" t="s">
        <v>2583</v>
      </c>
      <c r="F1132" s="832" t="s">
        <v>2553</v>
      </c>
      <c r="G1132" s="832" t="s">
        <v>2936</v>
      </c>
      <c r="H1132" s="832" t="s">
        <v>592</v>
      </c>
      <c r="I1132" s="832" t="s">
        <v>3720</v>
      </c>
      <c r="J1132" s="832" t="s">
        <v>2938</v>
      </c>
      <c r="K1132" s="832" t="s">
        <v>3721</v>
      </c>
      <c r="L1132" s="835">
        <v>0</v>
      </c>
      <c r="M1132" s="835">
        <v>0</v>
      </c>
      <c r="N1132" s="832">
        <v>1</v>
      </c>
      <c r="O1132" s="836">
        <v>1</v>
      </c>
      <c r="P1132" s="835">
        <v>0</v>
      </c>
      <c r="Q1132" s="837"/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32</v>
      </c>
      <c r="B1133" s="832" t="s">
        <v>2552</v>
      </c>
      <c r="C1133" s="832" t="s">
        <v>2558</v>
      </c>
      <c r="D1133" s="833" t="s">
        <v>4322</v>
      </c>
      <c r="E1133" s="834" t="s">
        <v>2583</v>
      </c>
      <c r="F1133" s="832" t="s">
        <v>2553</v>
      </c>
      <c r="G1133" s="832" t="s">
        <v>3169</v>
      </c>
      <c r="H1133" s="832" t="s">
        <v>662</v>
      </c>
      <c r="I1133" s="832" t="s">
        <v>2125</v>
      </c>
      <c r="J1133" s="832" t="s">
        <v>2123</v>
      </c>
      <c r="K1133" s="832" t="s">
        <v>2126</v>
      </c>
      <c r="L1133" s="835">
        <v>84.18</v>
      </c>
      <c r="M1133" s="835">
        <v>84.18</v>
      </c>
      <c r="N1133" s="832">
        <v>1</v>
      </c>
      <c r="O1133" s="836">
        <v>0.5</v>
      </c>
      <c r="P1133" s="835">
        <v>84.18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32</v>
      </c>
      <c r="B1134" s="832" t="s">
        <v>2552</v>
      </c>
      <c r="C1134" s="832" t="s">
        <v>2558</v>
      </c>
      <c r="D1134" s="833" t="s">
        <v>4322</v>
      </c>
      <c r="E1134" s="834" t="s">
        <v>2583</v>
      </c>
      <c r="F1134" s="832" t="s">
        <v>2553</v>
      </c>
      <c r="G1134" s="832" t="s">
        <v>3169</v>
      </c>
      <c r="H1134" s="832" t="s">
        <v>592</v>
      </c>
      <c r="I1134" s="832" t="s">
        <v>3722</v>
      </c>
      <c r="J1134" s="832" t="s">
        <v>2128</v>
      </c>
      <c r="K1134" s="832" t="s">
        <v>3723</v>
      </c>
      <c r="L1134" s="835">
        <v>84.18</v>
      </c>
      <c r="M1134" s="835">
        <v>84.18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32</v>
      </c>
      <c r="B1135" s="832" t="s">
        <v>2552</v>
      </c>
      <c r="C1135" s="832" t="s">
        <v>2558</v>
      </c>
      <c r="D1135" s="833" t="s">
        <v>4322</v>
      </c>
      <c r="E1135" s="834" t="s">
        <v>2583</v>
      </c>
      <c r="F1135" s="832" t="s">
        <v>2553</v>
      </c>
      <c r="G1135" s="832" t="s">
        <v>2940</v>
      </c>
      <c r="H1135" s="832" t="s">
        <v>592</v>
      </c>
      <c r="I1135" s="832" t="s">
        <v>2941</v>
      </c>
      <c r="J1135" s="832" t="s">
        <v>2942</v>
      </c>
      <c r="K1135" s="832" t="s">
        <v>2943</v>
      </c>
      <c r="L1135" s="835">
        <v>421.79</v>
      </c>
      <c r="M1135" s="835">
        <v>421.79</v>
      </c>
      <c r="N1135" s="832">
        <v>1</v>
      </c>
      <c r="O1135" s="836">
        <v>1</v>
      </c>
      <c r="P1135" s="835">
        <v>421.79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32</v>
      </c>
      <c r="B1136" s="832" t="s">
        <v>2552</v>
      </c>
      <c r="C1136" s="832" t="s">
        <v>2558</v>
      </c>
      <c r="D1136" s="833" t="s">
        <v>4322</v>
      </c>
      <c r="E1136" s="834" t="s">
        <v>2584</v>
      </c>
      <c r="F1136" s="832" t="s">
        <v>2553</v>
      </c>
      <c r="G1136" s="832" t="s">
        <v>2954</v>
      </c>
      <c r="H1136" s="832" t="s">
        <v>662</v>
      </c>
      <c r="I1136" s="832" t="s">
        <v>2285</v>
      </c>
      <c r="J1136" s="832" t="s">
        <v>1095</v>
      </c>
      <c r="K1136" s="832" t="s">
        <v>2286</v>
      </c>
      <c r="L1136" s="835">
        <v>0</v>
      </c>
      <c r="M1136" s="835">
        <v>0</v>
      </c>
      <c r="N1136" s="832">
        <v>3</v>
      </c>
      <c r="O1136" s="836">
        <v>2</v>
      </c>
      <c r="P1136" s="835">
        <v>0</v>
      </c>
      <c r="Q1136" s="837"/>
      <c r="R1136" s="832">
        <v>2</v>
      </c>
      <c r="S1136" s="837">
        <v>0.66666666666666663</v>
      </c>
      <c r="T1136" s="836">
        <v>1</v>
      </c>
      <c r="U1136" s="838">
        <v>0.5</v>
      </c>
    </row>
    <row r="1137" spans="1:21" ht="14.4" customHeight="1" x14ac:dyDescent="0.3">
      <c r="A1137" s="831">
        <v>32</v>
      </c>
      <c r="B1137" s="832" t="s">
        <v>2552</v>
      </c>
      <c r="C1137" s="832" t="s">
        <v>2558</v>
      </c>
      <c r="D1137" s="833" t="s">
        <v>4322</v>
      </c>
      <c r="E1137" s="834" t="s">
        <v>2584</v>
      </c>
      <c r="F1137" s="832" t="s">
        <v>2553</v>
      </c>
      <c r="G1137" s="832" t="s">
        <v>2954</v>
      </c>
      <c r="H1137" s="832" t="s">
        <v>662</v>
      </c>
      <c r="I1137" s="832" t="s">
        <v>2468</v>
      </c>
      <c r="J1137" s="832" t="s">
        <v>1095</v>
      </c>
      <c r="K1137" s="832" t="s">
        <v>2469</v>
      </c>
      <c r="L1137" s="835">
        <v>161.93</v>
      </c>
      <c r="M1137" s="835">
        <v>161.93</v>
      </c>
      <c r="N1137" s="832">
        <v>1</v>
      </c>
      <c r="O1137" s="836">
        <v>1</v>
      </c>
      <c r="P1137" s="835">
        <v>161.93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32</v>
      </c>
      <c r="B1138" s="832" t="s">
        <v>2552</v>
      </c>
      <c r="C1138" s="832" t="s">
        <v>2558</v>
      </c>
      <c r="D1138" s="833" t="s">
        <v>4322</v>
      </c>
      <c r="E1138" s="834" t="s">
        <v>2584</v>
      </c>
      <c r="F1138" s="832" t="s">
        <v>2553</v>
      </c>
      <c r="G1138" s="832" t="s">
        <v>2954</v>
      </c>
      <c r="H1138" s="832" t="s">
        <v>592</v>
      </c>
      <c r="I1138" s="832" t="s">
        <v>3724</v>
      </c>
      <c r="J1138" s="832" t="s">
        <v>3725</v>
      </c>
      <c r="K1138" s="832" t="s">
        <v>2286</v>
      </c>
      <c r="L1138" s="835">
        <v>0</v>
      </c>
      <c r="M1138" s="835">
        <v>0</v>
      </c>
      <c r="N1138" s="832">
        <v>2</v>
      </c>
      <c r="O1138" s="836">
        <v>1</v>
      </c>
      <c r="P1138" s="835">
        <v>0</v>
      </c>
      <c r="Q1138" s="837"/>
      <c r="R1138" s="832">
        <v>1</v>
      </c>
      <c r="S1138" s="837">
        <v>0.5</v>
      </c>
      <c r="T1138" s="836">
        <v>0.5</v>
      </c>
      <c r="U1138" s="838">
        <v>0.5</v>
      </c>
    </row>
    <row r="1139" spans="1:21" ht="14.4" customHeight="1" x14ac:dyDescent="0.3">
      <c r="A1139" s="831">
        <v>32</v>
      </c>
      <c r="B1139" s="832" t="s">
        <v>2552</v>
      </c>
      <c r="C1139" s="832" t="s">
        <v>2558</v>
      </c>
      <c r="D1139" s="833" t="s">
        <v>4322</v>
      </c>
      <c r="E1139" s="834" t="s">
        <v>2584</v>
      </c>
      <c r="F1139" s="832" t="s">
        <v>2553</v>
      </c>
      <c r="G1139" s="832" t="s">
        <v>2954</v>
      </c>
      <c r="H1139" s="832" t="s">
        <v>592</v>
      </c>
      <c r="I1139" s="832" t="s">
        <v>3726</v>
      </c>
      <c r="J1139" s="832" t="s">
        <v>3725</v>
      </c>
      <c r="K1139" s="832" t="s">
        <v>2286</v>
      </c>
      <c r="L1139" s="835">
        <v>0</v>
      </c>
      <c r="M1139" s="835">
        <v>0</v>
      </c>
      <c r="N1139" s="832">
        <v>2</v>
      </c>
      <c r="O1139" s="836">
        <v>1.5</v>
      </c>
      <c r="P1139" s="835">
        <v>0</v>
      </c>
      <c r="Q1139" s="837"/>
      <c r="R1139" s="832">
        <v>1</v>
      </c>
      <c r="S1139" s="837">
        <v>0.5</v>
      </c>
      <c r="T1139" s="836">
        <v>0.5</v>
      </c>
      <c r="U1139" s="838">
        <v>0.33333333333333331</v>
      </c>
    </row>
    <row r="1140" spans="1:21" ht="14.4" customHeight="1" x14ac:dyDescent="0.3">
      <c r="A1140" s="831">
        <v>32</v>
      </c>
      <c r="B1140" s="832" t="s">
        <v>2552</v>
      </c>
      <c r="C1140" s="832" t="s">
        <v>2558</v>
      </c>
      <c r="D1140" s="833" t="s">
        <v>4322</v>
      </c>
      <c r="E1140" s="834" t="s">
        <v>2584</v>
      </c>
      <c r="F1140" s="832" t="s">
        <v>2553</v>
      </c>
      <c r="G1140" s="832" t="s">
        <v>2954</v>
      </c>
      <c r="H1140" s="832" t="s">
        <v>592</v>
      </c>
      <c r="I1140" s="832" t="s">
        <v>3727</v>
      </c>
      <c r="J1140" s="832" t="s">
        <v>3725</v>
      </c>
      <c r="K1140" s="832" t="s">
        <v>2286</v>
      </c>
      <c r="L1140" s="835">
        <v>0</v>
      </c>
      <c r="M1140" s="835">
        <v>0</v>
      </c>
      <c r="N1140" s="832">
        <v>1</v>
      </c>
      <c r="O1140" s="836">
        <v>1</v>
      </c>
      <c r="P1140" s="835">
        <v>0</v>
      </c>
      <c r="Q1140" s="837"/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32</v>
      </c>
      <c r="B1141" s="832" t="s">
        <v>2552</v>
      </c>
      <c r="C1141" s="832" t="s">
        <v>2558</v>
      </c>
      <c r="D1141" s="833" t="s">
        <v>4322</v>
      </c>
      <c r="E1141" s="834" t="s">
        <v>2584</v>
      </c>
      <c r="F1141" s="832" t="s">
        <v>2553</v>
      </c>
      <c r="G1141" s="832" t="s">
        <v>2598</v>
      </c>
      <c r="H1141" s="832" t="s">
        <v>592</v>
      </c>
      <c r="I1141" s="832" t="s">
        <v>2750</v>
      </c>
      <c r="J1141" s="832" t="s">
        <v>2600</v>
      </c>
      <c r="K1141" s="832" t="s">
        <v>2751</v>
      </c>
      <c r="L1141" s="835">
        <v>263.26</v>
      </c>
      <c r="M1141" s="835">
        <v>13163.000000000004</v>
      </c>
      <c r="N1141" s="832">
        <v>50</v>
      </c>
      <c r="O1141" s="836">
        <v>18.5</v>
      </c>
      <c r="P1141" s="835">
        <v>10793.660000000003</v>
      </c>
      <c r="Q1141" s="837">
        <v>0.82000000000000006</v>
      </c>
      <c r="R1141" s="832">
        <v>41</v>
      </c>
      <c r="S1141" s="837">
        <v>0.82</v>
      </c>
      <c r="T1141" s="836">
        <v>15.5</v>
      </c>
      <c r="U1141" s="838">
        <v>0.83783783783783783</v>
      </c>
    </row>
    <row r="1142" spans="1:21" ht="14.4" customHeight="1" x14ac:dyDescent="0.3">
      <c r="A1142" s="831">
        <v>32</v>
      </c>
      <c r="B1142" s="832" t="s">
        <v>2552</v>
      </c>
      <c r="C1142" s="832" t="s">
        <v>2558</v>
      </c>
      <c r="D1142" s="833" t="s">
        <v>4322</v>
      </c>
      <c r="E1142" s="834" t="s">
        <v>2584</v>
      </c>
      <c r="F1142" s="832" t="s">
        <v>2553</v>
      </c>
      <c r="G1142" s="832" t="s">
        <v>3177</v>
      </c>
      <c r="H1142" s="832" t="s">
        <v>592</v>
      </c>
      <c r="I1142" s="832" t="s">
        <v>3728</v>
      </c>
      <c r="J1142" s="832" t="s">
        <v>1193</v>
      </c>
      <c r="K1142" s="832" t="s">
        <v>3179</v>
      </c>
      <c r="L1142" s="835">
        <v>385.3</v>
      </c>
      <c r="M1142" s="835">
        <v>1155.9000000000001</v>
      </c>
      <c r="N1142" s="832">
        <v>3</v>
      </c>
      <c r="O1142" s="836">
        <v>0.5</v>
      </c>
      <c r="P1142" s="835">
        <v>1155.9000000000001</v>
      </c>
      <c r="Q1142" s="837">
        <v>1</v>
      </c>
      <c r="R1142" s="832">
        <v>3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32</v>
      </c>
      <c r="B1143" s="832" t="s">
        <v>2552</v>
      </c>
      <c r="C1143" s="832" t="s">
        <v>2558</v>
      </c>
      <c r="D1143" s="833" t="s">
        <v>4322</v>
      </c>
      <c r="E1143" s="834" t="s">
        <v>2584</v>
      </c>
      <c r="F1143" s="832" t="s">
        <v>2553</v>
      </c>
      <c r="G1143" s="832" t="s">
        <v>2648</v>
      </c>
      <c r="H1143" s="832" t="s">
        <v>592</v>
      </c>
      <c r="I1143" s="832" t="s">
        <v>2955</v>
      </c>
      <c r="J1143" s="832" t="s">
        <v>2956</v>
      </c>
      <c r="K1143" s="832" t="s">
        <v>679</v>
      </c>
      <c r="L1143" s="835">
        <v>72.55</v>
      </c>
      <c r="M1143" s="835">
        <v>217.64999999999998</v>
      </c>
      <c r="N1143" s="832">
        <v>3</v>
      </c>
      <c r="O1143" s="836">
        <v>1.5</v>
      </c>
      <c r="P1143" s="835">
        <v>145.1</v>
      </c>
      <c r="Q1143" s="837">
        <v>0.66666666666666674</v>
      </c>
      <c r="R1143" s="832">
        <v>2</v>
      </c>
      <c r="S1143" s="837">
        <v>0.66666666666666663</v>
      </c>
      <c r="T1143" s="836">
        <v>1</v>
      </c>
      <c r="U1143" s="838">
        <v>0.66666666666666663</v>
      </c>
    </row>
    <row r="1144" spans="1:21" ht="14.4" customHeight="1" x14ac:dyDescent="0.3">
      <c r="A1144" s="831">
        <v>32</v>
      </c>
      <c r="B1144" s="832" t="s">
        <v>2552</v>
      </c>
      <c r="C1144" s="832" t="s">
        <v>2558</v>
      </c>
      <c r="D1144" s="833" t="s">
        <v>4322</v>
      </c>
      <c r="E1144" s="834" t="s">
        <v>2584</v>
      </c>
      <c r="F1144" s="832" t="s">
        <v>2553</v>
      </c>
      <c r="G1144" s="832" t="s">
        <v>2648</v>
      </c>
      <c r="H1144" s="832" t="s">
        <v>592</v>
      </c>
      <c r="I1144" s="832" t="s">
        <v>3180</v>
      </c>
      <c r="J1144" s="832" t="s">
        <v>2657</v>
      </c>
      <c r="K1144" s="832" t="s">
        <v>680</v>
      </c>
      <c r="L1144" s="835">
        <v>65.28</v>
      </c>
      <c r="M1144" s="835">
        <v>65.28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32</v>
      </c>
      <c r="B1145" s="832" t="s">
        <v>2552</v>
      </c>
      <c r="C1145" s="832" t="s">
        <v>2558</v>
      </c>
      <c r="D1145" s="833" t="s">
        <v>4322</v>
      </c>
      <c r="E1145" s="834" t="s">
        <v>2584</v>
      </c>
      <c r="F1145" s="832" t="s">
        <v>2553</v>
      </c>
      <c r="G1145" s="832" t="s">
        <v>2648</v>
      </c>
      <c r="H1145" s="832" t="s">
        <v>592</v>
      </c>
      <c r="I1145" s="832" t="s">
        <v>3729</v>
      </c>
      <c r="J1145" s="832" t="s">
        <v>3730</v>
      </c>
      <c r="K1145" s="832" t="s">
        <v>2958</v>
      </c>
      <c r="L1145" s="835">
        <v>36.270000000000003</v>
      </c>
      <c r="M1145" s="835">
        <v>108.81</v>
      </c>
      <c r="N1145" s="832">
        <v>3</v>
      </c>
      <c r="O1145" s="836">
        <v>1.5</v>
      </c>
      <c r="P1145" s="835">
        <v>72.540000000000006</v>
      </c>
      <c r="Q1145" s="837">
        <v>0.66666666666666674</v>
      </c>
      <c r="R1145" s="832">
        <v>2</v>
      </c>
      <c r="S1145" s="837">
        <v>0.66666666666666663</v>
      </c>
      <c r="T1145" s="836">
        <v>0.5</v>
      </c>
      <c r="U1145" s="838">
        <v>0.33333333333333331</v>
      </c>
    </row>
    <row r="1146" spans="1:21" ht="14.4" customHeight="1" x14ac:dyDescent="0.3">
      <c r="A1146" s="831">
        <v>32</v>
      </c>
      <c r="B1146" s="832" t="s">
        <v>2552</v>
      </c>
      <c r="C1146" s="832" t="s">
        <v>2558</v>
      </c>
      <c r="D1146" s="833" t="s">
        <v>4322</v>
      </c>
      <c r="E1146" s="834" t="s">
        <v>2584</v>
      </c>
      <c r="F1146" s="832" t="s">
        <v>2553</v>
      </c>
      <c r="G1146" s="832" t="s">
        <v>2648</v>
      </c>
      <c r="H1146" s="832" t="s">
        <v>592</v>
      </c>
      <c r="I1146" s="832" t="s">
        <v>2656</v>
      </c>
      <c r="J1146" s="832" t="s">
        <v>2657</v>
      </c>
      <c r="K1146" s="832" t="s">
        <v>2658</v>
      </c>
      <c r="L1146" s="835">
        <v>121.75</v>
      </c>
      <c r="M1146" s="835">
        <v>730.5</v>
      </c>
      <c r="N1146" s="832">
        <v>6</v>
      </c>
      <c r="O1146" s="836">
        <v>4</v>
      </c>
      <c r="P1146" s="835">
        <v>365.25</v>
      </c>
      <c r="Q1146" s="837">
        <v>0.5</v>
      </c>
      <c r="R1146" s="832">
        <v>3</v>
      </c>
      <c r="S1146" s="837">
        <v>0.5</v>
      </c>
      <c r="T1146" s="836">
        <v>2</v>
      </c>
      <c r="U1146" s="838">
        <v>0.5</v>
      </c>
    </row>
    <row r="1147" spans="1:21" ht="14.4" customHeight="1" x14ac:dyDescent="0.3">
      <c r="A1147" s="831">
        <v>32</v>
      </c>
      <c r="B1147" s="832" t="s">
        <v>2552</v>
      </c>
      <c r="C1147" s="832" t="s">
        <v>2558</v>
      </c>
      <c r="D1147" s="833" t="s">
        <v>4322</v>
      </c>
      <c r="E1147" s="834" t="s">
        <v>2584</v>
      </c>
      <c r="F1147" s="832" t="s">
        <v>2553</v>
      </c>
      <c r="G1147" s="832" t="s">
        <v>2648</v>
      </c>
      <c r="H1147" s="832" t="s">
        <v>592</v>
      </c>
      <c r="I1147" s="832" t="s">
        <v>3731</v>
      </c>
      <c r="J1147" s="832" t="s">
        <v>3730</v>
      </c>
      <c r="K1147" s="832" t="s">
        <v>2958</v>
      </c>
      <c r="L1147" s="835">
        <v>36.270000000000003</v>
      </c>
      <c r="M1147" s="835">
        <v>72.540000000000006</v>
      </c>
      <c r="N1147" s="832">
        <v>2</v>
      </c>
      <c r="O1147" s="836">
        <v>1</v>
      </c>
      <c r="P1147" s="835">
        <v>72.540000000000006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32</v>
      </c>
      <c r="B1148" s="832" t="s">
        <v>2552</v>
      </c>
      <c r="C1148" s="832" t="s">
        <v>2558</v>
      </c>
      <c r="D1148" s="833" t="s">
        <v>4322</v>
      </c>
      <c r="E1148" s="834" t="s">
        <v>2584</v>
      </c>
      <c r="F1148" s="832" t="s">
        <v>2553</v>
      </c>
      <c r="G1148" s="832" t="s">
        <v>2774</v>
      </c>
      <c r="H1148" s="832" t="s">
        <v>592</v>
      </c>
      <c r="I1148" s="832" t="s">
        <v>3732</v>
      </c>
      <c r="J1148" s="832" t="s">
        <v>3733</v>
      </c>
      <c r="K1148" s="832" t="s">
        <v>2454</v>
      </c>
      <c r="L1148" s="835">
        <v>4.7</v>
      </c>
      <c r="M1148" s="835">
        <v>37.6</v>
      </c>
      <c r="N1148" s="832">
        <v>8</v>
      </c>
      <c r="O1148" s="836">
        <v>1.5</v>
      </c>
      <c r="P1148" s="835">
        <v>28.200000000000003</v>
      </c>
      <c r="Q1148" s="837">
        <v>0.75</v>
      </c>
      <c r="R1148" s="832">
        <v>6</v>
      </c>
      <c r="S1148" s="837">
        <v>0.75</v>
      </c>
      <c r="T1148" s="836">
        <v>1</v>
      </c>
      <c r="U1148" s="838">
        <v>0.66666666666666663</v>
      </c>
    </row>
    <row r="1149" spans="1:21" ht="14.4" customHeight="1" x14ac:dyDescent="0.3">
      <c r="A1149" s="831">
        <v>32</v>
      </c>
      <c r="B1149" s="832" t="s">
        <v>2552</v>
      </c>
      <c r="C1149" s="832" t="s">
        <v>2558</v>
      </c>
      <c r="D1149" s="833" t="s">
        <v>4322</v>
      </c>
      <c r="E1149" s="834" t="s">
        <v>2584</v>
      </c>
      <c r="F1149" s="832" t="s">
        <v>2553</v>
      </c>
      <c r="G1149" s="832" t="s">
        <v>3734</v>
      </c>
      <c r="H1149" s="832" t="s">
        <v>592</v>
      </c>
      <c r="I1149" s="832" t="s">
        <v>3735</v>
      </c>
      <c r="J1149" s="832" t="s">
        <v>1005</v>
      </c>
      <c r="K1149" s="832" t="s">
        <v>3736</v>
      </c>
      <c r="L1149" s="835">
        <v>4294.2</v>
      </c>
      <c r="M1149" s="835">
        <v>4294.2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32</v>
      </c>
      <c r="B1150" s="832" t="s">
        <v>2552</v>
      </c>
      <c r="C1150" s="832" t="s">
        <v>2558</v>
      </c>
      <c r="D1150" s="833" t="s">
        <v>4322</v>
      </c>
      <c r="E1150" s="834" t="s">
        <v>2584</v>
      </c>
      <c r="F1150" s="832" t="s">
        <v>2553</v>
      </c>
      <c r="G1150" s="832" t="s">
        <v>2659</v>
      </c>
      <c r="H1150" s="832" t="s">
        <v>662</v>
      </c>
      <c r="I1150" s="832" t="s">
        <v>2062</v>
      </c>
      <c r="J1150" s="832" t="s">
        <v>2063</v>
      </c>
      <c r="K1150" s="832" t="s">
        <v>2064</v>
      </c>
      <c r="L1150" s="835">
        <v>93.27</v>
      </c>
      <c r="M1150" s="835">
        <v>93.27</v>
      </c>
      <c r="N1150" s="832">
        <v>1</v>
      </c>
      <c r="O1150" s="836">
        <v>0.5</v>
      </c>
      <c r="P1150" s="835">
        <v>93.27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32</v>
      </c>
      <c r="B1151" s="832" t="s">
        <v>2552</v>
      </c>
      <c r="C1151" s="832" t="s">
        <v>2558</v>
      </c>
      <c r="D1151" s="833" t="s">
        <v>4322</v>
      </c>
      <c r="E1151" s="834" t="s">
        <v>2584</v>
      </c>
      <c r="F1151" s="832" t="s">
        <v>2553</v>
      </c>
      <c r="G1151" s="832" t="s">
        <v>2659</v>
      </c>
      <c r="H1151" s="832" t="s">
        <v>592</v>
      </c>
      <c r="I1151" s="832" t="s">
        <v>3737</v>
      </c>
      <c r="J1151" s="832" t="s">
        <v>3738</v>
      </c>
      <c r="K1151" s="832" t="s">
        <v>3086</v>
      </c>
      <c r="L1151" s="835">
        <v>103.64</v>
      </c>
      <c r="M1151" s="835">
        <v>103.64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32</v>
      </c>
      <c r="B1152" s="832" t="s">
        <v>2552</v>
      </c>
      <c r="C1152" s="832" t="s">
        <v>2558</v>
      </c>
      <c r="D1152" s="833" t="s">
        <v>4322</v>
      </c>
      <c r="E1152" s="834" t="s">
        <v>2584</v>
      </c>
      <c r="F1152" s="832" t="s">
        <v>2553</v>
      </c>
      <c r="G1152" s="832" t="s">
        <v>2659</v>
      </c>
      <c r="H1152" s="832" t="s">
        <v>592</v>
      </c>
      <c r="I1152" s="832" t="s">
        <v>3739</v>
      </c>
      <c r="J1152" s="832" t="s">
        <v>3738</v>
      </c>
      <c r="K1152" s="832" t="s">
        <v>3740</v>
      </c>
      <c r="L1152" s="835">
        <v>207.27</v>
      </c>
      <c r="M1152" s="835">
        <v>207.27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32</v>
      </c>
      <c r="B1153" s="832" t="s">
        <v>2552</v>
      </c>
      <c r="C1153" s="832" t="s">
        <v>2558</v>
      </c>
      <c r="D1153" s="833" t="s">
        <v>4322</v>
      </c>
      <c r="E1153" s="834" t="s">
        <v>2584</v>
      </c>
      <c r="F1153" s="832" t="s">
        <v>2553</v>
      </c>
      <c r="G1153" s="832" t="s">
        <v>3181</v>
      </c>
      <c r="H1153" s="832" t="s">
        <v>662</v>
      </c>
      <c r="I1153" s="832" t="s">
        <v>2109</v>
      </c>
      <c r="J1153" s="832" t="s">
        <v>1703</v>
      </c>
      <c r="K1153" s="832" t="s">
        <v>2110</v>
      </c>
      <c r="L1153" s="835">
        <v>279.52999999999997</v>
      </c>
      <c r="M1153" s="835">
        <v>279.52999999999997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2552</v>
      </c>
      <c r="C1154" s="832" t="s">
        <v>2558</v>
      </c>
      <c r="D1154" s="833" t="s">
        <v>4322</v>
      </c>
      <c r="E1154" s="834" t="s">
        <v>2584</v>
      </c>
      <c r="F1154" s="832" t="s">
        <v>2553</v>
      </c>
      <c r="G1154" s="832" t="s">
        <v>3181</v>
      </c>
      <c r="H1154" s="832" t="s">
        <v>592</v>
      </c>
      <c r="I1154" s="832" t="s">
        <v>3741</v>
      </c>
      <c r="J1154" s="832" t="s">
        <v>3742</v>
      </c>
      <c r="K1154" s="832" t="s">
        <v>2421</v>
      </c>
      <c r="L1154" s="835">
        <v>430.05</v>
      </c>
      <c r="M1154" s="835">
        <v>430.05</v>
      </c>
      <c r="N1154" s="832">
        <v>1</v>
      </c>
      <c r="O1154" s="836">
        <v>0.5</v>
      </c>
      <c r="P1154" s="835">
        <v>430.05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32</v>
      </c>
      <c r="B1155" s="832" t="s">
        <v>2552</v>
      </c>
      <c r="C1155" s="832" t="s">
        <v>2558</v>
      </c>
      <c r="D1155" s="833" t="s">
        <v>4322</v>
      </c>
      <c r="E1155" s="834" t="s">
        <v>2584</v>
      </c>
      <c r="F1155" s="832" t="s">
        <v>2553</v>
      </c>
      <c r="G1155" s="832" t="s">
        <v>3181</v>
      </c>
      <c r="H1155" s="832" t="s">
        <v>592</v>
      </c>
      <c r="I1155" s="832" t="s">
        <v>3438</v>
      </c>
      <c r="J1155" s="832" t="s">
        <v>3439</v>
      </c>
      <c r="K1155" s="832" t="s">
        <v>2966</v>
      </c>
      <c r="L1155" s="835">
        <v>392.41</v>
      </c>
      <c r="M1155" s="835">
        <v>1177.23</v>
      </c>
      <c r="N1155" s="832">
        <v>3</v>
      </c>
      <c r="O1155" s="836">
        <v>2</v>
      </c>
      <c r="P1155" s="835">
        <v>392.41</v>
      </c>
      <c r="Q1155" s="837">
        <v>0.33333333333333337</v>
      </c>
      <c r="R1155" s="832">
        <v>1</v>
      </c>
      <c r="S1155" s="837">
        <v>0.33333333333333331</v>
      </c>
      <c r="T1155" s="836">
        <v>0.5</v>
      </c>
      <c r="U1155" s="838">
        <v>0.25</v>
      </c>
    </row>
    <row r="1156" spans="1:21" ht="14.4" customHeight="1" x14ac:dyDescent="0.3">
      <c r="A1156" s="831">
        <v>32</v>
      </c>
      <c r="B1156" s="832" t="s">
        <v>2552</v>
      </c>
      <c r="C1156" s="832" t="s">
        <v>2558</v>
      </c>
      <c r="D1156" s="833" t="s">
        <v>4322</v>
      </c>
      <c r="E1156" s="834" t="s">
        <v>2584</v>
      </c>
      <c r="F1156" s="832" t="s">
        <v>2553</v>
      </c>
      <c r="G1156" s="832" t="s">
        <v>3181</v>
      </c>
      <c r="H1156" s="832" t="s">
        <v>592</v>
      </c>
      <c r="I1156" s="832" t="s">
        <v>3440</v>
      </c>
      <c r="J1156" s="832" t="s">
        <v>3439</v>
      </c>
      <c r="K1156" s="832" t="s">
        <v>3441</v>
      </c>
      <c r="L1156" s="835">
        <v>603.72</v>
      </c>
      <c r="M1156" s="835">
        <v>1207.44</v>
      </c>
      <c r="N1156" s="832">
        <v>2</v>
      </c>
      <c r="O1156" s="836">
        <v>1</v>
      </c>
      <c r="P1156" s="835">
        <v>1207.44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32</v>
      </c>
      <c r="B1157" s="832" t="s">
        <v>2552</v>
      </c>
      <c r="C1157" s="832" t="s">
        <v>2558</v>
      </c>
      <c r="D1157" s="833" t="s">
        <v>4322</v>
      </c>
      <c r="E1157" s="834" t="s">
        <v>2584</v>
      </c>
      <c r="F1157" s="832" t="s">
        <v>2553</v>
      </c>
      <c r="G1157" s="832" t="s">
        <v>3743</v>
      </c>
      <c r="H1157" s="832" t="s">
        <v>592</v>
      </c>
      <c r="I1157" s="832" t="s">
        <v>3744</v>
      </c>
      <c r="J1157" s="832" t="s">
        <v>3745</v>
      </c>
      <c r="K1157" s="832" t="s">
        <v>3746</v>
      </c>
      <c r="L1157" s="835">
        <v>739.33</v>
      </c>
      <c r="M1157" s="835">
        <v>739.33</v>
      </c>
      <c r="N1157" s="832">
        <v>1</v>
      </c>
      <c r="O1157" s="836">
        <v>0.5</v>
      </c>
      <c r="P1157" s="835">
        <v>739.33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32</v>
      </c>
      <c r="B1158" s="832" t="s">
        <v>2552</v>
      </c>
      <c r="C1158" s="832" t="s">
        <v>2558</v>
      </c>
      <c r="D1158" s="833" t="s">
        <v>4322</v>
      </c>
      <c r="E1158" s="834" t="s">
        <v>2584</v>
      </c>
      <c r="F1158" s="832" t="s">
        <v>2553</v>
      </c>
      <c r="G1158" s="832" t="s">
        <v>3307</v>
      </c>
      <c r="H1158" s="832" t="s">
        <v>592</v>
      </c>
      <c r="I1158" s="832" t="s">
        <v>3747</v>
      </c>
      <c r="J1158" s="832" t="s">
        <v>3443</v>
      </c>
      <c r="K1158" s="832" t="s">
        <v>2272</v>
      </c>
      <c r="L1158" s="835">
        <v>70.23</v>
      </c>
      <c r="M1158" s="835">
        <v>70.23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32</v>
      </c>
      <c r="B1159" s="832" t="s">
        <v>2552</v>
      </c>
      <c r="C1159" s="832" t="s">
        <v>2558</v>
      </c>
      <c r="D1159" s="833" t="s">
        <v>4322</v>
      </c>
      <c r="E1159" s="834" t="s">
        <v>2584</v>
      </c>
      <c r="F1159" s="832" t="s">
        <v>2553</v>
      </c>
      <c r="G1159" s="832" t="s">
        <v>2663</v>
      </c>
      <c r="H1159" s="832" t="s">
        <v>592</v>
      </c>
      <c r="I1159" s="832" t="s">
        <v>3444</v>
      </c>
      <c r="J1159" s="832" t="s">
        <v>3445</v>
      </c>
      <c r="K1159" s="832" t="s">
        <v>2296</v>
      </c>
      <c r="L1159" s="835">
        <v>210.66</v>
      </c>
      <c r="M1159" s="835">
        <v>210.66</v>
      </c>
      <c r="N1159" s="832">
        <v>1</v>
      </c>
      <c r="O1159" s="836">
        <v>0.5</v>
      </c>
      <c r="P1159" s="835">
        <v>210.66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32</v>
      </c>
      <c r="B1160" s="832" t="s">
        <v>2552</v>
      </c>
      <c r="C1160" s="832" t="s">
        <v>2558</v>
      </c>
      <c r="D1160" s="833" t="s">
        <v>4322</v>
      </c>
      <c r="E1160" s="834" t="s">
        <v>2584</v>
      </c>
      <c r="F1160" s="832" t="s">
        <v>2553</v>
      </c>
      <c r="G1160" s="832" t="s">
        <v>2663</v>
      </c>
      <c r="H1160" s="832" t="s">
        <v>592</v>
      </c>
      <c r="I1160" s="832" t="s">
        <v>3748</v>
      </c>
      <c r="J1160" s="832" t="s">
        <v>3749</v>
      </c>
      <c r="K1160" s="832" t="s">
        <v>1510</v>
      </c>
      <c r="L1160" s="835">
        <v>70.23</v>
      </c>
      <c r="M1160" s="835">
        <v>140.46</v>
      </c>
      <c r="N1160" s="832">
        <v>2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32</v>
      </c>
      <c r="B1161" s="832" t="s">
        <v>2552</v>
      </c>
      <c r="C1161" s="832" t="s">
        <v>2558</v>
      </c>
      <c r="D1161" s="833" t="s">
        <v>4322</v>
      </c>
      <c r="E1161" s="834" t="s">
        <v>2584</v>
      </c>
      <c r="F1161" s="832" t="s">
        <v>2553</v>
      </c>
      <c r="G1161" s="832" t="s">
        <v>2786</v>
      </c>
      <c r="H1161" s="832" t="s">
        <v>592</v>
      </c>
      <c r="I1161" s="832" t="s">
        <v>2789</v>
      </c>
      <c r="J1161" s="832" t="s">
        <v>1032</v>
      </c>
      <c r="K1161" s="832" t="s">
        <v>1033</v>
      </c>
      <c r="L1161" s="835">
        <v>0</v>
      </c>
      <c r="M1161" s="835">
        <v>0</v>
      </c>
      <c r="N1161" s="832">
        <v>2</v>
      </c>
      <c r="O1161" s="836">
        <v>0.5</v>
      </c>
      <c r="P1161" s="835">
        <v>0</v>
      </c>
      <c r="Q1161" s="837"/>
      <c r="R1161" s="832">
        <v>2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32</v>
      </c>
      <c r="B1162" s="832" t="s">
        <v>2552</v>
      </c>
      <c r="C1162" s="832" t="s">
        <v>2558</v>
      </c>
      <c r="D1162" s="833" t="s">
        <v>4322</v>
      </c>
      <c r="E1162" s="834" t="s">
        <v>2584</v>
      </c>
      <c r="F1162" s="832" t="s">
        <v>2553</v>
      </c>
      <c r="G1162" s="832" t="s">
        <v>2649</v>
      </c>
      <c r="H1162" s="832" t="s">
        <v>592</v>
      </c>
      <c r="I1162" s="832" t="s">
        <v>3750</v>
      </c>
      <c r="J1162" s="832" t="s">
        <v>2665</v>
      </c>
      <c r="K1162" s="832" t="s">
        <v>1341</v>
      </c>
      <c r="L1162" s="835">
        <v>85.27</v>
      </c>
      <c r="M1162" s="835">
        <v>170.54</v>
      </c>
      <c r="N1162" s="832">
        <v>2</v>
      </c>
      <c r="O1162" s="836">
        <v>0.5</v>
      </c>
      <c r="P1162" s="835">
        <v>170.54</v>
      </c>
      <c r="Q1162" s="837">
        <v>1</v>
      </c>
      <c r="R1162" s="832">
        <v>2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32</v>
      </c>
      <c r="B1163" s="832" t="s">
        <v>2552</v>
      </c>
      <c r="C1163" s="832" t="s">
        <v>2558</v>
      </c>
      <c r="D1163" s="833" t="s">
        <v>4322</v>
      </c>
      <c r="E1163" s="834" t="s">
        <v>2584</v>
      </c>
      <c r="F1163" s="832" t="s">
        <v>2553</v>
      </c>
      <c r="G1163" s="832" t="s">
        <v>2649</v>
      </c>
      <c r="H1163" s="832" t="s">
        <v>592</v>
      </c>
      <c r="I1163" s="832" t="s">
        <v>3751</v>
      </c>
      <c r="J1163" s="832" t="s">
        <v>2665</v>
      </c>
      <c r="K1163" s="832" t="s">
        <v>2147</v>
      </c>
      <c r="L1163" s="835">
        <v>170.52</v>
      </c>
      <c r="M1163" s="835">
        <v>511.56000000000006</v>
      </c>
      <c r="N1163" s="832">
        <v>3</v>
      </c>
      <c r="O1163" s="836">
        <v>1.5</v>
      </c>
      <c r="P1163" s="835">
        <v>511.56000000000006</v>
      </c>
      <c r="Q1163" s="837">
        <v>1</v>
      </c>
      <c r="R1163" s="832">
        <v>3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32</v>
      </c>
      <c r="B1164" s="832" t="s">
        <v>2552</v>
      </c>
      <c r="C1164" s="832" t="s">
        <v>2558</v>
      </c>
      <c r="D1164" s="833" t="s">
        <v>4322</v>
      </c>
      <c r="E1164" s="834" t="s">
        <v>2584</v>
      </c>
      <c r="F1164" s="832" t="s">
        <v>2553</v>
      </c>
      <c r="G1164" s="832" t="s">
        <v>2649</v>
      </c>
      <c r="H1164" s="832" t="s">
        <v>592</v>
      </c>
      <c r="I1164" s="832" t="s">
        <v>2664</v>
      </c>
      <c r="J1164" s="832" t="s">
        <v>2665</v>
      </c>
      <c r="K1164" s="832" t="s">
        <v>2666</v>
      </c>
      <c r="L1164" s="835">
        <v>238.72</v>
      </c>
      <c r="M1164" s="835">
        <v>954.88</v>
      </c>
      <c r="N1164" s="832">
        <v>4</v>
      </c>
      <c r="O1164" s="836">
        <v>2</v>
      </c>
      <c r="P1164" s="835">
        <v>954.88</v>
      </c>
      <c r="Q1164" s="837">
        <v>1</v>
      </c>
      <c r="R1164" s="832">
        <v>4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32</v>
      </c>
      <c r="B1165" s="832" t="s">
        <v>2552</v>
      </c>
      <c r="C1165" s="832" t="s">
        <v>2558</v>
      </c>
      <c r="D1165" s="833" t="s">
        <v>4322</v>
      </c>
      <c r="E1165" s="834" t="s">
        <v>2584</v>
      </c>
      <c r="F1165" s="832" t="s">
        <v>2553</v>
      </c>
      <c r="G1165" s="832" t="s">
        <v>2607</v>
      </c>
      <c r="H1165" s="832" t="s">
        <v>662</v>
      </c>
      <c r="I1165" s="832" t="s">
        <v>2292</v>
      </c>
      <c r="J1165" s="832" t="s">
        <v>1245</v>
      </c>
      <c r="K1165" s="832" t="s">
        <v>2293</v>
      </c>
      <c r="L1165" s="835">
        <v>117.55</v>
      </c>
      <c r="M1165" s="835">
        <v>117.55</v>
      </c>
      <c r="N1165" s="832">
        <v>1</v>
      </c>
      <c r="O1165" s="836">
        <v>0.5</v>
      </c>
      <c r="P1165" s="835">
        <v>117.55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32</v>
      </c>
      <c r="B1166" s="832" t="s">
        <v>2552</v>
      </c>
      <c r="C1166" s="832" t="s">
        <v>2558</v>
      </c>
      <c r="D1166" s="833" t="s">
        <v>4322</v>
      </c>
      <c r="E1166" s="834" t="s">
        <v>2584</v>
      </c>
      <c r="F1166" s="832" t="s">
        <v>2553</v>
      </c>
      <c r="G1166" s="832" t="s">
        <v>2607</v>
      </c>
      <c r="H1166" s="832" t="s">
        <v>662</v>
      </c>
      <c r="I1166" s="832" t="s">
        <v>2294</v>
      </c>
      <c r="J1166" s="832" t="s">
        <v>1245</v>
      </c>
      <c r="K1166" s="832" t="s">
        <v>1510</v>
      </c>
      <c r="L1166" s="835">
        <v>58.77</v>
      </c>
      <c r="M1166" s="835">
        <v>58.77</v>
      </c>
      <c r="N1166" s="832">
        <v>1</v>
      </c>
      <c r="O1166" s="836">
        <v>1</v>
      </c>
      <c r="P1166" s="835">
        <v>58.77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32</v>
      </c>
      <c r="B1167" s="832" t="s">
        <v>2552</v>
      </c>
      <c r="C1167" s="832" t="s">
        <v>2558</v>
      </c>
      <c r="D1167" s="833" t="s">
        <v>4322</v>
      </c>
      <c r="E1167" s="834" t="s">
        <v>2584</v>
      </c>
      <c r="F1167" s="832" t="s">
        <v>2553</v>
      </c>
      <c r="G1167" s="832" t="s">
        <v>2607</v>
      </c>
      <c r="H1167" s="832" t="s">
        <v>662</v>
      </c>
      <c r="I1167" s="832" t="s">
        <v>2295</v>
      </c>
      <c r="J1167" s="832" t="s">
        <v>1245</v>
      </c>
      <c r="K1167" s="832" t="s">
        <v>2296</v>
      </c>
      <c r="L1167" s="835">
        <v>176.32</v>
      </c>
      <c r="M1167" s="835">
        <v>352.64</v>
      </c>
      <c r="N1167" s="832">
        <v>2</v>
      </c>
      <c r="O1167" s="836">
        <v>1.5</v>
      </c>
      <c r="P1167" s="835">
        <v>352.64</v>
      </c>
      <c r="Q1167" s="837">
        <v>1</v>
      </c>
      <c r="R1167" s="832">
        <v>2</v>
      </c>
      <c r="S1167" s="837">
        <v>1</v>
      </c>
      <c r="T1167" s="836">
        <v>1.5</v>
      </c>
      <c r="U1167" s="838">
        <v>1</v>
      </c>
    </row>
    <row r="1168" spans="1:21" ht="14.4" customHeight="1" x14ac:dyDescent="0.3">
      <c r="A1168" s="831">
        <v>32</v>
      </c>
      <c r="B1168" s="832" t="s">
        <v>2552</v>
      </c>
      <c r="C1168" s="832" t="s">
        <v>2558</v>
      </c>
      <c r="D1168" s="833" t="s">
        <v>4322</v>
      </c>
      <c r="E1168" s="834" t="s">
        <v>2584</v>
      </c>
      <c r="F1168" s="832" t="s">
        <v>2553</v>
      </c>
      <c r="G1168" s="832" t="s">
        <v>3752</v>
      </c>
      <c r="H1168" s="832" t="s">
        <v>592</v>
      </c>
      <c r="I1168" s="832" t="s">
        <v>3753</v>
      </c>
      <c r="J1168" s="832" t="s">
        <v>3754</v>
      </c>
      <c r="K1168" s="832" t="s">
        <v>3755</v>
      </c>
      <c r="L1168" s="835">
        <v>0</v>
      </c>
      <c r="M1168" s="835">
        <v>0</v>
      </c>
      <c r="N1168" s="832">
        <v>4</v>
      </c>
      <c r="O1168" s="836">
        <v>1</v>
      </c>
      <c r="P1168" s="835">
        <v>0</v>
      </c>
      <c r="Q1168" s="837"/>
      <c r="R1168" s="832">
        <v>4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32</v>
      </c>
      <c r="B1169" s="832" t="s">
        <v>2552</v>
      </c>
      <c r="C1169" s="832" t="s">
        <v>2558</v>
      </c>
      <c r="D1169" s="833" t="s">
        <v>4322</v>
      </c>
      <c r="E1169" s="834" t="s">
        <v>2584</v>
      </c>
      <c r="F1169" s="832" t="s">
        <v>2553</v>
      </c>
      <c r="G1169" s="832" t="s">
        <v>2628</v>
      </c>
      <c r="H1169" s="832" t="s">
        <v>662</v>
      </c>
      <c r="I1169" s="832" t="s">
        <v>3452</v>
      </c>
      <c r="J1169" s="832" t="s">
        <v>777</v>
      </c>
      <c r="K1169" s="832" t="s">
        <v>2516</v>
      </c>
      <c r="L1169" s="835">
        <v>264</v>
      </c>
      <c r="M1169" s="835">
        <v>1056</v>
      </c>
      <c r="N1169" s="832">
        <v>4</v>
      </c>
      <c r="O1169" s="836">
        <v>1.5</v>
      </c>
      <c r="P1169" s="835">
        <v>1056</v>
      </c>
      <c r="Q1169" s="837">
        <v>1</v>
      </c>
      <c r="R1169" s="832">
        <v>4</v>
      </c>
      <c r="S1169" s="837">
        <v>1</v>
      </c>
      <c r="T1169" s="836">
        <v>1.5</v>
      </c>
      <c r="U1169" s="838">
        <v>1</v>
      </c>
    </row>
    <row r="1170" spans="1:21" ht="14.4" customHeight="1" x14ac:dyDescent="0.3">
      <c r="A1170" s="831">
        <v>32</v>
      </c>
      <c r="B1170" s="832" t="s">
        <v>2552</v>
      </c>
      <c r="C1170" s="832" t="s">
        <v>2558</v>
      </c>
      <c r="D1170" s="833" t="s">
        <v>4322</v>
      </c>
      <c r="E1170" s="834" t="s">
        <v>2584</v>
      </c>
      <c r="F1170" s="832" t="s">
        <v>2553</v>
      </c>
      <c r="G1170" s="832" t="s">
        <v>2628</v>
      </c>
      <c r="H1170" s="832" t="s">
        <v>662</v>
      </c>
      <c r="I1170" s="832" t="s">
        <v>2270</v>
      </c>
      <c r="J1170" s="832" t="s">
        <v>775</v>
      </c>
      <c r="K1170" s="832" t="s">
        <v>1510</v>
      </c>
      <c r="L1170" s="835">
        <v>65.989999999999995</v>
      </c>
      <c r="M1170" s="835">
        <v>131.97999999999999</v>
      </c>
      <c r="N1170" s="832">
        <v>2</v>
      </c>
      <c r="O1170" s="836">
        <v>0.5</v>
      </c>
      <c r="P1170" s="835">
        <v>131.97999999999999</v>
      </c>
      <c r="Q1170" s="837">
        <v>1</v>
      </c>
      <c r="R1170" s="832">
        <v>2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32</v>
      </c>
      <c r="B1171" s="832" t="s">
        <v>2552</v>
      </c>
      <c r="C1171" s="832" t="s">
        <v>2558</v>
      </c>
      <c r="D1171" s="833" t="s">
        <v>4322</v>
      </c>
      <c r="E1171" s="834" t="s">
        <v>2584</v>
      </c>
      <c r="F1171" s="832" t="s">
        <v>2553</v>
      </c>
      <c r="G1171" s="832" t="s">
        <v>2628</v>
      </c>
      <c r="H1171" s="832" t="s">
        <v>662</v>
      </c>
      <c r="I1171" s="832" t="s">
        <v>2793</v>
      </c>
      <c r="J1171" s="832" t="s">
        <v>777</v>
      </c>
      <c r="K1171" s="832" t="s">
        <v>2516</v>
      </c>
      <c r="L1171" s="835">
        <v>264</v>
      </c>
      <c r="M1171" s="835">
        <v>1320</v>
      </c>
      <c r="N1171" s="832">
        <v>5</v>
      </c>
      <c r="O1171" s="836">
        <v>2</v>
      </c>
      <c r="P1171" s="835">
        <v>792</v>
      </c>
      <c r="Q1171" s="837">
        <v>0.6</v>
      </c>
      <c r="R1171" s="832">
        <v>3</v>
      </c>
      <c r="S1171" s="837">
        <v>0.6</v>
      </c>
      <c r="T1171" s="836">
        <v>1</v>
      </c>
      <c r="U1171" s="838">
        <v>0.5</v>
      </c>
    </row>
    <row r="1172" spans="1:21" ht="14.4" customHeight="1" x14ac:dyDescent="0.3">
      <c r="A1172" s="831">
        <v>32</v>
      </c>
      <c r="B1172" s="832" t="s">
        <v>2552</v>
      </c>
      <c r="C1172" s="832" t="s">
        <v>2558</v>
      </c>
      <c r="D1172" s="833" t="s">
        <v>4322</v>
      </c>
      <c r="E1172" s="834" t="s">
        <v>2584</v>
      </c>
      <c r="F1172" s="832" t="s">
        <v>2553</v>
      </c>
      <c r="G1172" s="832" t="s">
        <v>2628</v>
      </c>
      <c r="H1172" s="832" t="s">
        <v>592</v>
      </c>
      <c r="I1172" s="832" t="s">
        <v>3756</v>
      </c>
      <c r="J1172" s="832" t="s">
        <v>3757</v>
      </c>
      <c r="K1172" s="832" t="s">
        <v>2048</v>
      </c>
      <c r="L1172" s="835">
        <v>123.2</v>
      </c>
      <c r="M1172" s="835">
        <v>246.4</v>
      </c>
      <c r="N1172" s="832">
        <v>2</v>
      </c>
      <c r="O1172" s="836">
        <v>0.5</v>
      </c>
      <c r="P1172" s="835">
        <v>246.4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32</v>
      </c>
      <c r="B1173" s="832" t="s">
        <v>2552</v>
      </c>
      <c r="C1173" s="832" t="s">
        <v>2558</v>
      </c>
      <c r="D1173" s="833" t="s">
        <v>4322</v>
      </c>
      <c r="E1173" s="834" t="s">
        <v>2584</v>
      </c>
      <c r="F1173" s="832" t="s">
        <v>2553</v>
      </c>
      <c r="G1173" s="832" t="s">
        <v>2794</v>
      </c>
      <c r="H1173" s="832" t="s">
        <v>592</v>
      </c>
      <c r="I1173" s="832" t="s">
        <v>2795</v>
      </c>
      <c r="J1173" s="832" t="s">
        <v>1798</v>
      </c>
      <c r="K1173" s="832" t="s">
        <v>826</v>
      </c>
      <c r="L1173" s="835">
        <v>0</v>
      </c>
      <c r="M1173" s="835">
        <v>0</v>
      </c>
      <c r="N1173" s="832">
        <v>4</v>
      </c>
      <c r="O1173" s="836">
        <v>1</v>
      </c>
      <c r="P1173" s="835">
        <v>0</v>
      </c>
      <c r="Q1173" s="837"/>
      <c r="R1173" s="832">
        <v>4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32</v>
      </c>
      <c r="B1174" s="832" t="s">
        <v>2552</v>
      </c>
      <c r="C1174" s="832" t="s">
        <v>2558</v>
      </c>
      <c r="D1174" s="833" t="s">
        <v>4322</v>
      </c>
      <c r="E1174" s="834" t="s">
        <v>2584</v>
      </c>
      <c r="F1174" s="832" t="s">
        <v>2553</v>
      </c>
      <c r="G1174" s="832" t="s">
        <v>2667</v>
      </c>
      <c r="H1174" s="832" t="s">
        <v>592</v>
      </c>
      <c r="I1174" s="832" t="s">
        <v>2761</v>
      </c>
      <c r="J1174" s="832" t="s">
        <v>899</v>
      </c>
      <c r="K1174" s="832" t="s">
        <v>2762</v>
      </c>
      <c r="L1174" s="835">
        <v>516</v>
      </c>
      <c r="M1174" s="835">
        <v>3096</v>
      </c>
      <c r="N1174" s="832">
        <v>6</v>
      </c>
      <c r="O1174" s="836">
        <v>3.5</v>
      </c>
      <c r="P1174" s="835">
        <v>1548</v>
      </c>
      <c r="Q1174" s="837">
        <v>0.5</v>
      </c>
      <c r="R1174" s="832">
        <v>3</v>
      </c>
      <c r="S1174" s="837">
        <v>0.5</v>
      </c>
      <c r="T1174" s="836">
        <v>2</v>
      </c>
      <c r="U1174" s="838">
        <v>0.5714285714285714</v>
      </c>
    </row>
    <row r="1175" spans="1:21" ht="14.4" customHeight="1" x14ac:dyDescent="0.3">
      <c r="A1175" s="831">
        <v>32</v>
      </c>
      <c r="B1175" s="832" t="s">
        <v>2552</v>
      </c>
      <c r="C1175" s="832" t="s">
        <v>2558</v>
      </c>
      <c r="D1175" s="833" t="s">
        <v>4322</v>
      </c>
      <c r="E1175" s="834" t="s">
        <v>2584</v>
      </c>
      <c r="F1175" s="832" t="s">
        <v>2553</v>
      </c>
      <c r="G1175" s="832" t="s">
        <v>2667</v>
      </c>
      <c r="H1175" s="832" t="s">
        <v>592</v>
      </c>
      <c r="I1175" s="832" t="s">
        <v>3115</v>
      </c>
      <c r="J1175" s="832" t="s">
        <v>899</v>
      </c>
      <c r="K1175" s="832" t="s">
        <v>3116</v>
      </c>
      <c r="L1175" s="835">
        <v>1719.99</v>
      </c>
      <c r="M1175" s="835">
        <v>3439.98</v>
      </c>
      <c r="N1175" s="832">
        <v>2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32</v>
      </c>
      <c r="B1176" s="832" t="s">
        <v>2552</v>
      </c>
      <c r="C1176" s="832" t="s">
        <v>2558</v>
      </c>
      <c r="D1176" s="833" t="s">
        <v>4322</v>
      </c>
      <c r="E1176" s="834" t="s">
        <v>2584</v>
      </c>
      <c r="F1176" s="832" t="s">
        <v>2553</v>
      </c>
      <c r="G1176" s="832" t="s">
        <v>2667</v>
      </c>
      <c r="H1176" s="832" t="s">
        <v>592</v>
      </c>
      <c r="I1176" s="832" t="s">
        <v>3456</v>
      </c>
      <c r="J1176" s="832" t="s">
        <v>825</v>
      </c>
      <c r="K1176" s="832" t="s">
        <v>3457</v>
      </c>
      <c r="L1176" s="835">
        <v>656.81</v>
      </c>
      <c r="M1176" s="835">
        <v>12479.389999999994</v>
      </c>
      <c r="N1176" s="832">
        <v>19</v>
      </c>
      <c r="O1176" s="836">
        <v>13</v>
      </c>
      <c r="P1176" s="835">
        <v>12479.389999999994</v>
      </c>
      <c r="Q1176" s="837">
        <v>1</v>
      </c>
      <c r="R1176" s="832">
        <v>19</v>
      </c>
      <c r="S1176" s="837">
        <v>1</v>
      </c>
      <c r="T1176" s="836">
        <v>13</v>
      </c>
      <c r="U1176" s="838">
        <v>1</v>
      </c>
    </row>
    <row r="1177" spans="1:21" ht="14.4" customHeight="1" x14ac:dyDescent="0.3">
      <c r="A1177" s="831">
        <v>32</v>
      </c>
      <c r="B1177" s="832" t="s">
        <v>2552</v>
      </c>
      <c r="C1177" s="832" t="s">
        <v>2558</v>
      </c>
      <c r="D1177" s="833" t="s">
        <v>4322</v>
      </c>
      <c r="E1177" s="834" t="s">
        <v>2584</v>
      </c>
      <c r="F1177" s="832" t="s">
        <v>2553</v>
      </c>
      <c r="G1177" s="832" t="s">
        <v>2667</v>
      </c>
      <c r="H1177" s="832" t="s">
        <v>592</v>
      </c>
      <c r="I1177" s="832" t="s">
        <v>3758</v>
      </c>
      <c r="J1177" s="832" t="s">
        <v>825</v>
      </c>
      <c r="K1177" s="832" t="s">
        <v>2618</v>
      </c>
      <c r="L1177" s="835">
        <v>656.81</v>
      </c>
      <c r="M1177" s="835">
        <v>1313.62</v>
      </c>
      <c r="N1177" s="832">
        <v>2</v>
      </c>
      <c r="O1177" s="836">
        <v>1</v>
      </c>
      <c r="P1177" s="835">
        <v>1313.62</v>
      </c>
      <c r="Q1177" s="837">
        <v>1</v>
      </c>
      <c r="R1177" s="832">
        <v>2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32</v>
      </c>
      <c r="B1178" s="832" t="s">
        <v>2552</v>
      </c>
      <c r="C1178" s="832" t="s">
        <v>2558</v>
      </c>
      <c r="D1178" s="833" t="s">
        <v>4322</v>
      </c>
      <c r="E1178" s="834" t="s">
        <v>2584</v>
      </c>
      <c r="F1178" s="832" t="s">
        <v>2553</v>
      </c>
      <c r="G1178" s="832" t="s">
        <v>3458</v>
      </c>
      <c r="H1178" s="832" t="s">
        <v>592</v>
      </c>
      <c r="I1178" s="832" t="s">
        <v>3459</v>
      </c>
      <c r="J1178" s="832" t="s">
        <v>1067</v>
      </c>
      <c r="K1178" s="832" t="s">
        <v>1069</v>
      </c>
      <c r="L1178" s="835">
        <v>42.05</v>
      </c>
      <c r="M1178" s="835">
        <v>42.05</v>
      </c>
      <c r="N1178" s="832">
        <v>1</v>
      </c>
      <c r="O1178" s="836">
        <v>1</v>
      </c>
      <c r="P1178" s="835">
        <v>42.05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32</v>
      </c>
      <c r="B1179" s="832" t="s">
        <v>2552</v>
      </c>
      <c r="C1179" s="832" t="s">
        <v>2558</v>
      </c>
      <c r="D1179" s="833" t="s">
        <v>4322</v>
      </c>
      <c r="E1179" s="834" t="s">
        <v>2584</v>
      </c>
      <c r="F1179" s="832" t="s">
        <v>2553</v>
      </c>
      <c r="G1179" s="832" t="s">
        <v>2629</v>
      </c>
      <c r="H1179" s="832" t="s">
        <v>592</v>
      </c>
      <c r="I1179" s="832" t="s">
        <v>3759</v>
      </c>
      <c r="J1179" s="832" t="s">
        <v>820</v>
      </c>
      <c r="K1179" s="832" t="s">
        <v>2631</v>
      </c>
      <c r="L1179" s="835">
        <v>182.22</v>
      </c>
      <c r="M1179" s="835">
        <v>1457.76</v>
      </c>
      <c r="N1179" s="832">
        <v>8</v>
      </c>
      <c r="O1179" s="836">
        <v>4</v>
      </c>
      <c r="P1179" s="835">
        <v>728.88</v>
      </c>
      <c r="Q1179" s="837">
        <v>0.5</v>
      </c>
      <c r="R1179" s="832">
        <v>4</v>
      </c>
      <c r="S1179" s="837">
        <v>0.5</v>
      </c>
      <c r="T1179" s="836">
        <v>2</v>
      </c>
      <c r="U1179" s="838">
        <v>0.5</v>
      </c>
    </row>
    <row r="1180" spans="1:21" ht="14.4" customHeight="1" x14ac:dyDescent="0.3">
      <c r="A1180" s="831">
        <v>32</v>
      </c>
      <c r="B1180" s="832" t="s">
        <v>2552</v>
      </c>
      <c r="C1180" s="832" t="s">
        <v>2558</v>
      </c>
      <c r="D1180" s="833" t="s">
        <v>4322</v>
      </c>
      <c r="E1180" s="834" t="s">
        <v>2584</v>
      </c>
      <c r="F1180" s="832" t="s">
        <v>2553</v>
      </c>
      <c r="G1180" s="832" t="s">
        <v>2629</v>
      </c>
      <c r="H1180" s="832" t="s">
        <v>592</v>
      </c>
      <c r="I1180" s="832" t="s">
        <v>2630</v>
      </c>
      <c r="J1180" s="832" t="s">
        <v>820</v>
      </c>
      <c r="K1180" s="832" t="s">
        <v>2631</v>
      </c>
      <c r="L1180" s="835">
        <v>182.22</v>
      </c>
      <c r="M1180" s="835">
        <v>1093.32</v>
      </c>
      <c r="N1180" s="832">
        <v>6</v>
      </c>
      <c r="O1180" s="836">
        <v>3</v>
      </c>
      <c r="P1180" s="835">
        <v>546.66</v>
      </c>
      <c r="Q1180" s="837">
        <v>0.5</v>
      </c>
      <c r="R1180" s="832">
        <v>3</v>
      </c>
      <c r="S1180" s="837">
        <v>0.5</v>
      </c>
      <c r="T1180" s="836">
        <v>1.5</v>
      </c>
      <c r="U1180" s="838">
        <v>0.5</v>
      </c>
    </row>
    <row r="1181" spans="1:21" ht="14.4" customHeight="1" x14ac:dyDescent="0.3">
      <c r="A1181" s="831">
        <v>32</v>
      </c>
      <c r="B1181" s="832" t="s">
        <v>2552</v>
      </c>
      <c r="C1181" s="832" t="s">
        <v>2558</v>
      </c>
      <c r="D1181" s="833" t="s">
        <v>4322</v>
      </c>
      <c r="E1181" s="834" t="s">
        <v>2584</v>
      </c>
      <c r="F1181" s="832" t="s">
        <v>2553</v>
      </c>
      <c r="G1181" s="832" t="s">
        <v>2799</v>
      </c>
      <c r="H1181" s="832" t="s">
        <v>592</v>
      </c>
      <c r="I1181" s="832" t="s">
        <v>3760</v>
      </c>
      <c r="J1181" s="832" t="s">
        <v>3761</v>
      </c>
      <c r="K1181" s="832" t="s">
        <v>3762</v>
      </c>
      <c r="L1181" s="835">
        <v>46.75</v>
      </c>
      <c r="M1181" s="835">
        <v>3740</v>
      </c>
      <c r="N1181" s="832">
        <v>80</v>
      </c>
      <c r="O1181" s="836">
        <v>5.5</v>
      </c>
      <c r="P1181" s="835">
        <v>3740</v>
      </c>
      <c r="Q1181" s="837">
        <v>1</v>
      </c>
      <c r="R1181" s="832">
        <v>80</v>
      </c>
      <c r="S1181" s="837">
        <v>1</v>
      </c>
      <c r="T1181" s="836">
        <v>5.5</v>
      </c>
      <c r="U1181" s="838">
        <v>1</v>
      </c>
    </row>
    <row r="1182" spans="1:21" ht="14.4" customHeight="1" x14ac:dyDescent="0.3">
      <c r="A1182" s="831">
        <v>32</v>
      </c>
      <c r="B1182" s="832" t="s">
        <v>2552</v>
      </c>
      <c r="C1182" s="832" t="s">
        <v>2558</v>
      </c>
      <c r="D1182" s="833" t="s">
        <v>4322</v>
      </c>
      <c r="E1182" s="834" t="s">
        <v>2584</v>
      </c>
      <c r="F1182" s="832" t="s">
        <v>2553</v>
      </c>
      <c r="G1182" s="832" t="s">
        <v>2803</v>
      </c>
      <c r="H1182" s="832" t="s">
        <v>592</v>
      </c>
      <c r="I1182" s="832" t="s">
        <v>2804</v>
      </c>
      <c r="J1182" s="832" t="s">
        <v>866</v>
      </c>
      <c r="K1182" s="832" t="s">
        <v>2805</v>
      </c>
      <c r="L1182" s="835">
        <v>159.16999999999999</v>
      </c>
      <c r="M1182" s="835">
        <v>159.16999999999999</v>
      </c>
      <c r="N1182" s="832">
        <v>1</v>
      </c>
      <c r="O1182" s="836">
        <v>0.5</v>
      </c>
      <c r="P1182" s="835">
        <v>159.16999999999999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32</v>
      </c>
      <c r="B1183" s="832" t="s">
        <v>2552</v>
      </c>
      <c r="C1183" s="832" t="s">
        <v>2558</v>
      </c>
      <c r="D1183" s="833" t="s">
        <v>4322</v>
      </c>
      <c r="E1183" s="834" t="s">
        <v>2584</v>
      </c>
      <c r="F1183" s="832" t="s">
        <v>2553</v>
      </c>
      <c r="G1183" s="832" t="s">
        <v>2803</v>
      </c>
      <c r="H1183" s="832" t="s">
        <v>592</v>
      </c>
      <c r="I1183" s="832" t="s">
        <v>2973</v>
      </c>
      <c r="J1183" s="832" t="s">
        <v>866</v>
      </c>
      <c r="K1183" s="832" t="s">
        <v>2974</v>
      </c>
      <c r="L1183" s="835">
        <v>477.5</v>
      </c>
      <c r="M1183" s="835">
        <v>1432.5</v>
      </c>
      <c r="N1183" s="832">
        <v>3</v>
      </c>
      <c r="O1183" s="836">
        <v>1</v>
      </c>
      <c r="P1183" s="835">
        <v>1432.5</v>
      </c>
      <c r="Q1183" s="837">
        <v>1</v>
      </c>
      <c r="R1183" s="832">
        <v>3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32</v>
      </c>
      <c r="B1184" s="832" t="s">
        <v>2552</v>
      </c>
      <c r="C1184" s="832" t="s">
        <v>2558</v>
      </c>
      <c r="D1184" s="833" t="s">
        <v>4322</v>
      </c>
      <c r="E1184" s="834" t="s">
        <v>2584</v>
      </c>
      <c r="F1184" s="832" t="s">
        <v>2553</v>
      </c>
      <c r="G1184" s="832" t="s">
        <v>3575</v>
      </c>
      <c r="H1184" s="832" t="s">
        <v>592</v>
      </c>
      <c r="I1184" s="832" t="s">
        <v>3576</v>
      </c>
      <c r="J1184" s="832" t="s">
        <v>3577</v>
      </c>
      <c r="K1184" s="832" t="s">
        <v>3578</v>
      </c>
      <c r="L1184" s="835">
        <v>973.26</v>
      </c>
      <c r="M1184" s="835">
        <v>2919.7799999999997</v>
      </c>
      <c r="N1184" s="832">
        <v>3</v>
      </c>
      <c r="O1184" s="836">
        <v>1</v>
      </c>
      <c r="P1184" s="835">
        <v>2919.7799999999997</v>
      </c>
      <c r="Q1184" s="837">
        <v>1</v>
      </c>
      <c r="R1184" s="832">
        <v>3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32</v>
      </c>
      <c r="B1185" s="832" t="s">
        <v>2552</v>
      </c>
      <c r="C1185" s="832" t="s">
        <v>2558</v>
      </c>
      <c r="D1185" s="833" t="s">
        <v>4322</v>
      </c>
      <c r="E1185" s="834" t="s">
        <v>2584</v>
      </c>
      <c r="F1185" s="832" t="s">
        <v>2553</v>
      </c>
      <c r="G1185" s="832" t="s">
        <v>3763</v>
      </c>
      <c r="H1185" s="832" t="s">
        <v>662</v>
      </c>
      <c r="I1185" s="832" t="s">
        <v>3764</v>
      </c>
      <c r="J1185" s="832" t="s">
        <v>3765</v>
      </c>
      <c r="K1185" s="832" t="s">
        <v>3766</v>
      </c>
      <c r="L1185" s="835">
        <v>416.52</v>
      </c>
      <c r="M1185" s="835">
        <v>416.52</v>
      </c>
      <c r="N1185" s="832">
        <v>1</v>
      </c>
      <c r="O1185" s="836">
        <v>0.5</v>
      </c>
      <c r="P1185" s="835">
        <v>416.52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32</v>
      </c>
      <c r="B1186" s="832" t="s">
        <v>2552</v>
      </c>
      <c r="C1186" s="832" t="s">
        <v>2558</v>
      </c>
      <c r="D1186" s="833" t="s">
        <v>4322</v>
      </c>
      <c r="E1186" s="834" t="s">
        <v>2584</v>
      </c>
      <c r="F1186" s="832" t="s">
        <v>2553</v>
      </c>
      <c r="G1186" s="832" t="s">
        <v>3767</v>
      </c>
      <c r="H1186" s="832" t="s">
        <v>592</v>
      </c>
      <c r="I1186" s="832" t="s">
        <v>3768</v>
      </c>
      <c r="J1186" s="832" t="s">
        <v>3769</v>
      </c>
      <c r="K1186" s="832" t="s">
        <v>3770</v>
      </c>
      <c r="L1186" s="835">
        <v>98.68</v>
      </c>
      <c r="M1186" s="835">
        <v>197.36</v>
      </c>
      <c r="N1186" s="832">
        <v>2</v>
      </c>
      <c r="O1186" s="836">
        <v>1</v>
      </c>
      <c r="P1186" s="835">
        <v>197.36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32</v>
      </c>
      <c r="B1187" s="832" t="s">
        <v>2552</v>
      </c>
      <c r="C1187" s="832" t="s">
        <v>2558</v>
      </c>
      <c r="D1187" s="833" t="s">
        <v>4322</v>
      </c>
      <c r="E1187" s="834" t="s">
        <v>2584</v>
      </c>
      <c r="F1187" s="832" t="s">
        <v>2553</v>
      </c>
      <c r="G1187" s="832" t="s">
        <v>2650</v>
      </c>
      <c r="H1187" s="832" t="s">
        <v>592</v>
      </c>
      <c r="I1187" s="832" t="s">
        <v>2721</v>
      </c>
      <c r="J1187" s="832" t="s">
        <v>2722</v>
      </c>
      <c r="K1187" s="832" t="s">
        <v>2723</v>
      </c>
      <c r="L1187" s="835">
        <v>211.61</v>
      </c>
      <c r="M1187" s="835">
        <v>1904.4900000000007</v>
      </c>
      <c r="N1187" s="832">
        <v>9</v>
      </c>
      <c r="O1187" s="836">
        <v>5.5</v>
      </c>
      <c r="P1187" s="835">
        <v>1904.4900000000007</v>
      </c>
      <c r="Q1187" s="837">
        <v>1</v>
      </c>
      <c r="R1187" s="832">
        <v>9</v>
      </c>
      <c r="S1187" s="837">
        <v>1</v>
      </c>
      <c r="T1187" s="836">
        <v>5.5</v>
      </c>
      <c r="U1187" s="838">
        <v>1</v>
      </c>
    </row>
    <row r="1188" spans="1:21" ht="14.4" customHeight="1" x14ac:dyDescent="0.3">
      <c r="A1188" s="831">
        <v>32</v>
      </c>
      <c r="B1188" s="832" t="s">
        <v>2552</v>
      </c>
      <c r="C1188" s="832" t="s">
        <v>2558</v>
      </c>
      <c r="D1188" s="833" t="s">
        <v>4322</v>
      </c>
      <c r="E1188" s="834" t="s">
        <v>2584</v>
      </c>
      <c r="F1188" s="832" t="s">
        <v>2553</v>
      </c>
      <c r="G1188" s="832" t="s">
        <v>2650</v>
      </c>
      <c r="H1188" s="832" t="s">
        <v>662</v>
      </c>
      <c r="I1188" s="832" t="s">
        <v>2188</v>
      </c>
      <c r="J1188" s="832" t="s">
        <v>2189</v>
      </c>
      <c r="K1188" s="832" t="s">
        <v>2190</v>
      </c>
      <c r="L1188" s="835">
        <v>3231.81</v>
      </c>
      <c r="M1188" s="835">
        <v>6463.62</v>
      </c>
      <c r="N1188" s="832">
        <v>2</v>
      </c>
      <c r="O1188" s="836">
        <v>1.5</v>
      </c>
      <c r="P1188" s="835">
        <v>6463.62</v>
      </c>
      <c r="Q1188" s="837">
        <v>1</v>
      </c>
      <c r="R1188" s="832">
        <v>2</v>
      </c>
      <c r="S1188" s="837">
        <v>1</v>
      </c>
      <c r="T1188" s="836">
        <v>1.5</v>
      </c>
      <c r="U1188" s="838">
        <v>1</v>
      </c>
    </row>
    <row r="1189" spans="1:21" ht="14.4" customHeight="1" x14ac:dyDescent="0.3">
      <c r="A1189" s="831">
        <v>32</v>
      </c>
      <c r="B1189" s="832" t="s">
        <v>2552</v>
      </c>
      <c r="C1189" s="832" t="s">
        <v>2558</v>
      </c>
      <c r="D1189" s="833" t="s">
        <v>4322</v>
      </c>
      <c r="E1189" s="834" t="s">
        <v>2584</v>
      </c>
      <c r="F1189" s="832" t="s">
        <v>2553</v>
      </c>
      <c r="G1189" s="832" t="s">
        <v>3659</v>
      </c>
      <c r="H1189" s="832" t="s">
        <v>662</v>
      </c>
      <c r="I1189" s="832" t="s">
        <v>3660</v>
      </c>
      <c r="J1189" s="832" t="s">
        <v>3661</v>
      </c>
      <c r="K1189" s="832" t="s">
        <v>3662</v>
      </c>
      <c r="L1189" s="835">
        <v>44.52</v>
      </c>
      <c r="M1189" s="835">
        <v>89.04</v>
      </c>
      <c r="N1189" s="832">
        <v>2</v>
      </c>
      <c r="O1189" s="836">
        <v>1</v>
      </c>
      <c r="P1189" s="835">
        <v>89.04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32</v>
      </c>
      <c r="B1190" s="832" t="s">
        <v>2552</v>
      </c>
      <c r="C1190" s="832" t="s">
        <v>2558</v>
      </c>
      <c r="D1190" s="833" t="s">
        <v>4322</v>
      </c>
      <c r="E1190" s="834" t="s">
        <v>2584</v>
      </c>
      <c r="F1190" s="832" t="s">
        <v>2553</v>
      </c>
      <c r="G1190" s="832" t="s">
        <v>2673</v>
      </c>
      <c r="H1190" s="832" t="s">
        <v>662</v>
      </c>
      <c r="I1190" s="832" t="s">
        <v>2027</v>
      </c>
      <c r="J1190" s="832" t="s">
        <v>908</v>
      </c>
      <c r="K1190" s="832" t="s">
        <v>2028</v>
      </c>
      <c r="L1190" s="835">
        <v>85.02</v>
      </c>
      <c r="M1190" s="835">
        <v>85.02</v>
      </c>
      <c r="N1190" s="832">
        <v>1</v>
      </c>
      <c r="O1190" s="836">
        <v>0.5</v>
      </c>
      <c r="P1190" s="835">
        <v>85.02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32</v>
      </c>
      <c r="B1191" s="832" t="s">
        <v>2552</v>
      </c>
      <c r="C1191" s="832" t="s">
        <v>2558</v>
      </c>
      <c r="D1191" s="833" t="s">
        <v>4322</v>
      </c>
      <c r="E1191" s="834" t="s">
        <v>2584</v>
      </c>
      <c r="F1191" s="832" t="s">
        <v>2553</v>
      </c>
      <c r="G1191" s="832" t="s">
        <v>2673</v>
      </c>
      <c r="H1191" s="832" t="s">
        <v>662</v>
      </c>
      <c r="I1191" s="832" t="s">
        <v>2978</v>
      </c>
      <c r="J1191" s="832" t="s">
        <v>2979</v>
      </c>
      <c r="K1191" s="832" t="s">
        <v>2980</v>
      </c>
      <c r="L1191" s="835">
        <v>98.29</v>
      </c>
      <c r="M1191" s="835">
        <v>98.29</v>
      </c>
      <c r="N1191" s="832">
        <v>1</v>
      </c>
      <c r="O1191" s="836">
        <v>0.5</v>
      </c>
      <c r="P1191" s="835">
        <v>98.29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32</v>
      </c>
      <c r="B1192" s="832" t="s">
        <v>2552</v>
      </c>
      <c r="C1192" s="832" t="s">
        <v>2558</v>
      </c>
      <c r="D1192" s="833" t="s">
        <v>4322</v>
      </c>
      <c r="E1192" s="834" t="s">
        <v>2584</v>
      </c>
      <c r="F1192" s="832" t="s">
        <v>2553</v>
      </c>
      <c r="G1192" s="832" t="s">
        <v>2673</v>
      </c>
      <c r="H1192" s="832" t="s">
        <v>662</v>
      </c>
      <c r="I1192" s="832" t="s">
        <v>3217</v>
      </c>
      <c r="J1192" s="832" t="s">
        <v>2979</v>
      </c>
      <c r="K1192" s="832" t="s">
        <v>3218</v>
      </c>
      <c r="L1192" s="835">
        <v>196.56</v>
      </c>
      <c r="M1192" s="835">
        <v>1179.3600000000001</v>
      </c>
      <c r="N1192" s="832">
        <v>6</v>
      </c>
      <c r="O1192" s="836">
        <v>2</v>
      </c>
      <c r="P1192" s="835">
        <v>393.12</v>
      </c>
      <c r="Q1192" s="837">
        <v>0.33333333333333331</v>
      </c>
      <c r="R1192" s="832">
        <v>2</v>
      </c>
      <c r="S1192" s="837">
        <v>0.33333333333333331</v>
      </c>
      <c r="T1192" s="836">
        <v>0.5</v>
      </c>
      <c r="U1192" s="838">
        <v>0.25</v>
      </c>
    </row>
    <row r="1193" spans="1:21" ht="14.4" customHeight="1" x14ac:dyDescent="0.3">
      <c r="A1193" s="831">
        <v>32</v>
      </c>
      <c r="B1193" s="832" t="s">
        <v>2552</v>
      </c>
      <c r="C1193" s="832" t="s">
        <v>2558</v>
      </c>
      <c r="D1193" s="833" t="s">
        <v>4322</v>
      </c>
      <c r="E1193" s="834" t="s">
        <v>2584</v>
      </c>
      <c r="F1193" s="832" t="s">
        <v>2553</v>
      </c>
      <c r="G1193" s="832" t="s">
        <v>2673</v>
      </c>
      <c r="H1193" s="832" t="s">
        <v>592</v>
      </c>
      <c r="I1193" s="832" t="s">
        <v>2029</v>
      </c>
      <c r="J1193" s="832" t="s">
        <v>906</v>
      </c>
      <c r="K1193" s="832" t="s">
        <v>2030</v>
      </c>
      <c r="L1193" s="835">
        <v>42.51</v>
      </c>
      <c r="M1193" s="835">
        <v>467.61</v>
      </c>
      <c r="N1193" s="832">
        <v>11</v>
      </c>
      <c r="O1193" s="836">
        <v>3.5</v>
      </c>
      <c r="P1193" s="835">
        <v>467.61</v>
      </c>
      <c r="Q1193" s="837">
        <v>1</v>
      </c>
      <c r="R1193" s="832">
        <v>11</v>
      </c>
      <c r="S1193" s="837">
        <v>1</v>
      </c>
      <c r="T1193" s="836">
        <v>3.5</v>
      </c>
      <c r="U1193" s="838">
        <v>1</v>
      </c>
    </row>
    <row r="1194" spans="1:21" ht="14.4" customHeight="1" x14ac:dyDescent="0.3">
      <c r="A1194" s="831">
        <v>32</v>
      </c>
      <c r="B1194" s="832" t="s">
        <v>2552</v>
      </c>
      <c r="C1194" s="832" t="s">
        <v>2558</v>
      </c>
      <c r="D1194" s="833" t="s">
        <v>4322</v>
      </c>
      <c r="E1194" s="834" t="s">
        <v>2584</v>
      </c>
      <c r="F1194" s="832" t="s">
        <v>2553</v>
      </c>
      <c r="G1194" s="832" t="s">
        <v>2727</v>
      </c>
      <c r="H1194" s="832" t="s">
        <v>592</v>
      </c>
      <c r="I1194" s="832" t="s">
        <v>2728</v>
      </c>
      <c r="J1194" s="832" t="s">
        <v>1063</v>
      </c>
      <c r="K1194" s="832" t="s">
        <v>2729</v>
      </c>
      <c r="L1194" s="835">
        <v>107.27</v>
      </c>
      <c r="M1194" s="835">
        <v>3325.37</v>
      </c>
      <c r="N1194" s="832">
        <v>31</v>
      </c>
      <c r="O1194" s="836">
        <v>8.5</v>
      </c>
      <c r="P1194" s="835">
        <v>2574.48</v>
      </c>
      <c r="Q1194" s="837">
        <v>0.77419354838709675</v>
      </c>
      <c r="R1194" s="832">
        <v>24</v>
      </c>
      <c r="S1194" s="837">
        <v>0.77419354838709675</v>
      </c>
      <c r="T1194" s="836">
        <v>6.5</v>
      </c>
      <c r="U1194" s="838">
        <v>0.76470588235294112</v>
      </c>
    </row>
    <row r="1195" spans="1:21" ht="14.4" customHeight="1" x14ac:dyDescent="0.3">
      <c r="A1195" s="831">
        <v>32</v>
      </c>
      <c r="B1195" s="832" t="s">
        <v>2552</v>
      </c>
      <c r="C1195" s="832" t="s">
        <v>2558</v>
      </c>
      <c r="D1195" s="833" t="s">
        <v>4322</v>
      </c>
      <c r="E1195" s="834" t="s">
        <v>2584</v>
      </c>
      <c r="F1195" s="832" t="s">
        <v>2553</v>
      </c>
      <c r="G1195" s="832" t="s">
        <v>2983</v>
      </c>
      <c r="H1195" s="832" t="s">
        <v>592</v>
      </c>
      <c r="I1195" s="832" t="s">
        <v>3771</v>
      </c>
      <c r="J1195" s="832" t="s">
        <v>1043</v>
      </c>
      <c r="K1195" s="832" t="s">
        <v>3772</v>
      </c>
      <c r="L1195" s="835">
        <v>84.39</v>
      </c>
      <c r="M1195" s="835">
        <v>84.39</v>
      </c>
      <c r="N1195" s="832">
        <v>1</v>
      </c>
      <c r="O1195" s="836">
        <v>0.5</v>
      </c>
      <c r="P1195" s="835">
        <v>84.39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32</v>
      </c>
      <c r="B1196" s="832" t="s">
        <v>2552</v>
      </c>
      <c r="C1196" s="832" t="s">
        <v>2558</v>
      </c>
      <c r="D1196" s="833" t="s">
        <v>4322</v>
      </c>
      <c r="E1196" s="834" t="s">
        <v>2584</v>
      </c>
      <c r="F1196" s="832" t="s">
        <v>2553</v>
      </c>
      <c r="G1196" s="832" t="s">
        <v>2608</v>
      </c>
      <c r="H1196" s="832" t="s">
        <v>592</v>
      </c>
      <c r="I1196" s="832" t="s">
        <v>2609</v>
      </c>
      <c r="J1196" s="832" t="s">
        <v>994</v>
      </c>
      <c r="K1196" s="832" t="s">
        <v>2610</v>
      </c>
      <c r="L1196" s="835">
        <v>75.05</v>
      </c>
      <c r="M1196" s="835">
        <v>225.14999999999998</v>
      </c>
      <c r="N1196" s="832">
        <v>3</v>
      </c>
      <c r="O1196" s="836">
        <v>1.5</v>
      </c>
      <c r="P1196" s="835">
        <v>225.14999999999998</v>
      </c>
      <c r="Q1196" s="837">
        <v>1</v>
      </c>
      <c r="R1196" s="832">
        <v>3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32</v>
      </c>
      <c r="B1197" s="832" t="s">
        <v>2552</v>
      </c>
      <c r="C1197" s="832" t="s">
        <v>2558</v>
      </c>
      <c r="D1197" s="833" t="s">
        <v>4322</v>
      </c>
      <c r="E1197" s="834" t="s">
        <v>2584</v>
      </c>
      <c r="F1197" s="832" t="s">
        <v>2553</v>
      </c>
      <c r="G1197" s="832" t="s">
        <v>2608</v>
      </c>
      <c r="H1197" s="832" t="s">
        <v>592</v>
      </c>
      <c r="I1197" s="832" t="s">
        <v>2674</v>
      </c>
      <c r="J1197" s="832" t="s">
        <v>2675</v>
      </c>
      <c r="K1197" s="832" t="s">
        <v>2676</v>
      </c>
      <c r="L1197" s="835">
        <v>45.03</v>
      </c>
      <c r="M1197" s="835">
        <v>135.09</v>
      </c>
      <c r="N1197" s="832">
        <v>3</v>
      </c>
      <c r="O1197" s="836">
        <v>1.5</v>
      </c>
      <c r="P1197" s="835">
        <v>135.09</v>
      </c>
      <c r="Q1197" s="837">
        <v>1</v>
      </c>
      <c r="R1197" s="832">
        <v>3</v>
      </c>
      <c r="S1197" s="837">
        <v>1</v>
      </c>
      <c r="T1197" s="836">
        <v>1.5</v>
      </c>
      <c r="U1197" s="838">
        <v>1</v>
      </c>
    </row>
    <row r="1198" spans="1:21" ht="14.4" customHeight="1" x14ac:dyDescent="0.3">
      <c r="A1198" s="831">
        <v>32</v>
      </c>
      <c r="B1198" s="832" t="s">
        <v>2552</v>
      </c>
      <c r="C1198" s="832" t="s">
        <v>2558</v>
      </c>
      <c r="D1198" s="833" t="s">
        <v>4322</v>
      </c>
      <c r="E1198" s="834" t="s">
        <v>2584</v>
      </c>
      <c r="F1198" s="832" t="s">
        <v>2553</v>
      </c>
      <c r="G1198" s="832" t="s">
        <v>2987</v>
      </c>
      <c r="H1198" s="832" t="s">
        <v>592</v>
      </c>
      <c r="I1198" s="832" t="s">
        <v>3773</v>
      </c>
      <c r="J1198" s="832" t="s">
        <v>1224</v>
      </c>
      <c r="K1198" s="832" t="s">
        <v>2989</v>
      </c>
      <c r="L1198" s="835">
        <v>34.15</v>
      </c>
      <c r="M1198" s="835">
        <v>68.3</v>
      </c>
      <c r="N1198" s="832">
        <v>2</v>
      </c>
      <c r="O1198" s="836">
        <v>1.5</v>
      </c>
      <c r="P1198" s="835">
        <v>34.15</v>
      </c>
      <c r="Q1198" s="837">
        <v>0.5</v>
      </c>
      <c r="R1198" s="832">
        <v>1</v>
      </c>
      <c r="S1198" s="837">
        <v>0.5</v>
      </c>
      <c r="T1198" s="836">
        <v>1</v>
      </c>
      <c r="U1198" s="838">
        <v>0.66666666666666663</v>
      </c>
    </row>
    <row r="1199" spans="1:21" ht="14.4" customHeight="1" x14ac:dyDescent="0.3">
      <c r="A1199" s="831">
        <v>32</v>
      </c>
      <c r="B1199" s="832" t="s">
        <v>2552</v>
      </c>
      <c r="C1199" s="832" t="s">
        <v>2558</v>
      </c>
      <c r="D1199" s="833" t="s">
        <v>4322</v>
      </c>
      <c r="E1199" s="834" t="s">
        <v>2584</v>
      </c>
      <c r="F1199" s="832" t="s">
        <v>2553</v>
      </c>
      <c r="G1199" s="832" t="s">
        <v>3377</v>
      </c>
      <c r="H1199" s="832" t="s">
        <v>592</v>
      </c>
      <c r="I1199" s="832" t="s">
        <v>3774</v>
      </c>
      <c r="J1199" s="832" t="s">
        <v>3775</v>
      </c>
      <c r="K1199" s="832" t="s">
        <v>3776</v>
      </c>
      <c r="L1199" s="835">
        <v>164.01</v>
      </c>
      <c r="M1199" s="835">
        <v>164.01</v>
      </c>
      <c r="N1199" s="832">
        <v>1</v>
      </c>
      <c r="O1199" s="836">
        <v>0.5</v>
      </c>
      <c r="P1199" s="835">
        <v>164.01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32</v>
      </c>
      <c r="B1200" s="832" t="s">
        <v>2552</v>
      </c>
      <c r="C1200" s="832" t="s">
        <v>2558</v>
      </c>
      <c r="D1200" s="833" t="s">
        <v>4322</v>
      </c>
      <c r="E1200" s="834" t="s">
        <v>2584</v>
      </c>
      <c r="F1200" s="832" t="s">
        <v>2553</v>
      </c>
      <c r="G1200" s="832" t="s">
        <v>2951</v>
      </c>
      <c r="H1200" s="832" t="s">
        <v>592</v>
      </c>
      <c r="I1200" s="832" t="s">
        <v>3387</v>
      </c>
      <c r="J1200" s="832" t="s">
        <v>2953</v>
      </c>
      <c r="K1200" s="832"/>
      <c r="L1200" s="835">
        <v>0</v>
      </c>
      <c r="M1200" s="835">
        <v>0</v>
      </c>
      <c r="N1200" s="832">
        <v>106</v>
      </c>
      <c r="O1200" s="836">
        <v>7.5</v>
      </c>
      <c r="P1200" s="835">
        <v>0</v>
      </c>
      <c r="Q1200" s="837"/>
      <c r="R1200" s="832">
        <v>91</v>
      </c>
      <c r="S1200" s="837">
        <v>0.85849056603773588</v>
      </c>
      <c r="T1200" s="836">
        <v>7</v>
      </c>
      <c r="U1200" s="838">
        <v>0.93333333333333335</v>
      </c>
    </row>
    <row r="1201" spans="1:21" ht="14.4" customHeight="1" x14ac:dyDescent="0.3">
      <c r="A1201" s="831">
        <v>32</v>
      </c>
      <c r="B1201" s="832" t="s">
        <v>2552</v>
      </c>
      <c r="C1201" s="832" t="s">
        <v>2558</v>
      </c>
      <c r="D1201" s="833" t="s">
        <v>4322</v>
      </c>
      <c r="E1201" s="834" t="s">
        <v>2584</v>
      </c>
      <c r="F1201" s="832" t="s">
        <v>2553</v>
      </c>
      <c r="G1201" s="832" t="s">
        <v>2994</v>
      </c>
      <c r="H1201" s="832" t="s">
        <v>592</v>
      </c>
      <c r="I1201" s="832" t="s">
        <v>2995</v>
      </c>
      <c r="J1201" s="832" t="s">
        <v>1337</v>
      </c>
      <c r="K1201" s="832" t="s">
        <v>2996</v>
      </c>
      <c r="L1201" s="835">
        <v>48.09</v>
      </c>
      <c r="M1201" s="835">
        <v>48.09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32</v>
      </c>
      <c r="B1202" s="832" t="s">
        <v>2552</v>
      </c>
      <c r="C1202" s="832" t="s">
        <v>2558</v>
      </c>
      <c r="D1202" s="833" t="s">
        <v>4322</v>
      </c>
      <c r="E1202" s="834" t="s">
        <v>2584</v>
      </c>
      <c r="F1202" s="832" t="s">
        <v>2553</v>
      </c>
      <c r="G1202" s="832" t="s">
        <v>3481</v>
      </c>
      <c r="H1202" s="832" t="s">
        <v>592</v>
      </c>
      <c r="I1202" s="832" t="s">
        <v>3482</v>
      </c>
      <c r="J1202" s="832" t="s">
        <v>3483</v>
      </c>
      <c r="K1202" s="832" t="s">
        <v>3432</v>
      </c>
      <c r="L1202" s="835">
        <v>95.57</v>
      </c>
      <c r="M1202" s="835">
        <v>477.84999999999997</v>
      </c>
      <c r="N1202" s="832">
        <v>5</v>
      </c>
      <c r="O1202" s="836">
        <v>1.5</v>
      </c>
      <c r="P1202" s="835">
        <v>191.14</v>
      </c>
      <c r="Q1202" s="837">
        <v>0.4</v>
      </c>
      <c r="R1202" s="832">
        <v>2</v>
      </c>
      <c r="S1202" s="837">
        <v>0.4</v>
      </c>
      <c r="T1202" s="836">
        <v>1</v>
      </c>
      <c r="U1202" s="838">
        <v>0.66666666666666663</v>
      </c>
    </row>
    <row r="1203" spans="1:21" ht="14.4" customHeight="1" x14ac:dyDescent="0.3">
      <c r="A1203" s="831">
        <v>32</v>
      </c>
      <c r="B1203" s="832" t="s">
        <v>2552</v>
      </c>
      <c r="C1203" s="832" t="s">
        <v>2558</v>
      </c>
      <c r="D1203" s="833" t="s">
        <v>4322</v>
      </c>
      <c r="E1203" s="834" t="s">
        <v>2584</v>
      </c>
      <c r="F1203" s="832" t="s">
        <v>2553</v>
      </c>
      <c r="G1203" s="832" t="s">
        <v>3006</v>
      </c>
      <c r="H1203" s="832" t="s">
        <v>662</v>
      </c>
      <c r="I1203" s="832" t="s">
        <v>3007</v>
      </c>
      <c r="J1203" s="832" t="s">
        <v>763</v>
      </c>
      <c r="K1203" s="832" t="s">
        <v>3008</v>
      </c>
      <c r="L1203" s="835">
        <v>29.27</v>
      </c>
      <c r="M1203" s="835">
        <v>117.08</v>
      </c>
      <c r="N1203" s="832">
        <v>4</v>
      </c>
      <c r="O1203" s="836">
        <v>1</v>
      </c>
      <c r="P1203" s="835">
        <v>117.08</v>
      </c>
      <c r="Q1203" s="837">
        <v>1</v>
      </c>
      <c r="R1203" s="832">
        <v>4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32</v>
      </c>
      <c r="B1204" s="832" t="s">
        <v>2552</v>
      </c>
      <c r="C1204" s="832" t="s">
        <v>2558</v>
      </c>
      <c r="D1204" s="833" t="s">
        <v>4322</v>
      </c>
      <c r="E1204" s="834" t="s">
        <v>2584</v>
      </c>
      <c r="F1204" s="832" t="s">
        <v>2553</v>
      </c>
      <c r="G1204" s="832" t="s">
        <v>2651</v>
      </c>
      <c r="H1204" s="832" t="s">
        <v>592</v>
      </c>
      <c r="I1204" s="832" t="s">
        <v>2730</v>
      </c>
      <c r="J1204" s="832" t="s">
        <v>1342</v>
      </c>
      <c r="K1204" s="832" t="s">
        <v>2666</v>
      </c>
      <c r="L1204" s="835">
        <v>98.75</v>
      </c>
      <c r="M1204" s="835">
        <v>98.75</v>
      </c>
      <c r="N1204" s="832">
        <v>1</v>
      </c>
      <c r="O1204" s="836">
        <v>0.5</v>
      </c>
      <c r="P1204" s="835">
        <v>98.75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32</v>
      </c>
      <c r="B1205" s="832" t="s">
        <v>2552</v>
      </c>
      <c r="C1205" s="832" t="s">
        <v>2558</v>
      </c>
      <c r="D1205" s="833" t="s">
        <v>4322</v>
      </c>
      <c r="E1205" s="834" t="s">
        <v>2584</v>
      </c>
      <c r="F1205" s="832" t="s">
        <v>2553</v>
      </c>
      <c r="G1205" s="832" t="s">
        <v>3123</v>
      </c>
      <c r="H1205" s="832" t="s">
        <v>592</v>
      </c>
      <c r="I1205" s="832" t="s">
        <v>3777</v>
      </c>
      <c r="J1205" s="832" t="s">
        <v>3778</v>
      </c>
      <c r="K1205" s="832" t="s">
        <v>3779</v>
      </c>
      <c r="L1205" s="835">
        <v>300.33</v>
      </c>
      <c r="M1205" s="835">
        <v>300.33</v>
      </c>
      <c r="N1205" s="832">
        <v>1</v>
      </c>
      <c r="O1205" s="836">
        <v>0.5</v>
      </c>
      <c r="P1205" s="835">
        <v>300.33</v>
      </c>
      <c r="Q1205" s="837">
        <v>1</v>
      </c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32</v>
      </c>
      <c r="B1206" s="832" t="s">
        <v>2552</v>
      </c>
      <c r="C1206" s="832" t="s">
        <v>2558</v>
      </c>
      <c r="D1206" s="833" t="s">
        <v>4322</v>
      </c>
      <c r="E1206" s="834" t="s">
        <v>2584</v>
      </c>
      <c r="F1206" s="832" t="s">
        <v>2553</v>
      </c>
      <c r="G1206" s="832" t="s">
        <v>2731</v>
      </c>
      <c r="H1206" s="832" t="s">
        <v>592</v>
      </c>
      <c r="I1206" s="832" t="s">
        <v>2732</v>
      </c>
      <c r="J1206" s="832" t="s">
        <v>2733</v>
      </c>
      <c r="K1206" s="832" t="s">
        <v>2734</v>
      </c>
      <c r="L1206" s="835">
        <v>38.5</v>
      </c>
      <c r="M1206" s="835">
        <v>192.5</v>
      </c>
      <c r="N1206" s="832">
        <v>5</v>
      </c>
      <c r="O1206" s="836">
        <v>1.5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32</v>
      </c>
      <c r="B1207" s="832" t="s">
        <v>2552</v>
      </c>
      <c r="C1207" s="832" t="s">
        <v>2558</v>
      </c>
      <c r="D1207" s="833" t="s">
        <v>4322</v>
      </c>
      <c r="E1207" s="834" t="s">
        <v>2584</v>
      </c>
      <c r="F1207" s="832" t="s">
        <v>2553</v>
      </c>
      <c r="G1207" s="832" t="s">
        <v>2822</v>
      </c>
      <c r="H1207" s="832" t="s">
        <v>592</v>
      </c>
      <c r="I1207" s="832" t="s">
        <v>2823</v>
      </c>
      <c r="J1207" s="832" t="s">
        <v>2824</v>
      </c>
      <c r="K1207" s="832" t="s">
        <v>2825</v>
      </c>
      <c r="L1207" s="835">
        <v>73.09</v>
      </c>
      <c r="M1207" s="835">
        <v>219.27</v>
      </c>
      <c r="N1207" s="832">
        <v>3</v>
      </c>
      <c r="O1207" s="836">
        <v>1</v>
      </c>
      <c r="P1207" s="835">
        <v>219.27</v>
      </c>
      <c r="Q1207" s="837">
        <v>1</v>
      </c>
      <c r="R1207" s="832">
        <v>3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32</v>
      </c>
      <c r="B1208" s="832" t="s">
        <v>2552</v>
      </c>
      <c r="C1208" s="832" t="s">
        <v>2558</v>
      </c>
      <c r="D1208" s="833" t="s">
        <v>4322</v>
      </c>
      <c r="E1208" s="834" t="s">
        <v>2584</v>
      </c>
      <c r="F1208" s="832" t="s">
        <v>2553</v>
      </c>
      <c r="G1208" s="832" t="s">
        <v>3780</v>
      </c>
      <c r="H1208" s="832" t="s">
        <v>592</v>
      </c>
      <c r="I1208" s="832" t="s">
        <v>3781</v>
      </c>
      <c r="J1208" s="832" t="s">
        <v>3782</v>
      </c>
      <c r="K1208" s="832" t="s">
        <v>3783</v>
      </c>
      <c r="L1208" s="835">
        <v>0</v>
      </c>
      <c r="M1208" s="835">
        <v>0</v>
      </c>
      <c r="N1208" s="832">
        <v>1</v>
      </c>
      <c r="O1208" s="836">
        <v>1</v>
      </c>
      <c r="P1208" s="835"/>
      <c r="Q1208" s="837"/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32</v>
      </c>
      <c r="B1209" s="832" t="s">
        <v>2552</v>
      </c>
      <c r="C1209" s="832" t="s">
        <v>2558</v>
      </c>
      <c r="D1209" s="833" t="s">
        <v>4322</v>
      </c>
      <c r="E1209" s="834" t="s">
        <v>2584</v>
      </c>
      <c r="F1209" s="832" t="s">
        <v>2553</v>
      </c>
      <c r="G1209" s="832" t="s">
        <v>2754</v>
      </c>
      <c r="H1209" s="832" t="s">
        <v>592</v>
      </c>
      <c r="I1209" s="832" t="s">
        <v>3784</v>
      </c>
      <c r="J1209" s="832" t="s">
        <v>2756</v>
      </c>
      <c r="K1209" s="832" t="s">
        <v>3785</v>
      </c>
      <c r="L1209" s="835">
        <v>17.239999999999998</v>
      </c>
      <c r="M1209" s="835">
        <v>34.479999999999997</v>
      </c>
      <c r="N1209" s="832">
        <v>2</v>
      </c>
      <c r="O1209" s="836">
        <v>1.5</v>
      </c>
      <c r="P1209" s="835">
        <v>17.239999999999998</v>
      </c>
      <c r="Q1209" s="837">
        <v>0.5</v>
      </c>
      <c r="R1209" s="832">
        <v>1</v>
      </c>
      <c r="S1209" s="837">
        <v>0.5</v>
      </c>
      <c r="T1209" s="836">
        <v>1</v>
      </c>
      <c r="U1209" s="838">
        <v>0.66666666666666663</v>
      </c>
    </row>
    <row r="1210" spans="1:21" ht="14.4" customHeight="1" x14ac:dyDescent="0.3">
      <c r="A1210" s="831">
        <v>32</v>
      </c>
      <c r="B1210" s="832" t="s">
        <v>2552</v>
      </c>
      <c r="C1210" s="832" t="s">
        <v>2558</v>
      </c>
      <c r="D1210" s="833" t="s">
        <v>4322</v>
      </c>
      <c r="E1210" s="834" t="s">
        <v>2584</v>
      </c>
      <c r="F1210" s="832" t="s">
        <v>2553</v>
      </c>
      <c r="G1210" s="832" t="s">
        <v>2684</v>
      </c>
      <c r="H1210" s="832" t="s">
        <v>592</v>
      </c>
      <c r="I1210" s="832" t="s">
        <v>3389</v>
      </c>
      <c r="J1210" s="832" t="s">
        <v>3012</v>
      </c>
      <c r="K1210" s="832" t="s">
        <v>3390</v>
      </c>
      <c r="L1210" s="835">
        <v>29.31</v>
      </c>
      <c r="M1210" s="835">
        <v>29.31</v>
      </c>
      <c r="N1210" s="832">
        <v>1</v>
      </c>
      <c r="O1210" s="836">
        <v>0.5</v>
      </c>
      <c r="P1210" s="835">
        <v>29.31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32</v>
      </c>
      <c r="B1211" s="832" t="s">
        <v>2552</v>
      </c>
      <c r="C1211" s="832" t="s">
        <v>2558</v>
      </c>
      <c r="D1211" s="833" t="s">
        <v>4322</v>
      </c>
      <c r="E1211" s="834" t="s">
        <v>2584</v>
      </c>
      <c r="F1211" s="832" t="s">
        <v>2553</v>
      </c>
      <c r="G1211" s="832" t="s">
        <v>2684</v>
      </c>
      <c r="H1211" s="832" t="s">
        <v>592</v>
      </c>
      <c r="I1211" s="832" t="s">
        <v>3011</v>
      </c>
      <c r="J1211" s="832" t="s">
        <v>3012</v>
      </c>
      <c r="K1211" s="832" t="s">
        <v>3013</v>
      </c>
      <c r="L1211" s="835">
        <v>58.63</v>
      </c>
      <c r="M1211" s="835">
        <v>938.08</v>
      </c>
      <c r="N1211" s="832">
        <v>16</v>
      </c>
      <c r="O1211" s="836">
        <v>11.5</v>
      </c>
      <c r="P1211" s="835">
        <v>820.82</v>
      </c>
      <c r="Q1211" s="837">
        <v>0.875</v>
      </c>
      <c r="R1211" s="832">
        <v>14</v>
      </c>
      <c r="S1211" s="837">
        <v>0.875</v>
      </c>
      <c r="T1211" s="836">
        <v>10</v>
      </c>
      <c r="U1211" s="838">
        <v>0.86956521739130432</v>
      </c>
    </row>
    <row r="1212" spans="1:21" ht="14.4" customHeight="1" x14ac:dyDescent="0.3">
      <c r="A1212" s="831">
        <v>32</v>
      </c>
      <c r="B1212" s="832" t="s">
        <v>2552</v>
      </c>
      <c r="C1212" s="832" t="s">
        <v>2558</v>
      </c>
      <c r="D1212" s="833" t="s">
        <v>4322</v>
      </c>
      <c r="E1212" s="834" t="s">
        <v>2584</v>
      </c>
      <c r="F1212" s="832" t="s">
        <v>2553</v>
      </c>
      <c r="G1212" s="832" t="s">
        <v>2684</v>
      </c>
      <c r="H1212" s="832" t="s">
        <v>592</v>
      </c>
      <c r="I1212" s="832" t="s">
        <v>2685</v>
      </c>
      <c r="J1212" s="832" t="s">
        <v>2686</v>
      </c>
      <c r="K1212" s="832" t="s">
        <v>679</v>
      </c>
      <c r="L1212" s="835">
        <v>58.62</v>
      </c>
      <c r="M1212" s="835">
        <v>58.62</v>
      </c>
      <c r="N1212" s="832">
        <v>1</v>
      </c>
      <c r="O1212" s="836">
        <v>1</v>
      </c>
      <c r="P1212" s="835">
        <v>58.62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32</v>
      </c>
      <c r="B1213" s="832" t="s">
        <v>2552</v>
      </c>
      <c r="C1213" s="832" t="s">
        <v>2558</v>
      </c>
      <c r="D1213" s="833" t="s">
        <v>4322</v>
      </c>
      <c r="E1213" s="834" t="s">
        <v>2584</v>
      </c>
      <c r="F1213" s="832" t="s">
        <v>2553</v>
      </c>
      <c r="G1213" s="832" t="s">
        <v>2830</v>
      </c>
      <c r="H1213" s="832" t="s">
        <v>592</v>
      </c>
      <c r="I1213" s="832" t="s">
        <v>2831</v>
      </c>
      <c r="J1213" s="832" t="s">
        <v>2832</v>
      </c>
      <c r="K1213" s="832" t="s">
        <v>2785</v>
      </c>
      <c r="L1213" s="835">
        <v>2950.43</v>
      </c>
      <c r="M1213" s="835">
        <v>20653.009999999998</v>
      </c>
      <c r="N1213" s="832">
        <v>7</v>
      </c>
      <c r="O1213" s="836">
        <v>2.5</v>
      </c>
      <c r="P1213" s="835">
        <v>20653.009999999998</v>
      </c>
      <c r="Q1213" s="837">
        <v>1</v>
      </c>
      <c r="R1213" s="832">
        <v>7</v>
      </c>
      <c r="S1213" s="837">
        <v>1</v>
      </c>
      <c r="T1213" s="836">
        <v>2.5</v>
      </c>
      <c r="U1213" s="838">
        <v>1</v>
      </c>
    </row>
    <row r="1214" spans="1:21" ht="14.4" customHeight="1" x14ac:dyDescent="0.3">
      <c r="A1214" s="831">
        <v>32</v>
      </c>
      <c r="B1214" s="832" t="s">
        <v>2552</v>
      </c>
      <c r="C1214" s="832" t="s">
        <v>2558</v>
      </c>
      <c r="D1214" s="833" t="s">
        <v>4322</v>
      </c>
      <c r="E1214" s="834" t="s">
        <v>2584</v>
      </c>
      <c r="F1214" s="832" t="s">
        <v>2553</v>
      </c>
      <c r="G1214" s="832" t="s">
        <v>2833</v>
      </c>
      <c r="H1214" s="832" t="s">
        <v>592</v>
      </c>
      <c r="I1214" s="832" t="s">
        <v>2834</v>
      </c>
      <c r="J1214" s="832" t="s">
        <v>2835</v>
      </c>
      <c r="K1214" s="832" t="s">
        <v>2836</v>
      </c>
      <c r="L1214" s="835">
        <v>3161.19</v>
      </c>
      <c r="M1214" s="835">
        <v>6322.38</v>
      </c>
      <c r="N1214" s="832">
        <v>2</v>
      </c>
      <c r="O1214" s="836">
        <v>0.5</v>
      </c>
      <c r="P1214" s="835">
        <v>6322.38</v>
      </c>
      <c r="Q1214" s="837">
        <v>1</v>
      </c>
      <c r="R1214" s="832">
        <v>2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32</v>
      </c>
      <c r="B1215" s="832" t="s">
        <v>2552</v>
      </c>
      <c r="C1215" s="832" t="s">
        <v>2558</v>
      </c>
      <c r="D1215" s="833" t="s">
        <v>4322</v>
      </c>
      <c r="E1215" s="834" t="s">
        <v>2584</v>
      </c>
      <c r="F1215" s="832" t="s">
        <v>2553</v>
      </c>
      <c r="G1215" s="832" t="s">
        <v>2833</v>
      </c>
      <c r="H1215" s="832" t="s">
        <v>592</v>
      </c>
      <c r="I1215" s="832" t="s">
        <v>3486</v>
      </c>
      <c r="J1215" s="832" t="s">
        <v>2835</v>
      </c>
      <c r="K1215" s="832" t="s">
        <v>2836</v>
      </c>
      <c r="L1215" s="835">
        <v>3161.19</v>
      </c>
      <c r="M1215" s="835">
        <v>6322.38</v>
      </c>
      <c r="N1215" s="832">
        <v>2</v>
      </c>
      <c r="O1215" s="836">
        <v>1</v>
      </c>
      <c r="P1215" s="835">
        <v>6322.38</v>
      </c>
      <c r="Q1215" s="837">
        <v>1</v>
      </c>
      <c r="R1215" s="832">
        <v>2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32</v>
      </c>
      <c r="B1216" s="832" t="s">
        <v>2552</v>
      </c>
      <c r="C1216" s="832" t="s">
        <v>2558</v>
      </c>
      <c r="D1216" s="833" t="s">
        <v>4322</v>
      </c>
      <c r="E1216" s="834" t="s">
        <v>2584</v>
      </c>
      <c r="F1216" s="832" t="s">
        <v>2553</v>
      </c>
      <c r="G1216" s="832" t="s">
        <v>2642</v>
      </c>
      <c r="H1216" s="832" t="s">
        <v>592</v>
      </c>
      <c r="I1216" s="832" t="s">
        <v>2643</v>
      </c>
      <c r="J1216" s="832" t="s">
        <v>2644</v>
      </c>
      <c r="K1216" s="832" t="s">
        <v>2645</v>
      </c>
      <c r="L1216" s="835">
        <v>88.76</v>
      </c>
      <c r="M1216" s="835">
        <v>1508.92</v>
      </c>
      <c r="N1216" s="832">
        <v>17</v>
      </c>
      <c r="O1216" s="836">
        <v>3.5</v>
      </c>
      <c r="P1216" s="835">
        <v>710.08</v>
      </c>
      <c r="Q1216" s="837">
        <v>0.47058823529411764</v>
      </c>
      <c r="R1216" s="832">
        <v>8</v>
      </c>
      <c r="S1216" s="837">
        <v>0.47058823529411764</v>
      </c>
      <c r="T1216" s="836">
        <v>1.5</v>
      </c>
      <c r="U1216" s="838">
        <v>0.42857142857142855</v>
      </c>
    </row>
    <row r="1217" spans="1:21" ht="14.4" customHeight="1" x14ac:dyDescent="0.3">
      <c r="A1217" s="831">
        <v>32</v>
      </c>
      <c r="B1217" s="832" t="s">
        <v>2552</v>
      </c>
      <c r="C1217" s="832" t="s">
        <v>2558</v>
      </c>
      <c r="D1217" s="833" t="s">
        <v>4322</v>
      </c>
      <c r="E1217" s="834" t="s">
        <v>2584</v>
      </c>
      <c r="F1217" s="832" t="s">
        <v>2553</v>
      </c>
      <c r="G1217" s="832" t="s">
        <v>2687</v>
      </c>
      <c r="H1217" s="832" t="s">
        <v>592</v>
      </c>
      <c r="I1217" s="832" t="s">
        <v>2837</v>
      </c>
      <c r="J1217" s="832" t="s">
        <v>1213</v>
      </c>
      <c r="K1217" s="832" t="s">
        <v>2435</v>
      </c>
      <c r="L1217" s="835">
        <v>760.22</v>
      </c>
      <c r="M1217" s="835">
        <v>1520.44</v>
      </c>
      <c r="N1217" s="832">
        <v>2</v>
      </c>
      <c r="O1217" s="836">
        <v>1.5</v>
      </c>
      <c r="P1217" s="835">
        <v>1520.44</v>
      </c>
      <c r="Q1217" s="837">
        <v>1</v>
      </c>
      <c r="R1217" s="832">
        <v>2</v>
      </c>
      <c r="S1217" s="837">
        <v>1</v>
      </c>
      <c r="T1217" s="836">
        <v>1.5</v>
      </c>
      <c r="U1217" s="838">
        <v>1</v>
      </c>
    </row>
    <row r="1218" spans="1:21" ht="14.4" customHeight="1" x14ac:dyDescent="0.3">
      <c r="A1218" s="831">
        <v>32</v>
      </c>
      <c r="B1218" s="832" t="s">
        <v>2552</v>
      </c>
      <c r="C1218" s="832" t="s">
        <v>2558</v>
      </c>
      <c r="D1218" s="833" t="s">
        <v>4322</v>
      </c>
      <c r="E1218" s="834" t="s">
        <v>2584</v>
      </c>
      <c r="F1218" s="832" t="s">
        <v>2553</v>
      </c>
      <c r="G1218" s="832" t="s">
        <v>3245</v>
      </c>
      <c r="H1218" s="832" t="s">
        <v>662</v>
      </c>
      <c r="I1218" s="832" t="s">
        <v>3487</v>
      </c>
      <c r="J1218" s="832" t="s">
        <v>3247</v>
      </c>
      <c r="K1218" s="832" t="s">
        <v>3488</v>
      </c>
      <c r="L1218" s="835">
        <v>16.12</v>
      </c>
      <c r="M1218" s="835">
        <v>48.36</v>
      </c>
      <c r="N1218" s="832">
        <v>3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32</v>
      </c>
      <c r="B1219" s="832" t="s">
        <v>2552</v>
      </c>
      <c r="C1219" s="832" t="s">
        <v>2558</v>
      </c>
      <c r="D1219" s="833" t="s">
        <v>4322</v>
      </c>
      <c r="E1219" s="834" t="s">
        <v>2584</v>
      </c>
      <c r="F1219" s="832" t="s">
        <v>2553</v>
      </c>
      <c r="G1219" s="832" t="s">
        <v>3245</v>
      </c>
      <c r="H1219" s="832" t="s">
        <v>662</v>
      </c>
      <c r="I1219" s="832" t="s">
        <v>3246</v>
      </c>
      <c r="J1219" s="832" t="s">
        <v>3247</v>
      </c>
      <c r="K1219" s="832" t="s">
        <v>3248</v>
      </c>
      <c r="L1219" s="835">
        <v>64.5</v>
      </c>
      <c r="M1219" s="835">
        <v>258</v>
      </c>
      <c r="N1219" s="832">
        <v>4</v>
      </c>
      <c r="O1219" s="836">
        <v>1</v>
      </c>
      <c r="P1219" s="835">
        <v>258</v>
      </c>
      <c r="Q1219" s="837">
        <v>1</v>
      </c>
      <c r="R1219" s="832">
        <v>4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32</v>
      </c>
      <c r="B1220" s="832" t="s">
        <v>2552</v>
      </c>
      <c r="C1220" s="832" t="s">
        <v>2558</v>
      </c>
      <c r="D1220" s="833" t="s">
        <v>4322</v>
      </c>
      <c r="E1220" s="834" t="s">
        <v>2584</v>
      </c>
      <c r="F1220" s="832" t="s">
        <v>2553</v>
      </c>
      <c r="G1220" s="832" t="s">
        <v>2632</v>
      </c>
      <c r="H1220" s="832" t="s">
        <v>592</v>
      </c>
      <c r="I1220" s="832" t="s">
        <v>3671</v>
      </c>
      <c r="J1220" s="832" t="s">
        <v>875</v>
      </c>
      <c r="K1220" s="832" t="s">
        <v>2809</v>
      </c>
      <c r="L1220" s="835">
        <v>0</v>
      </c>
      <c r="M1220" s="835">
        <v>0</v>
      </c>
      <c r="N1220" s="832">
        <v>1</v>
      </c>
      <c r="O1220" s="836">
        <v>0.5</v>
      </c>
      <c r="P1220" s="835">
        <v>0</v>
      </c>
      <c r="Q1220" s="837"/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32</v>
      </c>
      <c r="B1221" s="832" t="s">
        <v>2552</v>
      </c>
      <c r="C1221" s="832" t="s">
        <v>2558</v>
      </c>
      <c r="D1221" s="833" t="s">
        <v>4322</v>
      </c>
      <c r="E1221" s="834" t="s">
        <v>2584</v>
      </c>
      <c r="F1221" s="832" t="s">
        <v>2553</v>
      </c>
      <c r="G1221" s="832" t="s">
        <v>2632</v>
      </c>
      <c r="H1221" s="832" t="s">
        <v>592</v>
      </c>
      <c r="I1221" s="832" t="s">
        <v>2633</v>
      </c>
      <c r="J1221" s="832" t="s">
        <v>1565</v>
      </c>
      <c r="K1221" s="832" t="s">
        <v>1566</v>
      </c>
      <c r="L1221" s="835">
        <v>0</v>
      </c>
      <c r="M1221" s="835">
        <v>0</v>
      </c>
      <c r="N1221" s="832">
        <v>3</v>
      </c>
      <c r="O1221" s="836">
        <v>0.5</v>
      </c>
      <c r="P1221" s="835">
        <v>0</v>
      </c>
      <c r="Q1221" s="837"/>
      <c r="R1221" s="832">
        <v>3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32</v>
      </c>
      <c r="B1222" s="832" t="s">
        <v>2552</v>
      </c>
      <c r="C1222" s="832" t="s">
        <v>2558</v>
      </c>
      <c r="D1222" s="833" t="s">
        <v>4322</v>
      </c>
      <c r="E1222" s="834" t="s">
        <v>2584</v>
      </c>
      <c r="F1222" s="832" t="s">
        <v>2553</v>
      </c>
      <c r="G1222" s="832" t="s">
        <v>3249</v>
      </c>
      <c r="H1222" s="832" t="s">
        <v>592</v>
      </c>
      <c r="I1222" s="832" t="s">
        <v>3786</v>
      </c>
      <c r="J1222" s="832" t="s">
        <v>3787</v>
      </c>
      <c r="K1222" s="832" t="s">
        <v>2302</v>
      </c>
      <c r="L1222" s="835">
        <v>176.32</v>
      </c>
      <c r="M1222" s="835">
        <v>176.32</v>
      </c>
      <c r="N1222" s="832">
        <v>1</v>
      </c>
      <c r="O1222" s="836">
        <v>1</v>
      </c>
      <c r="P1222" s="835">
        <v>176.32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32</v>
      </c>
      <c r="B1223" s="832" t="s">
        <v>2552</v>
      </c>
      <c r="C1223" s="832" t="s">
        <v>2558</v>
      </c>
      <c r="D1223" s="833" t="s">
        <v>4322</v>
      </c>
      <c r="E1223" s="834" t="s">
        <v>2584</v>
      </c>
      <c r="F1223" s="832" t="s">
        <v>2553</v>
      </c>
      <c r="G1223" s="832" t="s">
        <v>2838</v>
      </c>
      <c r="H1223" s="832" t="s">
        <v>592</v>
      </c>
      <c r="I1223" s="832" t="s">
        <v>2839</v>
      </c>
      <c r="J1223" s="832" t="s">
        <v>2840</v>
      </c>
      <c r="K1223" s="832" t="s">
        <v>2841</v>
      </c>
      <c r="L1223" s="835">
        <v>0</v>
      </c>
      <c r="M1223" s="835">
        <v>0</v>
      </c>
      <c r="N1223" s="832">
        <v>5</v>
      </c>
      <c r="O1223" s="836">
        <v>1</v>
      </c>
      <c r="P1223" s="835">
        <v>0</v>
      </c>
      <c r="Q1223" s="837"/>
      <c r="R1223" s="832">
        <v>2</v>
      </c>
      <c r="S1223" s="837">
        <v>0.4</v>
      </c>
      <c r="T1223" s="836">
        <v>0.5</v>
      </c>
      <c r="U1223" s="838">
        <v>0.5</v>
      </c>
    </row>
    <row r="1224" spans="1:21" ht="14.4" customHeight="1" x14ac:dyDescent="0.3">
      <c r="A1224" s="831">
        <v>32</v>
      </c>
      <c r="B1224" s="832" t="s">
        <v>2552</v>
      </c>
      <c r="C1224" s="832" t="s">
        <v>2558</v>
      </c>
      <c r="D1224" s="833" t="s">
        <v>4322</v>
      </c>
      <c r="E1224" s="834" t="s">
        <v>2584</v>
      </c>
      <c r="F1224" s="832" t="s">
        <v>2553</v>
      </c>
      <c r="G1224" s="832" t="s">
        <v>3192</v>
      </c>
      <c r="H1224" s="832" t="s">
        <v>592</v>
      </c>
      <c r="I1224" s="832" t="s">
        <v>3254</v>
      </c>
      <c r="J1224" s="832" t="s">
        <v>1056</v>
      </c>
      <c r="K1224" s="832" t="s">
        <v>3195</v>
      </c>
      <c r="L1224" s="835">
        <v>0</v>
      </c>
      <c r="M1224" s="835">
        <v>0</v>
      </c>
      <c r="N1224" s="832">
        <v>2</v>
      </c>
      <c r="O1224" s="836">
        <v>1</v>
      </c>
      <c r="P1224" s="835">
        <v>0</v>
      </c>
      <c r="Q1224" s="837"/>
      <c r="R1224" s="832">
        <v>1</v>
      </c>
      <c r="S1224" s="837">
        <v>0.5</v>
      </c>
      <c r="T1224" s="836">
        <v>0.5</v>
      </c>
      <c r="U1224" s="838">
        <v>0.5</v>
      </c>
    </row>
    <row r="1225" spans="1:21" ht="14.4" customHeight="1" x14ac:dyDescent="0.3">
      <c r="A1225" s="831">
        <v>32</v>
      </c>
      <c r="B1225" s="832" t="s">
        <v>2552</v>
      </c>
      <c r="C1225" s="832" t="s">
        <v>2558</v>
      </c>
      <c r="D1225" s="833" t="s">
        <v>4322</v>
      </c>
      <c r="E1225" s="834" t="s">
        <v>2584</v>
      </c>
      <c r="F1225" s="832" t="s">
        <v>2553</v>
      </c>
      <c r="G1225" s="832" t="s">
        <v>3192</v>
      </c>
      <c r="H1225" s="832" t="s">
        <v>592</v>
      </c>
      <c r="I1225" s="832" t="s">
        <v>3321</v>
      </c>
      <c r="J1225" s="832" t="s">
        <v>3322</v>
      </c>
      <c r="K1225" s="832" t="s">
        <v>3323</v>
      </c>
      <c r="L1225" s="835">
        <v>0</v>
      </c>
      <c r="M1225" s="835">
        <v>0</v>
      </c>
      <c r="N1225" s="832">
        <v>3</v>
      </c>
      <c r="O1225" s="836">
        <v>1</v>
      </c>
      <c r="P1225" s="835">
        <v>0</v>
      </c>
      <c r="Q1225" s="837"/>
      <c r="R1225" s="832">
        <v>3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32</v>
      </c>
      <c r="B1226" s="832" t="s">
        <v>2552</v>
      </c>
      <c r="C1226" s="832" t="s">
        <v>2558</v>
      </c>
      <c r="D1226" s="833" t="s">
        <v>4322</v>
      </c>
      <c r="E1226" s="834" t="s">
        <v>2584</v>
      </c>
      <c r="F1226" s="832" t="s">
        <v>2553</v>
      </c>
      <c r="G1226" s="832" t="s">
        <v>2845</v>
      </c>
      <c r="H1226" s="832" t="s">
        <v>592</v>
      </c>
      <c r="I1226" s="832" t="s">
        <v>2846</v>
      </c>
      <c r="J1226" s="832" t="s">
        <v>674</v>
      </c>
      <c r="K1226" s="832" t="s">
        <v>2847</v>
      </c>
      <c r="L1226" s="835">
        <v>1782.8</v>
      </c>
      <c r="M1226" s="835">
        <v>7131.2</v>
      </c>
      <c r="N1226" s="832">
        <v>4</v>
      </c>
      <c r="O1226" s="836">
        <v>3</v>
      </c>
      <c r="P1226" s="835">
        <v>7131.2</v>
      </c>
      <c r="Q1226" s="837">
        <v>1</v>
      </c>
      <c r="R1226" s="832">
        <v>4</v>
      </c>
      <c r="S1226" s="837">
        <v>1</v>
      </c>
      <c r="T1226" s="836">
        <v>3</v>
      </c>
      <c r="U1226" s="838">
        <v>1</v>
      </c>
    </row>
    <row r="1227" spans="1:21" ht="14.4" customHeight="1" x14ac:dyDescent="0.3">
      <c r="A1227" s="831">
        <v>32</v>
      </c>
      <c r="B1227" s="832" t="s">
        <v>2552</v>
      </c>
      <c r="C1227" s="832" t="s">
        <v>2558</v>
      </c>
      <c r="D1227" s="833" t="s">
        <v>4322</v>
      </c>
      <c r="E1227" s="834" t="s">
        <v>2584</v>
      </c>
      <c r="F1227" s="832" t="s">
        <v>2553</v>
      </c>
      <c r="G1227" s="832" t="s">
        <v>3788</v>
      </c>
      <c r="H1227" s="832" t="s">
        <v>592</v>
      </c>
      <c r="I1227" s="832" t="s">
        <v>3789</v>
      </c>
      <c r="J1227" s="832" t="s">
        <v>3790</v>
      </c>
      <c r="K1227" s="832" t="s">
        <v>3791</v>
      </c>
      <c r="L1227" s="835">
        <v>122.73</v>
      </c>
      <c r="M1227" s="835">
        <v>245.46</v>
      </c>
      <c r="N1227" s="832">
        <v>2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32</v>
      </c>
      <c r="B1228" s="832" t="s">
        <v>2552</v>
      </c>
      <c r="C1228" s="832" t="s">
        <v>2558</v>
      </c>
      <c r="D1228" s="833" t="s">
        <v>4322</v>
      </c>
      <c r="E1228" s="834" t="s">
        <v>2584</v>
      </c>
      <c r="F1228" s="832" t="s">
        <v>2553</v>
      </c>
      <c r="G1228" s="832" t="s">
        <v>3494</v>
      </c>
      <c r="H1228" s="832" t="s">
        <v>592</v>
      </c>
      <c r="I1228" s="832" t="s">
        <v>3792</v>
      </c>
      <c r="J1228" s="832" t="s">
        <v>3677</v>
      </c>
      <c r="K1228" s="832" t="s">
        <v>3793</v>
      </c>
      <c r="L1228" s="835">
        <v>36.020000000000003</v>
      </c>
      <c r="M1228" s="835">
        <v>36.020000000000003</v>
      </c>
      <c r="N1228" s="832">
        <v>1</v>
      </c>
      <c r="O1228" s="836">
        <v>1</v>
      </c>
      <c r="P1228" s="835">
        <v>36.020000000000003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32</v>
      </c>
      <c r="B1229" s="832" t="s">
        <v>2552</v>
      </c>
      <c r="C1229" s="832" t="s">
        <v>2558</v>
      </c>
      <c r="D1229" s="833" t="s">
        <v>4322</v>
      </c>
      <c r="E1229" s="834" t="s">
        <v>2584</v>
      </c>
      <c r="F1229" s="832" t="s">
        <v>2553</v>
      </c>
      <c r="G1229" s="832" t="s">
        <v>2690</v>
      </c>
      <c r="H1229" s="832" t="s">
        <v>662</v>
      </c>
      <c r="I1229" s="832" t="s">
        <v>2037</v>
      </c>
      <c r="J1229" s="832" t="s">
        <v>2038</v>
      </c>
      <c r="K1229" s="832" t="s">
        <v>2039</v>
      </c>
      <c r="L1229" s="835">
        <v>38.04</v>
      </c>
      <c r="M1229" s="835">
        <v>38.04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32</v>
      </c>
      <c r="B1230" s="832" t="s">
        <v>2552</v>
      </c>
      <c r="C1230" s="832" t="s">
        <v>2558</v>
      </c>
      <c r="D1230" s="833" t="s">
        <v>4322</v>
      </c>
      <c r="E1230" s="834" t="s">
        <v>2584</v>
      </c>
      <c r="F1230" s="832" t="s">
        <v>2553</v>
      </c>
      <c r="G1230" s="832" t="s">
        <v>2690</v>
      </c>
      <c r="H1230" s="832" t="s">
        <v>662</v>
      </c>
      <c r="I1230" s="832" t="s">
        <v>3794</v>
      </c>
      <c r="J1230" s="832" t="s">
        <v>2038</v>
      </c>
      <c r="K1230" s="832" t="s">
        <v>3263</v>
      </c>
      <c r="L1230" s="835">
        <v>117.03</v>
      </c>
      <c r="M1230" s="835">
        <v>117.03</v>
      </c>
      <c r="N1230" s="832">
        <v>1</v>
      </c>
      <c r="O1230" s="836">
        <v>0.5</v>
      </c>
      <c r="P1230" s="835">
        <v>117.03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32</v>
      </c>
      <c r="B1231" s="832" t="s">
        <v>2552</v>
      </c>
      <c r="C1231" s="832" t="s">
        <v>2558</v>
      </c>
      <c r="D1231" s="833" t="s">
        <v>4322</v>
      </c>
      <c r="E1231" s="834" t="s">
        <v>2584</v>
      </c>
      <c r="F1231" s="832" t="s">
        <v>2553</v>
      </c>
      <c r="G1231" s="832" t="s">
        <v>3795</v>
      </c>
      <c r="H1231" s="832" t="s">
        <v>662</v>
      </c>
      <c r="I1231" s="832" t="s">
        <v>3796</v>
      </c>
      <c r="J1231" s="832" t="s">
        <v>2387</v>
      </c>
      <c r="K1231" s="832" t="s">
        <v>3797</v>
      </c>
      <c r="L1231" s="835">
        <v>351.51</v>
      </c>
      <c r="M1231" s="835">
        <v>351.51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32</v>
      </c>
      <c r="B1232" s="832" t="s">
        <v>2552</v>
      </c>
      <c r="C1232" s="832" t="s">
        <v>2558</v>
      </c>
      <c r="D1232" s="833" t="s">
        <v>4322</v>
      </c>
      <c r="E1232" s="834" t="s">
        <v>2584</v>
      </c>
      <c r="F1232" s="832" t="s">
        <v>2553</v>
      </c>
      <c r="G1232" s="832" t="s">
        <v>2634</v>
      </c>
      <c r="H1232" s="832" t="s">
        <v>662</v>
      </c>
      <c r="I1232" s="832" t="s">
        <v>2739</v>
      </c>
      <c r="J1232" s="832" t="s">
        <v>901</v>
      </c>
      <c r="K1232" s="832" t="s">
        <v>2014</v>
      </c>
      <c r="L1232" s="835">
        <v>368.16</v>
      </c>
      <c r="M1232" s="835">
        <v>3681.6000000000004</v>
      </c>
      <c r="N1232" s="832">
        <v>10</v>
      </c>
      <c r="O1232" s="836">
        <v>1</v>
      </c>
      <c r="P1232" s="835">
        <v>3681.6000000000004</v>
      </c>
      <c r="Q1232" s="837">
        <v>1</v>
      </c>
      <c r="R1232" s="832">
        <v>10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32</v>
      </c>
      <c r="B1233" s="832" t="s">
        <v>2552</v>
      </c>
      <c r="C1233" s="832" t="s">
        <v>2558</v>
      </c>
      <c r="D1233" s="833" t="s">
        <v>4322</v>
      </c>
      <c r="E1233" s="834" t="s">
        <v>2584</v>
      </c>
      <c r="F1233" s="832" t="s">
        <v>2553</v>
      </c>
      <c r="G1233" s="832" t="s">
        <v>2634</v>
      </c>
      <c r="H1233" s="832" t="s">
        <v>662</v>
      </c>
      <c r="I1233" s="832" t="s">
        <v>2694</v>
      </c>
      <c r="J1233" s="832" t="s">
        <v>901</v>
      </c>
      <c r="K1233" s="832" t="s">
        <v>2018</v>
      </c>
      <c r="L1233" s="835">
        <v>490.89</v>
      </c>
      <c r="M1233" s="835">
        <v>20617.379999999997</v>
      </c>
      <c r="N1233" s="832">
        <v>42</v>
      </c>
      <c r="O1233" s="836">
        <v>7</v>
      </c>
      <c r="P1233" s="835">
        <v>15708.479999999998</v>
      </c>
      <c r="Q1233" s="837">
        <v>0.76190476190476186</v>
      </c>
      <c r="R1233" s="832">
        <v>32</v>
      </c>
      <c r="S1233" s="837">
        <v>0.76190476190476186</v>
      </c>
      <c r="T1233" s="836">
        <v>5.5</v>
      </c>
      <c r="U1233" s="838">
        <v>0.7857142857142857</v>
      </c>
    </row>
    <row r="1234" spans="1:21" ht="14.4" customHeight="1" x14ac:dyDescent="0.3">
      <c r="A1234" s="831">
        <v>32</v>
      </c>
      <c r="B1234" s="832" t="s">
        <v>2552</v>
      </c>
      <c r="C1234" s="832" t="s">
        <v>2558</v>
      </c>
      <c r="D1234" s="833" t="s">
        <v>4322</v>
      </c>
      <c r="E1234" s="834" t="s">
        <v>2584</v>
      </c>
      <c r="F1234" s="832" t="s">
        <v>2553</v>
      </c>
      <c r="G1234" s="832" t="s">
        <v>2634</v>
      </c>
      <c r="H1234" s="832" t="s">
        <v>662</v>
      </c>
      <c r="I1234" s="832" t="s">
        <v>2740</v>
      </c>
      <c r="J1234" s="832" t="s">
        <v>901</v>
      </c>
      <c r="K1234" s="832" t="s">
        <v>2016</v>
      </c>
      <c r="L1234" s="835">
        <v>736.33</v>
      </c>
      <c r="M1234" s="835">
        <v>22089.9</v>
      </c>
      <c r="N1234" s="832">
        <v>30</v>
      </c>
      <c r="O1234" s="836">
        <v>6</v>
      </c>
      <c r="P1234" s="835">
        <v>22089.9</v>
      </c>
      <c r="Q1234" s="837">
        <v>1</v>
      </c>
      <c r="R1234" s="832">
        <v>30</v>
      </c>
      <c r="S1234" s="837">
        <v>1</v>
      </c>
      <c r="T1234" s="836">
        <v>6</v>
      </c>
      <c r="U1234" s="838">
        <v>1</v>
      </c>
    </row>
    <row r="1235" spans="1:21" ht="14.4" customHeight="1" x14ac:dyDescent="0.3">
      <c r="A1235" s="831">
        <v>32</v>
      </c>
      <c r="B1235" s="832" t="s">
        <v>2552</v>
      </c>
      <c r="C1235" s="832" t="s">
        <v>2558</v>
      </c>
      <c r="D1235" s="833" t="s">
        <v>4322</v>
      </c>
      <c r="E1235" s="834" t="s">
        <v>2584</v>
      </c>
      <c r="F1235" s="832" t="s">
        <v>2553</v>
      </c>
      <c r="G1235" s="832" t="s">
        <v>2634</v>
      </c>
      <c r="H1235" s="832" t="s">
        <v>662</v>
      </c>
      <c r="I1235" s="832" t="s">
        <v>2635</v>
      </c>
      <c r="J1235" s="832" t="s">
        <v>901</v>
      </c>
      <c r="K1235" s="832" t="s">
        <v>2012</v>
      </c>
      <c r="L1235" s="835">
        <v>923.74</v>
      </c>
      <c r="M1235" s="835">
        <v>7389.92</v>
      </c>
      <c r="N1235" s="832">
        <v>8</v>
      </c>
      <c r="O1235" s="836">
        <v>1.5</v>
      </c>
      <c r="P1235" s="835">
        <v>7389.92</v>
      </c>
      <c r="Q1235" s="837">
        <v>1</v>
      </c>
      <c r="R1235" s="832">
        <v>8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32</v>
      </c>
      <c r="B1236" s="832" t="s">
        <v>2552</v>
      </c>
      <c r="C1236" s="832" t="s">
        <v>2558</v>
      </c>
      <c r="D1236" s="833" t="s">
        <v>4322</v>
      </c>
      <c r="E1236" s="834" t="s">
        <v>2584</v>
      </c>
      <c r="F1236" s="832" t="s">
        <v>2553</v>
      </c>
      <c r="G1236" s="832" t="s">
        <v>2634</v>
      </c>
      <c r="H1236" s="832" t="s">
        <v>662</v>
      </c>
      <c r="I1236" s="832" t="s">
        <v>2654</v>
      </c>
      <c r="J1236" s="832" t="s">
        <v>1783</v>
      </c>
      <c r="K1236" s="832" t="s">
        <v>2655</v>
      </c>
      <c r="L1236" s="835">
        <v>1385.62</v>
      </c>
      <c r="M1236" s="835">
        <v>20784.3</v>
      </c>
      <c r="N1236" s="832">
        <v>15</v>
      </c>
      <c r="O1236" s="836">
        <v>4</v>
      </c>
      <c r="P1236" s="835">
        <v>20784.3</v>
      </c>
      <c r="Q1236" s="837">
        <v>1</v>
      </c>
      <c r="R1236" s="832">
        <v>15</v>
      </c>
      <c r="S1236" s="837">
        <v>1</v>
      </c>
      <c r="T1236" s="836">
        <v>4</v>
      </c>
      <c r="U1236" s="838">
        <v>1</v>
      </c>
    </row>
    <row r="1237" spans="1:21" ht="14.4" customHeight="1" x14ac:dyDescent="0.3">
      <c r="A1237" s="831">
        <v>32</v>
      </c>
      <c r="B1237" s="832" t="s">
        <v>2552</v>
      </c>
      <c r="C1237" s="832" t="s">
        <v>2558</v>
      </c>
      <c r="D1237" s="833" t="s">
        <v>4322</v>
      </c>
      <c r="E1237" s="834" t="s">
        <v>2584</v>
      </c>
      <c r="F1237" s="832" t="s">
        <v>2553</v>
      </c>
      <c r="G1237" s="832" t="s">
        <v>2634</v>
      </c>
      <c r="H1237" s="832" t="s">
        <v>662</v>
      </c>
      <c r="I1237" s="832" t="s">
        <v>2475</v>
      </c>
      <c r="J1237" s="832" t="s">
        <v>1783</v>
      </c>
      <c r="K1237" s="832" t="s">
        <v>2655</v>
      </c>
      <c r="L1237" s="835">
        <v>1385.62</v>
      </c>
      <c r="M1237" s="835">
        <v>2771.24</v>
      </c>
      <c r="N1237" s="832">
        <v>2</v>
      </c>
      <c r="O1237" s="836">
        <v>1</v>
      </c>
      <c r="P1237" s="835">
        <v>2771.24</v>
      </c>
      <c r="Q1237" s="837">
        <v>1</v>
      </c>
      <c r="R1237" s="832">
        <v>2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32</v>
      </c>
      <c r="B1238" s="832" t="s">
        <v>2552</v>
      </c>
      <c r="C1238" s="832" t="s">
        <v>2558</v>
      </c>
      <c r="D1238" s="833" t="s">
        <v>4322</v>
      </c>
      <c r="E1238" s="834" t="s">
        <v>2584</v>
      </c>
      <c r="F1238" s="832" t="s">
        <v>2553</v>
      </c>
      <c r="G1238" s="832" t="s">
        <v>3397</v>
      </c>
      <c r="H1238" s="832" t="s">
        <v>592</v>
      </c>
      <c r="I1238" s="832" t="s">
        <v>3505</v>
      </c>
      <c r="J1238" s="832" t="s">
        <v>3399</v>
      </c>
      <c r="K1238" s="832" t="s">
        <v>2064</v>
      </c>
      <c r="L1238" s="835">
        <v>105.29</v>
      </c>
      <c r="M1238" s="835">
        <v>105.29</v>
      </c>
      <c r="N1238" s="832">
        <v>1</v>
      </c>
      <c r="O1238" s="836">
        <v>0.5</v>
      </c>
      <c r="P1238" s="835">
        <v>105.29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32</v>
      </c>
      <c r="B1239" s="832" t="s">
        <v>2552</v>
      </c>
      <c r="C1239" s="832" t="s">
        <v>2558</v>
      </c>
      <c r="D1239" s="833" t="s">
        <v>4322</v>
      </c>
      <c r="E1239" s="834" t="s">
        <v>2584</v>
      </c>
      <c r="F1239" s="832" t="s">
        <v>2553</v>
      </c>
      <c r="G1239" s="832" t="s">
        <v>2853</v>
      </c>
      <c r="H1239" s="832" t="s">
        <v>662</v>
      </c>
      <c r="I1239" s="832" t="s">
        <v>2233</v>
      </c>
      <c r="J1239" s="832" t="s">
        <v>711</v>
      </c>
      <c r="K1239" s="832" t="s">
        <v>2234</v>
      </c>
      <c r="L1239" s="835">
        <v>48.42</v>
      </c>
      <c r="M1239" s="835">
        <v>387.36</v>
      </c>
      <c r="N1239" s="832">
        <v>8</v>
      </c>
      <c r="O1239" s="836">
        <v>2.5</v>
      </c>
      <c r="P1239" s="835">
        <v>193.68</v>
      </c>
      <c r="Q1239" s="837">
        <v>0.5</v>
      </c>
      <c r="R1239" s="832">
        <v>4</v>
      </c>
      <c r="S1239" s="837">
        <v>0.5</v>
      </c>
      <c r="T1239" s="836">
        <v>1</v>
      </c>
      <c r="U1239" s="838">
        <v>0.4</v>
      </c>
    </row>
    <row r="1240" spans="1:21" ht="14.4" customHeight="1" x14ac:dyDescent="0.3">
      <c r="A1240" s="831">
        <v>32</v>
      </c>
      <c r="B1240" s="832" t="s">
        <v>2552</v>
      </c>
      <c r="C1240" s="832" t="s">
        <v>2558</v>
      </c>
      <c r="D1240" s="833" t="s">
        <v>4322</v>
      </c>
      <c r="E1240" s="834" t="s">
        <v>2584</v>
      </c>
      <c r="F1240" s="832" t="s">
        <v>2553</v>
      </c>
      <c r="G1240" s="832" t="s">
        <v>2853</v>
      </c>
      <c r="H1240" s="832" t="s">
        <v>592</v>
      </c>
      <c r="I1240" s="832" t="s">
        <v>2856</v>
      </c>
      <c r="J1240" s="832" t="s">
        <v>2857</v>
      </c>
      <c r="K1240" s="832" t="s">
        <v>2858</v>
      </c>
      <c r="L1240" s="835">
        <v>48.42</v>
      </c>
      <c r="M1240" s="835">
        <v>96.84</v>
      </c>
      <c r="N1240" s="832">
        <v>2</v>
      </c>
      <c r="O1240" s="836">
        <v>0.5</v>
      </c>
      <c r="P1240" s="835">
        <v>96.84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32</v>
      </c>
      <c r="B1241" s="832" t="s">
        <v>2552</v>
      </c>
      <c r="C1241" s="832" t="s">
        <v>2558</v>
      </c>
      <c r="D1241" s="833" t="s">
        <v>4322</v>
      </c>
      <c r="E1241" s="834" t="s">
        <v>2584</v>
      </c>
      <c r="F1241" s="832" t="s">
        <v>2553</v>
      </c>
      <c r="G1241" s="832" t="s">
        <v>3798</v>
      </c>
      <c r="H1241" s="832" t="s">
        <v>592</v>
      </c>
      <c r="I1241" s="832" t="s">
        <v>3799</v>
      </c>
      <c r="J1241" s="832" t="s">
        <v>3800</v>
      </c>
      <c r="K1241" s="832" t="s">
        <v>2234</v>
      </c>
      <c r="L1241" s="835">
        <v>88.1</v>
      </c>
      <c r="M1241" s="835">
        <v>264.29999999999995</v>
      </c>
      <c r="N1241" s="832">
        <v>3</v>
      </c>
      <c r="O1241" s="836">
        <v>1</v>
      </c>
      <c r="P1241" s="835">
        <v>264.29999999999995</v>
      </c>
      <c r="Q1241" s="837">
        <v>1</v>
      </c>
      <c r="R1241" s="832">
        <v>3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32</v>
      </c>
      <c r="B1242" s="832" t="s">
        <v>2552</v>
      </c>
      <c r="C1242" s="832" t="s">
        <v>2558</v>
      </c>
      <c r="D1242" s="833" t="s">
        <v>4322</v>
      </c>
      <c r="E1242" s="834" t="s">
        <v>2584</v>
      </c>
      <c r="F1242" s="832" t="s">
        <v>2553</v>
      </c>
      <c r="G1242" s="832" t="s">
        <v>2741</v>
      </c>
      <c r="H1242" s="832" t="s">
        <v>592</v>
      </c>
      <c r="I1242" s="832" t="s">
        <v>2742</v>
      </c>
      <c r="J1242" s="832" t="s">
        <v>1354</v>
      </c>
      <c r="K1242" s="832" t="s">
        <v>2743</v>
      </c>
      <c r="L1242" s="835">
        <v>78.33</v>
      </c>
      <c r="M1242" s="835">
        <v>391.65</v>
      </c>
      <c r="N1242" s="832">
        <v>5</v>
      </c>
      <c r="O1242" s="836">
        <v>2</v>
      </c>
      <c r="P1242" s="835">
        <v>313.32</v>
      </c>
      <c r="Q1242" s="837">
        <v>0.8</v>
      </c>
      <c r="R1242" s="832">
        <v>4</v>
      </c>
      <c r="S1242" s="837">
        <v>0.8</v>
      </c>
      <c r="T1242" s="836">
        <v>1.5</v>
      </c>
      <c r="U1242" s="838">
        <v>0.75</v>
      </c>
    </row>
    <row r="1243" spans="1:21" ht="14.4" customHeight="1" x14ac:dyDescent="0.3">
      <c r="A1243" s="831">
        <v>32</v>
      </c>
      <c r="B1243" s="832" t="s">
        <v>2552</v>
      </c>
      <c r="C1243" s="832" t="s">
        <v>2558</v>
      </c>
      <c r="D1243" s="833" t="s">
        <v>4322</v>
      </c>
      <c r="E1243" s="834" t="s">
        <v>2584</v>
      </c>
      <c r="F1243" s="832" t="s">
        <v>2553</v>
      </c>
      <c r="G1243" s="832" t="s">
        <v>2859</v>
      </c>
      <c r="H1243" s="832" t="s">
        <v>592</v>
      </c>
      <c r="I1243" s="832" t="s">
        <v>2860</v>
      </c>
      <c r="J1243" s="832" t="s">
        <v>1584</v>
      </c>
      <c r="K1243" s="832" t="s">
        <v>2861</v>
      </c>
      <c r="L1243" s="835">
        <v>103.67</v>
      </c>
      <c r="M1243" s="835">
        <v>933.03</v>
      </c>
      <c r="N1243" s="832">
        <v>9</v>
      </c>
      <c r="O1243" s="836">
        <v>5</v>
      </c>
      <c r="P1243" s="835">
        <v>725.68999999999994</v>
      </c>
      <c r="Q1243" s="837">
        <v>0.77777777777777779</v>
      </c>
      <c r="R1243" s="832">
        <v>7</v>
      </c>
      <c r="S1243" s="837">
        <v>0.77777777777777779</v>
      </c>
      <c r="T1243" s="836">
        <v>4</v>
      </c>
      <c r="U1243" s="838">
        <v>0.8</v>
      </c>
    </row>
    <row r="1244" spans="1:21" ht="14.4" customHeight="1" x14ac:dyDescent="0.3">
      <c r="A1244" s="831">
        <v>32</v>
      </c>
      <c r="B1244" s="832" t="s">
        <v>2552</v>
      </c>
      <c r="C1244" s="832" t="s">
        <v>2558</v>
      </c>
      <c r="D1244" s="833" t="s">
        <v>4322</v>
      </c>
      <c r="E1244" s="834" t="s">
        <v>2584</v>
      </c>
      <c r="F1244" s="832" t="s">
        <v>2553</v>
      </c>
      <c r="G1244" s="832" t="s">
        <v>2859</v>
      </c>
      <c r="H1244" s="832" t="s">
        <v>592</v>
      </c>
      <c r="I1244" s="832" t="s">
        <v>2862</v>
      </c>
      <c r="J1244" s="832" t="s">
        <v>1584</v>
      </c>
      <c r="K1244" s="832" t="s">
        <v>2861</v>
      </c>
      <c r="L1244" s="835">
        <v>103.67</v>
      </c>
      <c r="M1244" s="835">
        <v>2073.4</v>
      </c>
      <c r="N1244" s="832">
        <v>20</v>
      </c>
      <c r="O1244" s="836">
        <v>9</v>
      </c>
      <c r="P1244" s="835">
        <v>1969.73</v>
      </c>
      <c r="Q1244" s="837">
        <v>0.95</v>
      </c>
      <c r="R1244" s="832">
        <v>19</v>
      </c>
      <c r="S1244" s="837">
        <v>0.95</v>
      </c>
      <c r="T1244" s="836">
        <v>8.5</v>
      </c>
      <c r="U1244" s="838">
        <v>0.94444444444444442</v>
      </c>
    </row>
    <row r="1245" spans="1:21" ht="14.4" customHeight="1" x14ac:dyDescent="0.3">
      <c r="A1245" s="831">
        <v>32</v>
      </c>
      <c r="B1245" s="832" t="s">
        <v>2552</v>
      </c>
      <c r="C1245" s="832" t="s">
        <v>2558</v>
      </c>
      <c r="D1245" s="833" t="s">
        <v>4322</v>
      </c>
      <c r="E1245" s="834" t="s">
        <v>2584</v>
      </c>
      <c r="F1245" s="832" t="s">
        <v>2553</v>
      </c>
      <c r="G1245" s="832" t="s">
        <v>2859</v>
      </c>
      <c r="H1245" s="832" t="s">
        <v>592</v>
      </c>
      <c r="I1245" s="832" t="s">
        <v>2863</v>
      </c>
      <c r="J1245" s="832" t="s">
        <v>2864</v>
      </c>
      <c r="K1245" s="832" t="s">
        <v>2865</v>
      </c>
      <c r="L1245" s="835">
        <v>115.18</v>
      </c>
      <c r="M1245" s="835">
        <v>115.18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32</v>
      </c>
      <c r="B1246" s="832" t="s">
        <v>2552</v>
      </c>
      <c r="C1246" s="832" t="s">
        <v>2558</v>
      </c>
      <c r="D1246" s="833" t="s">
        <v>4322</v>
      </c>
      <c r="E1246" s="834" t="s">
        <v>2584</v>
      </c>
      <c r="F1246" s="832" t="s">
        <v>2553</v>
      </c>
      <c r="G1246" s="832" t="s">
        <v>2866</v>
      </c>
      <c r="H1246" s="832" t="s">
        <v>592</v>
      </c>
      <c r="I1246" s="832" t="s">
        <v>2867</v>
      </c>
      <c r="J1246" s="832" t="s">
        <v>2868</v>
      </c>
      <c r="K1246" s="832" t="s">
        <v>2869</v>
      </c>
      <c r="L1246" s="835">
        <v>0</v>
      </c>
      <c r="M1246" s="835">
        <v>0</v>
      </c>
      <c r="N1246" s="832">
        <v>3</v>
      </c>
      <c r="O1246" s="836">
        <v>3</v>
      </c>
      <c r="P1246" s="835">
        <v>0</v>
      </c>
      <c r="Q1246" s="837"/>
      <c r="R1246" s="832">
        <v>2</v>
      </c>
      <c r="S1246" s="837">
        <v>0.66666666666666663</v>
      </c>
      <c r="T1246" s="836">
        <v>2</v>
      </c>
      <c r="U1246" s="838">
        <v>0.66666666666666663</v>
      </c>
    </row>
    <row r="1247" spans="1:21" ht="14.4" customHeight="1" x14ac:dyDescent="0.3">
      <c r="A1247" s="831">
        <v>32</v>
      </c>
      <c r="B1247" s="832" t="s">
        <v>2552</v>
      </c>
      <c r="C1247" s="832" t="s">
        <v>2558</v>
      </c>
      <c r="D1247" s="833" t="s">
        <v>4322</v>
      </c>
      <c r="E1247" s="834" t="s">
        <v>2584</v>
      </c>
      <c r="F1247" s="832" t="s">
        <v>2553</v>
      </c>
      <c r="G1247" s="832" t="s">
        <v>2636</v>
      </c>
      <c r="H1247" s="832" t="s">
        <v>592</v>
      </c>
      <c r="I1247" s="832" t="s">
        <v>3036</v>
      </c>
      <c r="J1247" s="832" t="s">
        <v>3037</v>
      </c>
      <c r="K1247" s="832" t="s">
        <v>3038</v>
      </c>
      <c r="L1247" s="835">
        <v>96.75</v>
      </c>
      <c r="M1247" s="835">
        <v>96.75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32</v>
      </c>
      <c r="B1248" s="832" t="s">
        <v>2552</v>
      </c>
      <c r="C1248" s="832" t="s">
        <v>2558</v>
      </c>
      <c r="D1248" s="833" t="s">
        <v>4322</v>
      </c>
      <c r="E1248" s="834" t="s">
        <v>2584</v>
      </c>
      <c r="F1248" s="832" t="s">
        <v>2553</v>
      </c>
      <c r="G1248" s="832" t="s">
        <v>2636</v>
      </c>
      <c r="H1248" s="832" t="s">
        <v>662</v>
      </c>
      <c r="I1248" s="832" t="s">
        <v>2769</v>
      </c>
      <c r="J1248" s="832" t="s">
        <v>1990</v>
      </c>
      <c r="K1248" s="832" t="s">
        <v>1991</v>
      </c>
      <c r="L1248" s="835">
        <v>115.18</v>
      </c>
      <c r="M1248" s="835">
        <v>691.08000000000015</v>
      </c>
      <c r="N1248" s="832">
        <v>6</v>
      </c>
      <c r="O1248" s="836">
        <v>3.5</v>
      </c>
      <c r="P1248" s="835">
        <v>691.08000000000015</v>
      </c>
      <c r="Q1248" s="837">
        <v>1</v>
      </c>
      <c r="R1248" s="832">
        <v>6</v>
      </c>
      <c r="S1248" s="837">
        <v>1</v>
      </c>
      <c r="T1248" s="836">
        <v>3.5</v>
      </c>
      <c r="U1248" s="838">
        <v>1</v>
      </c>
    </row>
    <row r="1249" spans="1:21" ht="14.4" customHeight="1" x14ac:dyDescent="0.3">
      <c r="A1249" s="831">
        <v>32</v>
      </c>
      <c r="B1249" s="832" t="s">
        <v>2552</v>
      </c>
      <c r="C1249" s="832" t="s">
        <v>2558</v>
      </c>
      <c r="D1249" s="833" t="s">
        <v>4322</v>
      </c>
      <c r="E1249" s="834" t="s">
        <v>2584</v>
      </c>
      <c r="F1249" s="832" t="s">
        <v>2553</v>
      </c>
      <c r="G1249" s="832" t="s">
        <v>2636</v>
      </c>
      <c r="H1249" s="832" t="s">
        <v>592</v>
      </c>
      <c r="I1249" s="832" t="s">
        <v>3801</v>
      </c>
      <c r="J1249" s="832" t="s">
        <v>3037</v>
      </c>
      <c r="K1249" s="832" t="s">
        <v>3802</v>
      </c>
      <c r="L1249" s="835">
        <v>56.45</v>
      </c>
      <c r="M1249" s="835">
        <v>56.45</v>
      </c>
      <c r="N1249" s="832">
        <v>1</v>
      </c>
      <c r="O1249" s="836">
        <v>0.5</v>
      </c>
      <c r="P1249" s="835">
        <v>56.45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32</v>
      </c>
      <c r="B1250" s="832" t="s">
        <v>2552</v>
      </c>
      <c r="C1250" s="832" t="s">
        <v>2558</v>
      </c>
      <c r="D1250" s="833" t="s">
        <v>4322</v>
      </c>
      <c r="E1250" s="834" t="s">
        <v>2584</v>
      </c>
      <c r="F1250" s="832" t="s">
        <v>2553</v>
      </c>
      <c r="G1250" s="832" t="s">
        <v>3197</v>
      </c>
      <c r="H1250" s="832" t="s">
        <v>662</v>
      </c>
      <c r="I1250" s="832" t="s">
        <v>2073</v>
      </c>
      <c r="J1250" s="832" t="s">
        <v>1142</v>
      </c>
      <c r="K1250" s="832" t="s">
        <v>2074</v>
      </c>
      <c r="L1250" s="835">
        <v>143.09</v>
      </c>
      <c r="M1250" s="835">
        <v>143.09</v>
      </c>
      <c r="N1250" s="832">
        <v>1</v>
      </c>
      <c r="O1250" s="836">
        <v>0.5</v>
      </c>
      <c r="P1250" s="835">
        <v>143.09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32</v>
      </c>
      <c r="B1251" s="832" t="s">
        <v>2552</v>
      </c>
      <c r="C1251" s="832" t="s">
        <v>2558</v>
      </c>
      <c r="D1251" s="833" t="s">
        <v>4322</v>
      </c>
      <c r="E1251" s="834" t="s">
        <v>2584</v>
      </c>
      <c r="F1251" s="832" t="s">
        <v>2553</v>
      </c>
      <c r="G1251" s="832" t="s">
        <v>3519</v>
      </c>
      <c r="H1251" s="832" t="s">
        <v>662</v>
      </c>
      <c r="I1251" s="832" t="s">
        <v>3803</v>
      </c>
      <c r="J1251" s="832" t="s">
        <v>2090</v>
      </c>
      <c r="K1251" s="832" t="s">
        <v>3804</v>
      </c>
      <c r="L1251" s="835">
        <v>614.48</v>
      </c>
      <c r="M1251" s="835">
        <v>1228.96</v>
      </c>
      <c r="N1251" s="832">
        <v>2</v>
      </c>
      <c r="O1251" s="836">
        <v>1.5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32</v>
      </c>
      <c r="B1252" s="832" t="s">
        <v>2552</v>
      </c>
      <c r="C1252" s="832" t="s">
        <v>2558</v>
      </c>
      <c r="D1252" s="833" t="s">
        <v>4322</v>
      </c>
      <c r="E1252" s="834" t="s">
        <v>2584</v>
      </c>
      <c r="F1252" s="832" t="s">
        <v>2553</v>
      </c>
      <c r="G1252" s="832" t="s">
        <v>3519</v>
      </c>
      <c r="H1252" s="832" t="s">
        <v>662</v>
      </c>
      <c r="I1252" s="832" t="s">
        <v>3805</v>
      </c>
      <c r="J1252" s="832" t="s">
        <v>2090</v>
      </c>
      <c r="K1252" s="832" t="s">
        <v>3806</v>
      </c>
      <c r="L1252" s="835">
        <v>704.73</v>
      </c>
      <c r="M1252" s="835">
        <v>704.73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32</v>
      </c>
      <c r="B1253" s="832" t="s">
        <v>2552</v>
      </c>
      <c r="C1253" s="832" t="s">
        <v>2558</v>
      </c>
      <c r="D1253" s="833" t="s">
        <v>4322</v>
      </c>
      <c r="E1253" s="834" t="s">
        <v>2584</v>
      </c>
      <c r="F1253" s="832" t="s">
        <v>2553</v>
      </c>
      <c r="G1253" s="832" t="s">
        <v>3519</v>
      </c>
      <c r="H1253" s="832" t="s">
        <v>662</v>
      </c>
      <c r="I1253" s="832" t="s">
        <v>3807</v>
      </c>
      <c r="J1253" s="832" t="s">
        <v>3808</v>
      </c>
      <c r="K1253" s="832" t="s">
        <v>3809</v>
      </c>
      <c r="L1253" s="835">
        <v>407.03</v>
      </c>
      <c r="M1253" s="835">
        <v>407.03</v>
      </c>
      <c r="N1253" s="832">
        <v>1</v>
      </c>
      <c r="O1253" s="836">
        <v>0.5</v>
      </c>
      <c r="P1253" s="835">
        <v>407.03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32</v>
      </c>
      <c r="B1254" s="832" t="s">
        <v>2552</v>
      </c>
      <c r="C1254" s="832" t="s">
        <v>2558</v>
      </c>
      <c r="D1254" s="833" t="s">
        <v>4322</v>
      </c>
      <c r="E1254" s="834" t="s">
        <v>2584</v>
      </c>
      <c r="F1254" s="832" t="s">
        <v>2553</v>
      </c>
      <c r="G1254" s="832" t="s">
        <v>2875</v>
      </c>
      <c r="H1254" s="832" t="s">
        <v>662</v>
      </c>
      <c r="I1254" s="832" t="s">
        <v>2407</v>
      </c>
      <c r="J1254" s="832" t="s">
        <v>2405</v>
      </c>
      <c r="K1254" s="832" t="s">
        <v>2408</v>
      </c>
      <c r="L1254" s="835">
        <v>437.23</v>
      </c>
      <c r="M1254" s="835">
        <v>437.23</v>
      </c>
      <c r="N1254" s="832">
        <v>1</v>
      </c>
      <c r="O1254" s="836">
        <v>0.5</v>
      </c>
      <c r="P1254" s="835">
        <v>437.23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32</v>
      </c>
      <c r="B1255" s="832" t="s">
        <v>2552</v>
      </c>
      <c r="C1255" s="832" t="s">
        <v>2558</v>
      </c>
      <c r="D1255" s="833" t="s">
        <v>4322</v>
      </c>
      <c r="E1255" s="834" t="s">
        <v>2584</v>
      </c>
      <c r="F1255" s="832" t="s">
        <v>2553</v>
      </c>
      <c r="G1255" s="832" t="s">
        <v>3810</v>
      </c>
      <c r="H1255" s="832" t="s">
        <v>592</v>
      </c>
      <c r="I1255" s="832" t="s">
        <v>3811</v>
      </c>
      <c r="J1255" s="832" t="s">
        <v>3812</v>
      </c>
      <c r="K1255" s="832" t="s">
        <v>3813</v>
      </c>
      <c r="L1255" s="835">
        <v>82.17</v>
      </c>
      <c r="M1255" s="835">
        <v>82.17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32</v>
      </c>
      <c r="B1256" s="832" t="s">
        <v>2552</v>
      </c>
      <c r="C1256" s="832" t="s">
        <v>2558</v>
      </c>
      <c r="D1256" s="833" t="s">
        <v>4322</v>
      </c>
      <c r="E1256" s="834" t="s">
        <v>2584</v>
      </c>
      <c r="F1256" s="832" t="s">
        <v>2553</v>
      </c>
      <c r="G1256" s="832" t="s">
        <v>3039</v>
      </c>
      <c r="H1256" s="832" t="s">
        <v>592</v>
      </c>
      <c r="I1256" s="832" t="s">
        <v>3407</v>
      </c>
      <c r="J1256" s="832" t="s">
        <v>672</v>
      </c>
      <c r="K1256" s="832" t="s">
        <v>3041</v>
      </c>
      <c r="L1256" s="835">
        <v>108.44</v>
      </c>
      <c r="M1256" s="835">
        <v>108.44</v>
      </c>
      <c r="N1256" s="832">
        <v>1</v>
      </c>
      <c r="O1256" s="836">
        <v>0.5</v>
      </c>
      <c r="P1256" s="835">
        <v>108.44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2552</v>
      </c>
      <c r="C1257" s="832" t="s">
        <v>2558</v>
      </c>
      <c r="D1257" s="833" t="s">
        <v>4322</v>
      </c>
      <c r="E1257" s="834" t="s">
        <v>2584</v>
      </c>
      <c r="F1257" s="832" t="s">
        <v>2553</v>
      </c>
      <c r="G1257" s="832" t="s">
        <v>2699</v>
      </c>
      <c r="H1257" s="832" t="s">
        <v>662</v>
      </c>
      <c r="I1257" s="832" t="s">
        <v>3814</v>
      </c>
      <c r="J1257" s="832" t="s">
        <v>1270</v>
      </c>
      <c r="K1257" s="832" t="s">
        <v>1271</v>
      </c>
      <c r="L1257" s="835">
        <v>194.26</v>
      </c>
      <c r="M1257" s="835">
        <v>3690.94</v>
      </c>
      <c r="N1257" s="832">
        <v>19</v>
      </c>
      <c r="O1257" s="836">
        <v>2</v>
      </c>
      <c r="P1257" s="835">
        <v>3690.94</v>
      </c>
      <c r="Q1257" s="837">
        <v>1</v>
      </c>
      <c r="R1257" s="832">
        <v>19</v>
      </c>
      <c r="S1257" s="837">
        <v>1</v>
      </c>
      <c r="T1257" s="836">
        <v>2</v>
      </c>
      <c r="U1257" s="838">
        <v>1</v>
      </c>
    </row>
    <row r="1258" spans="1:21" ht="14.4" customHeight="1" x14ac:dyDescent="0.3">
      <c r="A1258" s="831">
        <v>32</v>
      </c>
      <c r="B1258" s="832" t="s">
        <v>2552</v>
      </c>
      <c r="C1258" s="832" t="s">
        <v>2558</v>
      </c>
      <c r="D1258" s="833" t="s">
        <v>4322</v>
      </c>
      <c r="E1258" s="834" t="s">
        <v>2584</v>
      </c>
      <c r="F1258" s="832" t="s">
        <v>2553</v>
      </c>
      <c r="G1258" s="832" t="s">
        <v>2699</v>
      </c>
      <c r="H1258" s="832" t="s">
        <v>662</v>
      </c>
      <c r="I1258" s="832" t="s">
        <v>2327</v>
      </c>
      <c r="J1258" s="832" t="s">
        <v>2328</v>
      </c>
      <c r="K1258" s="832" t="s">
        <v>1271</v>
      </c>
      <c r="L1258" s="835">
        <v>194.26</v>
      </c>
      <c r="M1258" s="835">
        <v>2331.12</v>
      </c>
      <c r="N1258" s="832">
        <v>12</v>
      </c>
      <c r="O1258" s="836">
        <v>1</v>
      </c>
      <c r="P1258" s="835">
        <v>1165.56</v>
      </c>
      <c r="Q1258" s="837">
        <v>0.5</v>
      </c>
      <c r="R1258" s="832">
        <v>6</v>
      </c>
      <c r="S1258" s="837">
        <v>0.5</v>
      </c>
      <c r="T1258" s="836">
        <v>0.5</v>
      </c>
      <c r="U1258" s="838">
        <v>0.5</v>
      </c>
    </row>
    <row r="1259" spans="1:21" ht="14.4" customHeight="1" x14ac:dyDescent="0.3">
      <c r="A1259" s="831">
        <v>32</v>
      </c>
      <c r="B1259" s="832" t="s">
        <v>2552</v>
      </c>
      <c r="C1259" s="832" t="s">
        <v>2558</v>
      </c>
      <c r="D1259" s="833" t="s">
        <v>4322</v>
      </c>
      <c r="E1259" s="834" t="s">
        <v>2584</v>
      </c>
      <c r="F1259" s="832" t="s">
        <v>2553</v>
      </c>
      <c r="G1259" s="832" t="s">
        <v>2612</v>
      </c>
      <c r="H1259" s="832" t="s">
        <v>592</v>
      </c>
      <c r="I1259" s="832" t="s">
        <v>2616</v>
      </c>
      <c r="J1259" s="832" t="s">
        <v>2617</v>
      </c>
      <c r="K1259" s="832" t="s">
        <v>2618</v>
      </c>
      <c r="L1259" s="835">
        <v>87.67</v>
      </c>
      <c r="M1259" s="835">
        <v>175.34</v>
      </c>
      <c r="N1259" s="832">
        <v>2</v>
      </c>
      <c r="O1259" s="836">
        <v>0.5</v>
      </c>
      <c r="P1259" s="835">
        <v>175.34</v>
      </c>
      <c r="Q1259" s="837">
        <v>1</v>
      </c>
      <c r="R1259" s="832">
        <v>2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32</v>
      </c>
      <c r="B1260" s="832" t="s">
        <v>2552</v>
      </c>
      <c r="C1260" s="832" t="s">
        <v>2558</v>
      </c>
      <c r="D1260" s="833" t="s">
        <v>4322</v>
      </c>
      <c r="E1260" s="834" t="s">
        <v>2584</v>
      </c>
      <c r="F1260" s="832" t="s">
        <v>2553</v>
      </c>
      <c r="G1260" s="832" t="s">
        <v>2883</v>
      </c>
      <c r="H1260" s="832" t="s">
        <v>592</v>
      </c>
      <c r="I1260" s="832" t="s">
        <v>3522</v>
      </c>
      <c r="J1260" s="832" t="s">
        <v>2885</v>
      </c>
      <c r="K1260" s="832" t="s">
        <v>3523</v>
      </c>
      <c r="L1260" s="835">
        <v>2391.4899999999998</v>
      </c>
      <c r="M1260" s="835">
        <v>4782.9799999999996</v>
      </c>
      <c r="N1260" s="832">
        <v>2</v>
      </c>
      <c r="O1260" s="836">
        <v>0.5</v>
      </c>
      <c r="P1260" s="835">
        <v>4782.9799999999996</v>
      </c>
      <c r="Q1260" s="837">
        <v>1</v>
      </c>
      <c r="R1260" s="832">
        <v>2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32</v>
      </c>
      <c r="B1261" s="832" t="s">
        <v>2552</v>
      </c>
      <c r="C1261" s="832" t="s">
        <v>2558</v>
      </c>
      <c r="D1261" s="833" t="s">
        <v>4322</v>
      </c>
      <c r="E1261" s="834" t="s">
        <v>2584</v>
      </c>
      <c r="F1261" s="832" t="s">
        <v>2553</v>
      </c>
      <c r="G1261" s="832" t="s">
        <v>2883</v>
      </c>
      <c r="H1261" s="832" t="s">
        <v>592</v>
      </c>
      <c r="I1261" s="832" t="s">
        <v>2887</v>
      </c>
      <c r="J1261" s="832" t="s">
        <v>2885</v>
      </c>
      <c r="K1261" s="832" t="s">
        <v>2888</v>
      </c>
      <c r="L1261" s="835">
        <v>1195.75</v>
      </c>
      <c r="M1261" s="835">
        <v>2391.5</v>
      </c>
      <c r="N1261" s="832">
        <v>2</v>
      </c>
      <c r="O1261" s="836">
        <v>0.5</v>
      </c>
      <c r="P1261" s="835">
        <v>2391.5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32</v>
      </c>
      <c r="B1262" s="832" t="s">
        <v>2552</v>
      </c>
      <c r="C1262" s="832" t="s">
        <v>2558</v>
      </c>
      <c r="D1262" s="833" t="s">
        <v>4322</v>
      </c>
      <c r="E1262" s="834" t="s">
        <v>2584</v>
      </c>
      <c r="F1262" s="832" t="s">
        <v>2553</v>
      </c>
      <c r="G1262" s="832" t="s">
        <v>2700</v>
      </c>
      <c r="H1262" s="832" t="s">
        <v>592</v>
      </c>
      <c r="I1262" s="832" t="s">
        <v>3815</v>
      </c>
      <c r="J1262" s="832" t="s">
        <v>3816</v>
      </c>
      <c r="K1262" s="832" t="s">
        <v>3817</v>
      </c>
      <c r="L1262" s="835">
        <v>46.51</v>
      </c>
      <c r="M1262" s="835">
        <v>46.51</v>
      </c>
      <c r="N1262" s="832">
        <v>1</v>
      </c>
      <c r="O1262" s="836">
        <v>0.5</v>
      </c>
      <c r="P1262" s="835">
        <v>46.51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32</v>
      </c>
      <c r="B1263" s="832" t="s">
        <v>2552</v>
      </c>
      <c r="C1263" s="832" t="s">
        <v>2558</v>
      </c>
      <c r="D1263" s="833" t="s">
        <v>4322</v>
      </c>
      <c r="E1263" s="834" t="s">
        <v>2584</v>
      </c>
      <c r="F1263" s="832" t="s">
        <v>2553</v>
      </c>
      <c r="G1263" s="832" t="s">
        <v>2700</v>
      </c>
      <c r="H1263" s="832" t="s">
        <v>592</v>
      </c>
      <c r="I1263" s="832" t="s">
        <v>3818</v>
      </c>
      <c r="J1263" s="832" t="s">
        <v>3819</v>
      </c>
      <c r="K1263" s="832" t="s">
        <v>3820</v>
      </c>
      <c r="L1263" s="835">
        <v>15.51</v>
      </c>
      <c r="M1263" s="835">
        <v>46.53</v>
      </c>
      <c r="N1263" s="832">
        <v>3</v>
      </c>
      <c r="O1263" s="836">
        <v>0.5</v>
      </c>
      <c r="P1263" s="835">
        <v>46.53</v>
      </c>
      <c r="Q1263" s="837">
        <v>1</v>
      </c>
      <c r="R1263" s="832">
        <v>3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32</v>
      </c>
      <c r="B1264" s="832" t="s">
        <v>2552</v>
      </c>
      <c r="C1264" s="832" t="s">
        <v>2558</v>
      </c>
      <c r="D1264" s="833" t="s">
        <v>4322</v>
      </c>
      <c r="E1264" s="834" t="s">
        <v>2584</v>
      </c>
      <c r="F1264" s="832" t="s">
        <v>2553</v>
      </c>
      <c r="G1264" s="832" t="s">
        <v>2700</v>
      </c>
      <c r="H1264" s="832" t="s">
        <v>592</v>
      </c>
      <c r="I1264" s="832" t="s">
        <v>3821</v>
      </c>
      <c r="J1264" s="832" t="s">
        <v>3822</v>
      </c>
      <c r="K1264" s="832" t="s">
        <v>3823</v>
      </c>
      <c r="L1264" s="835">
        <v>51.68</v>
      </c>
      <c r="M1264" s="835">
        <v>51.68</v>
      </c>
      <c r="N1264" s="832">
        <v>1</v>
      </c>
      <c r="O1264" s="836">
        <v>1</v>
      </c>
      <c r="P1264" s="835">
        <v>51.68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32</v>
      </c>
      <c r="B1265" s="832" t="s">
        <v>2552</v>
      </c>
      <c r="C1265" s="832" t="s">
        <v>2558</v>
      </c>
      <c r="D1265" s="833" t="s">
        <v>4322</v>
      </c>
      <c r="E1265" s="834" t="s">
        <v>2584</v>
      </c>
      <c r="F1265" s="832" t="s">
        <v>2553</v>
      </c>
      <c r="G1265" s="832" t="s">
        <v>3824</v>
      </c>
      <c r="H1265" s="832" t="s">
        <v>592</v>
      </c>
      <c r="I1265" s="832" t="s">
        <v>3825</v>
      </c>
      <c r="J1265" s="832" t="s">
        <v>3826</v>
      </c>
      <c r="K1265" s="832" t="s">
        <v>3827</v>
      </c>
      <c r="L1265" s="835">
        <v>316.36</v>
      </c>
      <c r="M1265" s="835">
        <v>632.72</v>
      </c>
      <c r="N1265" s="832">
        <v>2</v>
      </c>
      <c r="O1265" s="836">
        <v>1.5</v>
      </c>
      <c r="P1265" s="835">
        <v>632.72</v>
      </c>
      <c r="Q1265" s="837">
        <v>1</v>
      </c>
      <c r="R1265" s="832">
        <v>2</v>
      </c>
      <c r="S1265" s="837">
        <v>1</v>
      </c>
      <c r="T1265" s="836">
        <v>1.5</v>
      </c>
      <c r="U1265" s="838">
        <v>1</v>
      </c>
    </row>
    <row r="1266" spans="1:21" ht="14.4" customHeight="1" x14ac:dyDescent="0.3">
      <c r="A1266" s="831">
        <v>32</v>
      </c>
      <c r="B1266" s="832" t="s">
        <v>2552</v>
      </c>
      <c r="C1266" s="832" t="s">
        <v>2558</v>
      </c>
      <c r="D1266" s="833" t="s">
        <v>4322</v>
      </c>
      <c r="E1266" s="834" t="s">
        <v>2584</v>
      </c>
      <c r="F1266" s="832" t="s">
        <v>2553</v>
      </c>
      <c r="G1266" s="832" t="s">
        <v>3043</v>
      </c>
      <c r="H1266" s="832" t="s">
        <v>592</v>
      </c>
      <c r="I1266" s="832" t="s">
        <v>3624</v>
      </c>
      <c r="J1266" s="832" t="s">
        <v>3045</v>
      </c>
      <c r="K1266" s="832" t="s">
        <v>3625</v>
      </c>
      <c r="L1266" s="835">
        <v>6167.15</v>
      </c>
      <c r="M1266" s="835">
        <v>6167.15</v>
      </c>
      <c r="N1266" s="832">
        <v>1</v>
      </c>
      <c r="O1266" s="836">
        <v>1</v>
      </c>
      <c r="P1266" s="835">
        <v>6167.15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32</v>
      </c>
      <c r="B1267" s="832" t="s">
        <v>2552</v>
      </c>
      <c r="C1267" s="832" t="s">
        <v>2558</v>
      </c>
      <c r="D1267" s="833" t="s">
        <v>4322</v>
      </c>
      <c r="E1267" s="834" t="s">
        <v>2584</v>
      </c>
      <c r="F1267" s="832" t="s">
        <v>2553</v>
      </c>
      <c r="G1267" s="832" t="s">
        <v>2894</v>
      </c>
      <c r="H1267" s="832" t="s">
        <v>592</v>
      </c>
      <c r="I1267" s="832" t="s">
        <v>2898</v>
      </c>
      <c r="J1267" s="832" t="s">
        <v>2896</v>
      </c>
      <c r="K1267" s="832" t="s">
        <v>2899</v>
      </c>
      <c r="L1267" s="835">
        <v>181.04</v>
      </c>
      <c r="M1267" s="835">
        <v>724.16</v>
      </c>
      <c r="N1267" s="832">
        <v>4</v>
      </c>
      <c r="O1267" s="836">
        <v>2</v>
      </c>
      <c r="P1267" s="835">
        <v>362.08</v>
      </c>
      <c r="Q1267" s="837">
        <v>0.5</v>
      </c>
      <c r="R1267" s="832">
        <v>2</v>
      </c>
      <c r="S1267" s="837">
        <v>0.5</v>
      </c>
      <c r="T1267" s="836">
        <v>1</v>
      </c>
      <c r="U1267" s="838">
        <v>0.5</v>
      </c>
    </row>
    <row r="1268" spans="1:21" ht="14.4" customHeight="1" x14ac:dyDescent="0.3">
      <c r="A1268" s="831">
        <v>32</v>
      </c>
      <c r="B1268" s="832" t="s">
        <v>2552</v>
      </c>
      <c r="C1268" s="832" t="s">
        <v>2558</v>
      </c>
      <c r="D1268" s="833" t="s">
        <v>4322</v>
      </c>
      <c r="E1268" s="834" t="s">
        <v>2584</v>
      </c>
      <c r="F1268" s="832" t="s">
        <v>2553</v>
      </c>
      <c r="G1268" s="832" t="s">
        <v>3828</v>
      </c>
      <c r="H1268" s="832" t="s">
        <v>662</v>
      </c>
      <c r="I1268" s="832" t="s">
        <v>3829</v>
      </c>
      <c r="J1268" s="832" t="s">
        <v>2498</v>
      </c>
      <c r="K1268" s="832" t="s">
        <v>2785</v>
      </c>
      <c r="L1268" s="835">
        <v>122.96</v>
      </c>
      <c r="M1268" s="835">
        <v>368.88</v>
      </c>
      <c r="N1268" s="832">
        <v>3</v>
      </c>
      <c r="O1268" s="836">
        <v>0.5</v>
      </c>
      <c r="P1268" s="835">
        <v>368.88</v>
      </c>
      <c r="Q1268" s="837">
        <v>1</v>
      </c>
      <c r="R1268" s="832">
        <v>3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32</v>
      </c>
      <c r="B1269" s="832" t="s">
        <v>2552</v>
      </c>
      <c r="C1269" s="832" t="s">
        <v>2558</v>
      </c>
      <c r="D1269" s="833" t="s">
        <v>4322</v>
      </c>
      <c r="E1269" s="834" t="s">
        <v>2584</v>
      </c>
      <c r="F1269" s="832" t="s">
        <v>2553</v>
      </c>
      <c r="G1269" s="832" t="s">
        <v>3055</v>
      </c>
      <c r="H1269" s="832" t="s">
        <v>662</v>
      </c>
      <c r="I1269" s="832" t="s">
        <v>3830</v>
      </c>
      <c r="J1269" s="832" t="s">
        <v>3831</v>
      </c>
      <c r="K1269" s="832" t="s">
        <v>3832</v>
      </c>
      <c r="L1269" s="835">
        <v>155.30000000000001</v>
      </c>
      <c r="M1269" s="835">
        <v>155.30000000000001</v>
      </c>
      <c r="N1269" s="832">
        <v>1</v>
      </c>
      <c r="O1269" s="836">
        <v>0.5</v>
      </c>
      <c r="P1269" s="835">
        <v>155.30000000000001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32</v>
      </c>
      <c r="B1270" s="832" t="s">
        <v>2552</v>
      </c>
      <c r="C1270" s="832" t="s">
        <v>2558</v>
      </c>
      <c r="D1270" s="833" t="s">
        <v>4322</v>
      </c>
      <c r="E1270" s="834" t="s">
        <v>2584</v>
      </c>
      <c r="F1270" s="832" t="s">
        <v>2553</v>
      </c>
      <c r="G1270" s="832" t="s">
        <v>2900</v>
      </c>
      <c r="H1270" s="832" t="s">
        <v>662</v>
      </c>
      <c r="I1270" s="832" t="s">
        <v>2250</v>
      </c>
      <c r="J1270" s="832" t="s">
        <v>2251</v>
      </c>
      <c r="K1270" s="832" t="s">
        <v>2252</v>
      </c>
      <c r="L1270" s="835">
        <v>0</v>
      </c>
      <c r="M1270" s="835">
        <v>0</v>
      </c>
      <c r="N1270" s="832">
        <v>11</v>
      </c>
      <c r="O1270" s="836">
        <v>4</v>
      </c>
      <c r="P1270" s="835">
        <v>0</v>
      </c>
      <c r="Q1270" s="837"/>
      <c r="R1270" s="832">
        <v>9</v>
      </c>
      <c r="S1270" s="837">
        <v>0.81818181818181823</v>
      </c>
      <c r="T1270" s="836">
        <v>3.5</v>
      </c>
      <c r="U1270" s="838">
        <v>0.875</v>
      </c>
    </row>
    <row r="1271" spans="1:21" ht="14.4" customHeight="1" x14ac:dyDescent="0.3">
      <c r="A1271" s="831">
        <v>32</v>
      </c>
      <c r="B1271" s="832" t="s">
        <v>2552</v>
      </c>
      <c r="C1271" s="832" t="s">
        <v>2558</v>
      </c>
      <c r="D1271" s="833" t="s">
        <v>4322</v>
      </c>
      <c r="E1271" s="834" t="s">
        <v>2584</v>
      </c>
      <c r="F1271" s="832" t="s">
        <v>2553</v>
      </c>
      <c r="G1271" s="832" t="s">
        <v>3059</v>
      </c>
      <c r="H1271" s="832" t="s">
        <v>592</v>
      </c>
      <c r="I1271" s="832" t="s">
        <v>3060</v>
      </c>
      <c r="J1271" s="832" t="s">
        <v>3061</v>
      </c>
      <c r="K1271" s="832" t="s">
        <v>3062</v>
      </c>
      <c r="L1271" s="835">
        <v>210.38</v>
      </c>
      <c r="M1271" s="835">
        <v>1472.6600000000003</v>
      </c>
      <c r="N1271" s="832">
        <v>7</v>
      </c>
      <c r="O1271" s="836">
        <v>4</v>
      </c>
      <c r="P1271" s="835">
        <v>1472.6600000000003</v>
      </c>
      <c r="Q1271" s="837">
        <v>1</v>
      </c>
      <c r="R1271" s="832">
        <v>7</v>
      </c>
      <c r="S1271" s="837">
        <v>1</v>
      </c>
      <c r="T1271" s="836">
        <v>4</v>
      </c>
      <c r="U1271" s="838">
        <v>1</v>
      </c>
    </row>
    <row r="1272" spans="1:21" ht="14.4" customHeight="1" x14ac:dyDescent="0.3">
      <c r="A1272" s="831">
        <v>32</v>
      </c>
      <c r="B1272" s="832" t="s">
        <v>2552</v>
      </c>
      <c r="C1272" s="832" t="s">
        <v>2558</v>
      </c>
      <c r="D1272" s="833" t="s">
        <v>4322</v>
      </c>
      <c r="E1272" s="834" t="s">
        <v>2584</v>
      </c>
      <c r="F1272" s="832" t="s">
        <v>2553</v>
      </c>
      <c r="G1272" s="832" t="s">
        <v>3059</v>
      </c>
      <c r="H1272" s="832" t="s">
        <v>592</v>
      </c>
      <c r="I1272" s="832" t="s">
        <v>3626</v>
      </c>
      <c r="J1272" s="832" t="s">
        <v>3061</v>
      </c>
      <c r="K1272" s="832" t="s">
        <v>3627</v>
      </c>
      <c r="L1272" s="835">
        <v>42.08</v>
      </c>
      <c r="M1272" s="835">
        <v>84.16</v>
      </c>
      <c r="N1272" s="832">
        <v>2</v>
      </c>
      <c r="O1272" s="836">
        <v>0.5</v>
      </c>
      <c r="P1272" s="835">
        <v>84.16</v>
      </c>
      <c r="Q1272" s="837">
        <v>1</v>
      </c>
      <c r="R1272" s="832">
        <v>2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32</v>
      </c>
      <c r="B1273" s="832" t="s">
        <v>2552</v>
      </c>
      <c r="C1273" s="832" t="s">
        <v>2558</v>
      </c>
      <c r="D1273" s="833" t="s">
        <v>4322</v>
      </c>
      <c r="E1273" s="834" t="s">
        <v>2584</v>
      </c>
      <c r="F1273" s="832" t="s">
        <v>2553</v>
      </c>
      <c r="G1273" s="832" t="s">
        <v>2602</v>
      </c>
      <c r="H1273" s="832" t="s">
        <v>592</v>
      </c>
      <c r="I1273" s="832" t="s">
        <v>2901</v>
      </c>
      <c r="J1273" s="832" t="s">
        <v>2640</v>
      </c>
      <c r="K1273" s="832" t="s">
        <v>2902</v>
      </c>
      <c r="L1273" s="835">
        <v>42.54</v>
      </c>
      <c r="M1273" s="835">
        <v>42.54</v>
      </c>
      <c r="N1273" s="832">
        <v>1</v>
      </c>
      <c r="O1273" s="836">
        <v>1</v>
      </c>
      <c r="P1273" s="835">
        <v>42.54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32</v>
      </c>
      <c r="B1274" s="832" t="s">
        <v>2552</v>
      </c>
      <c r="C1274" s="832" t="s">
        <v>2558</v>
      </c>
      <c r="D1274" s="833" t="s">
        <v>4322</v>
      </c>
      <c r="E1274" s="834" t="s">
        <v>2584</v>
      </c>
      <c r="F1274" s="832" t="s">
        <v>2553</v>
      </c>
      <c r="G1274" s="832" t="s">
        <v>3419</v>
      </c>
      <c r="H1274" s="832" t="s">
        <v>662</v>
      </c>
      <c r="I1274" s="832" t="s">
        <v>3420</v>
      </c>
      <c r="J1274" s="832" t="s">
        <v>3421</v>
      </c>
      <c r="K1274" s="832" t="s">
        <v>3422</v>
      </c>
      <c r="L1274" s="835">
        <v>246.88</v>
      </c>
      <c r="M1274" s="835">
        <v>1481.28</v>
      </c>
      <c r="N1274" s="832">
        <v>6</v>
      </c>
      <c r="O1274" s="836">
        <v>2</v>
      </c>
      <c r="P1274" s="835">
        <v>1481.28</v>
      </c>
      <c r="Q1274" s="837">
        <v>1</v>
      </c>
      <c r="R1274" s="832">
        <v>6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32</v>
      </c>
      <c r="B1275" s="832" t="s">
        <v>2552</v>
      </c>
      <c r="C1275" s="832" t="s">
        <v>2558</v>
      </c>
      <c r="D1275" s="833" t="s">
        <v>4322</v>
      </c>
      <c r="E1275" s="834" t="s">
        <v>2584</v>
      </c>
      <c r="F1275" s="832" t="s">
        <v>2553</v>
      </c>
      <c r="G1275" s="832" t="s">
        <v>2619</v>
      </c>
      <c r="H1275" s="832" t="s">
        <v>592</v>
      </c>
      <c r="I1275" s="832" t="s">
        <v>2705</v>
      </c>
      <c r="J1275" s="832" t="s">
        <v>2706</v>
      </c>
      <c r="K1275" s="832" t="s">
        <v>2707</v>
      </c>
      <c r="L1275" s="835">
        <v>31.32</v>
      </c>
      <c r="M1275" s="835">
        <v>31.32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32</v>
      </c>
      <c r="B1276" s="832" t="s">
        <v>2552</v>
      </c>
      <c r="C1276" s="832" t="s">
        <v>2558</v>
      </c>
      <c r="D1276" s="833" t="s">
        <v>4322</v>
      </c>
      <c r="E1276" s="834" t="s">
        <v>2584</v>
      </c>
      <c r="F1276" s="832" t="s">
        <v>2553</v>
      </c>
      <c r="G1276" s="832" t="s">
        <v>2619</v>
      </c>
      <c r="H1276" s="832" t="s">
        <v>592</v>
      </c>
      <c r="I1276" s="832" t="s">
        <v>3833</v>
      </c>
      <c r="J1276" s="832" t="s">
        <v>1191</v>
      </c>
      <c r="K1276" s="832" t="s">
        <v>2680</v>
      </c>
      <c r="L1276" s="835">
        <v>156.61000000000001</v>
      </c>
      <c r="M1276" s="835">
        <v>313.22000000000003</v>
      </c>
      <c r="N1276" s="832">
        <v>2</v>
      </c>
      <c r="O1276" s="836">
        <v>0.5</v>
      </c>
      <c r="P1276" s="835">
        <v>313.22000000000003</v>
      </c>
      <c r="Q1276" s="837">
        <v>1</v>
      </c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32</v>
      </c>
      <c r="B1277" s="832" t="s">
        <v>2552</v>
      </c>
      <c r="C1277" s="832" t="s">
        <v>2558</v>
      </c>
      <c r="D1277" s="833" t="s">
        <v>4322</v>
      </c>
      <c r="E1277" s="834" t="s">
        <v>2584</v>
      </c>
      <c r="F1277" s="832" t="s">
        <v>2553</v>
      </c>
      <c r="G1277" s="832" t="s">
        <v>2619</v>
      </c>
      <c r="H1277" s="832" t="s">
        <v>592</v>
      </c>
      <c r="I1277" s="832" t="s">
        <v>3834</v>
      </c>
      <c r="J1277" s="832" t="s">
        <v>3835</v>
      </c>
      <c r="K1277" s="832" t="s">
        <v>3836</v>
      </c>
      <c r="L1277" s="835">
        <v>300.68</v>
      </c>
      <c r="M1277" s="835">
        <v>300.68</v>
      </c>
      <c r="N1277" s="832">
        <v>1</v>
      </c>
      <c r="O1277" s="836">
        <v>0.5</v>
      </c>
      <c r="P1277" s="835">
        <v>300.68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32</v>
      </c>
      <c r="B1278" s="832" t="s">
        <v>2552</v>
      </c>
      <c r="C1278" s="832" t="s">
        <v>2558</v>
      </c>
      <c r="D1278" s="833" t="s">
        <v>4322</v>
      </c>
      <c r="E1278" s="834" t="s">
        <v>2584</v>
      </c>
      <c r="F1278" s="832" t="s">
        <v>2553</v>
      </c>
      <c r="G1278" s="832" t="s">
        <v>3837</v>
      </c>
      <c r="H1278" s="832" t="s">
        <v>592</v>
      </c>
      <c r="I1278" s="832" t="s">
        <v>3838</v>
      </c>
      <c r="J1278" s="832" t="s">
        <v>3839</v>
      </c>
      <c r="K1278" s="832" t="s">
        <v>3840</v>
      </c>
      <c r="L1278" s="835">
        <v>131.32</v>
      </c>
      <c r="M1278" s="835">
        <v>393.96</v>
      </c>
      <c r="N1278" s="832">
        <v>3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32</v>
      </c>
      <c r="B1279" s="832" t="s">
        <v>2552</v>
      </c>
      <c r="C1279" s="832" t="s">
        <v>2558</v>
      </c>
      <c r="D1279" s="833" t="s">
        <v>4322</v>
      </c>
      <c r="E1279" s="834" t="s">
        <v>2584</v>
      </c>
      <c r="F1279" s="832" t="s">
        <v>2553</v>
      </c>
      <c r="G1279" s="832" t="s">
        <v>3841</v>
      </c>
      <c r="H1279" s="832" t="s">
        <v>592</v>
      </c>
      <c r="I1279" s="832" t="s">
        <v>3842</v>
      </c>
      <c r="J1279" s="832" t="s">
        <v>3843</v>
      </c>
      <c r="K1279" s="832" t="s">
        <v>3195</v>
      </c>
      <c r="L1279" s="835">
        <v>0</v>
      </c>
      <c r="M1279" s="835">
        <v>0</v>
      </c>
      <c r="N1279" s="832">
        <v>2</v>
      </c>
      <c r="O1279" s="836">
        <v>1.5</v>
      </c>
      <c r="P1279" s="835">
        <v>0</v>
      </c>
      <c r="Q1279" s="837"/>
      <c r="R1279" s="832">
        <v>1</v>
      </c>
      <c r="S1279" s="837">
        <v>0.5</v>
      </c>
      <c r="T1279" s="836">
        <v>0.5</v>
      </c>
      <c r="U1279" s="838">
        <v>0.33333333333333331</v>
      </c>
    </row>
    <row r="1280" spans="1:21" ht="14.4" customHeight="1" x14ac:dyDescent="0.3">
      <c r="A1280" s="831">
        <v>32</v>
      </c>
      <c r="B1280" s="832" t="s">
        <v>2552</v>
      </c>
      <c r="C1280" s="832" t="s">
        <v>2558</v>
      </c>
      <c r="D1280" s="833" t="s">
        <v>4322</v>
      </c>
      <c r="E1280" s="834" t="s">
        <v>2584</v>
      </c>
      <c r="F1280" s="832" t="s">
        <v>2553</v>
      </c>
      <c r="G1280" s="832" t="s">
        <v>2623</v>
      </c>
      <c r="H1280" s="832" t="s">
        <v>592</v>
      </c>
      <c r="I1280" s="832" t="s">
        <v>2624</v>
      </c>
      <c r="J1280" s="832" t="s">
        <v>2625</v>
      </c>
      <c r="K1280" s="832" t="s">
        <v>2626</v>
      </c>
      <c r="L1280" s="835">
        <v>271.94</v>
      </c>
      <c r="M1280" s="835">
        <v>1903.5800000000002</v>
      </c>
      <c r="N1280" s="832">
        <v>7</v>
      </c>
      <c r="O1280" s="836">
        <v>4</v>
      </c>
      <c r="P1280" s="835">
        <v>1631.64</v>
      </c>
      <c r="Q1280" s="837">
        <v>0.8571428571428571</v>
      </c>
      <c r="R1280" s="832">
        <v>6</v>
      </c>
      <c r="S1280" s="837">
        <v>0.8571428571428571</v>
      </c>
      <c r="T1280" s="836">
        <v>3.5</v>
      </c>
      <c r="U1280" s="838">
        <v>0.875</v>
      </c>
    </row>
    <row r="1281" spans="1:21" ht="14.4" customHeight="1" x14ac:dyDescent="0.3">
      <c r="A1281" s="831">
        <v>32</v>
      </c>
      <c r="B1281" s="832" t="s">
        <v>2552</v>
      </c>
      <c r="C1281" s="832" t="s">
        <v>2558</v>
      </c>
      <c r="D1281" s="833" t="s">
        <v>4322</v>
      </c>
      <c r="E1281" s="834" t="s">
        <v>2584</v>
      </c>
      <c r="F1281" s="832" t="s">
        <v>2553</v>
      </c>
      <c r="G1281" s="832" t="s">
        <v>2623</v>
      </c>
      <c r="H1281" s="832" t="s">
        <v>592</v>
      </c>
      <c r="I1281" s="832" t="s">
        <v>2624</v>
      </c>
      <c r="J1281" s="832" t="s">
        <v>2625</v>
      </c>
      <c r="K1281" s="832" t="s">
        <v>2626</v>
      </c>
      <c r="L1281" s="835">
        <v>311.02</v>
      </c>
      <c r="M1281" s="835">
        <v>2177.14</v>
      </c>
      <c r="N1281" s="832">
        <v>7</v>
      </c>
      <c r="O1281" s="836">
        <v>4.5</v>
      </c>
      <c r="P1281" s="835">
        <v>1555.1</v>
      </c>
      <c r="Q1281" s="837">
        <v>0.7142857142857143</v>
      </c>
      <c r="R1281" s="832">
        <v>5</v>
      </c>
      <c r="S1281" s="837">
        <v>0.7142857142857143</v>
      </c>
      <c r="T1281" s="836">
        <v>3</v>
      </c>
      <c r="U1281" s="838">
        <v>0.66666666666666663</v>
      </c>
    </row>
    <row r="1282" spans="1:21" ht="14.4" customHeight="1" x14ac:dyDescent="0.3">
      <c r="A1282" s="831">
        <v>32</v>
      </c>
      <c r="B1282" s="832" t="s">
        <v>2552</v>
      </c>
      <c r="C1282" s="832" t="s">
        <v>2558</v>
      </c>
      <c r="D1282" s="833" t="s">
        <v>4322</v>
      </c>
      <c r="E1282" s="834" t="s">
        <v>2584</v>
      </c>
      <c r="F1282" s="832" t="s">
        <v>2553</v>
      </c>
      <c r="G1282" s="832" t="s">
        <v>2623</v>
      </c>
      <c r="H1282" s="832" t="s">
        <v>592</v>
      </c>
      <c r="I1282" s="832" t="s">
        <v>3596</v>
      </c>
      <c r="J1282" s="832" t="s">
        <v>2917</v>
      </c>
      <c r="K1282" s="832" t="s">
        <v>3597</v>
      </c>
      <c r="L1282" s="835">
        <v>296.55</v>
      </c>
      <c r="M1282" s="835">
        <v>889.65000000000009</v>
      </c>
      <c r="N1282" s="832">
        <v>3</v>
      </c>
      <c r="O1282" s="836">
        <v>1.5</v>
      </c>
      <c r="P1282" s="835">
        <v>889.65000000000009</v>
      </c>
      <c r="Q1282" s="837">
        <v>1</v>
      </c>
      <c r="R1282" s="832">
        <v>3</v>
      </c>
      <c r="S1282" s="837">
        <v>1</v>
      </c>
      <c r="T1282" s="836">
        <v>1.5</v>
      </c>
      <c r="U1282" s="838">
        <v>1</v>
      </c>
    </row>
    <row r="1283" spans="1:21" ht="14.4" customHeight="1" x14ac:dyDescent="0.3">
      <c r="A1283" s="831">
        <v>32</v>
      </c>
      <c r="B1283" s="832" t="s">
        <v>2552</v>
      </c>
      <c r="C1283" s="832" t="s">
        <v>2558</v>
      </c>
      <c r="D1283" s="833" t="s">
        <v>4322</v>
      </c>
      <c r="E1283" s="834" t="s">
        <v>2584</v>
      </c>
      <c r="F1283" s="832" t="s">
        <v>2553</v>
      </c>
      <c r="G1283" s="832" t="s">
        <v>2623</v>
      </c>
      <c r="H1283" s="832" t="s">
        <v>592</v>
      </c>
      <c r="I1283" s="832" t="s">
        <v>3596</v>
      </c>
      <c r="J1283" s="832" t="s">
        <v>2917</v>
      </c>
      <c r="K1283" s="832" t="s">
        <v>3597</v>
      </c>
      <c r="L1283" s="835">
        <v>387.73</v>
      </c>
      <c r="M1283" s="835">
        <v>1550.92</v>
      </c>
      <c r="N1283" s="832">
        <v>4</v>
      </c>
      <c r="O1283" s="836">
        <v>2.5</v>
      </c>
      <c r="P1283" s="835">
        <v>1163.19</v>
      </c>
      <c r="Q1283" s="837">
        <v>0.75</v>
      </c>
      <c r="R1283" s="832">
        <v>3</v>
      </c>
      <c r="S1283" s="837">
        <v>0.75</v>
      </c>
      <c r="T1283" s="836">
        <v>1.5</v>
      </c>
      <c r="U1283" s="838">
        <v>0.6</v>
      </c>
    </row>
    <row r="1284" spans="1:21" ht="14.4" customHeight="1" x14ac:dyDescent="0.3">
      <c r="A1284" s="831">
        <v>32</v>
      </c>
      <c r="B1284" s="832" t="s">
        <v>2552</v>
      </c>
      <c r="C1284" s="832" t="s">
        <v>2558</v>
      </c>
      <c r="D1284" s="833" t="s">
        <v>4322</v>
      </c>
      <c r="E1284" s="834" t="s">
        <v>2584</v>
      </c>
      <c r="F1284" s="832" t="s">
        <v>2553</v>
      </c>
      <c r="G1284" s="832" t="s">
        <v>2760</v>
      </c>
      <c r="H1284" s="832" t="s">
        <v>662</v>
      </c>
      <c r="I1284" s="832" t="s">
        <v>2265</v>
      </c>
      <c r="J1284" s="832" t="s">
        <v>1248</v>
      </c>
      <c r="K1284" s="832" t="s">
        <v>2266</v>
      </c>
      <c r="L1284" s="835">
        <v>0</v>
      </c>
      <c r="M1284" s="835">
        <v>0</v>
      </c>
      <c r="N1284" s="832">
        <v>1</v>
      </c>
      <c r="O1284" s="836">
        <v>1</v>
      </c>
      <c r="P1284" s="835">
        <v>0</v>
      </c>
      <c r="Q1284" s="837"/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32</v>
      </c>
      <c r="B1285" s="832" t="s">
        <v>2552</v>
      </c>
      <c r="C1285" s="832" t="s">
        <v>2558</v>
      </c>
      <c r="D1285" s="833" t="s">
        <v>4322</v>
      </c>
      <c r="E1285" s="834" t="s">
        <v>2584</v>
      </c>
      <c r="F1285" s="832" t="s">
        <v>2553</v>
      </c>
      <c r="G1285" s="832" t="s">
        <v>2760</v>
      </c>
      <c r="H1285" s="832" t="s">
        <v>662</v>
      </c>
      <c r="I1285" s="832" t="s">
        <v>2267</v>
      </c>
      <c r="J1285" s="832" t="s">
        <v>1248</v>
      </c>
      <c r="K1285" s="832" t="s">
        <v>2268</v>
      </c>
      <c r="L1285" s="835">
        <v>0</v>
      </c>
      <c r="M1285" s="835">
        <v>0</v>
      </c>
      <c r="N1285" s="832">
        <v>4</v>
      </c>
      <c r="O1285" s="836">
        <v>3.5</v>
      </c>
      <c r="P1285" s="835">
        <v>0</v>
      </c>
      <c r="Q1285" s="837"/>
      <c r="R1285" s="832">
        <v>3</v>
      </c>
      <c r="S1285" s="837">
        <v>0.75</v>
      </c>
      <c r="T1285" s="836">
        <v>3</v>
      </c>
      <c r="U1285" s="838">
        <v>0.8571428571428571</v>
      </c>
    </row>
    <row r="1286" spans="1:21" ht="14.4" customHeight="1" x14ac:dyDescent="0.3">
      <c r="A1286" s="831">
        <v>32</v>
      </c>
      <c r="B1286" s="832" t="s">
        <v>2552</v>
      </c>
      <c r="C1286" s="832" t="s">
        <v>2558</v>
      </c>
      <c r="D1286" s="833" t="s">
        <v>4322</v>
      </c>
      <c r="E1286" s="834" t="s">
        <v>2584</v>
      </c>
      <c r="F1286" s="832" t="s">
        <v>2553</v>
      </c>
      <c r="G1286" s="832" t="s">
        <v>2760</v>
      </c>
      <c r="H1286" s="832" t="s">
        <v>592</v>
      </c>
      <c r="I1286" s="832" t="s">
        <v>3844</v>
      </c>
      <c r="J1286" s="832" t="s">
        <v>3845</v>
      </c>
      <c r="K1286" s="832" t="s">
        <v>2268</v>
      </c>
      <c r="L1286" s="835">
        <v>0</v>
      </c>
      <c r="M1286" s="835">
        <v>0</v>
      </c>
      <c r="N1286" s="832">
        <v>1</v>
      </c>
      <c r="O1286" s="836">
        <v>1</v>
      </c>
      <c r="P1286" s="835">
        <v>0</v>
      </c>
      <c r="Q1286" s="837"/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32</v>
      </c>
      <c r="B1287" s="832" t="s">
        <v>2552</v>
      </c>
      <c r="C1287" s="832" t="s">
        <v>2558</v>
      </c>
      <c r="D1287" s="833" t="s">
        <v>4322</v>
      </c>
      <c r="E1287" s="834" t="s">
        <v>2584</v>
      </c>
      <c r="F1287" s="832" t="s">
        <v>2553</v>
      </c>
      <c r="G1287" s="832" t="s">
        <v>2760</v>
      </c>
      <c r="H1287" s="832" t="s">
        <v>592</v>
      </c>
      <c r="I1287" s="832" t="s">
        <v>3846</v>
      </c>
      <c r="J1287" s="832" t="s">
        <v>3847</v>
      </c>
      <c r="K1287" s="832" t="s">
        <v>3281</v>
      </c>
      <c r="L1287" s="835">
        <v>0</v>
      </c>
      <c r="M1287" s="835">
        <v>0</v>
      </c>
      <c r="N1287" s="832">
        <v>1</v>
      </c>
      <c r="O1287" s="836">
        <v>1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32</v>
      </c>
      <c r="B1288" s="832" t="s">
        <v>2552</v>
      </c>
      <c r="C1288" s="832" t="s">
        <v>2558</v>
      </c>
      <c r="D1288" s="833" t="s">
        <v>4322</v>
      </c>
      <c r="E1288" s="834" t="s">
        <v>2584</v>
      </c>
      <c r="F1288" s="832" t="s">
        <v>2553</v>
      </c>
      <c r="G1288" s="832" t="s">
        <v>2919</v>
      </c>
      <c r="H1288" s="832" t="s">
        <v>662</v>
      </c>
      <c r="I1288" s="832" t="s">
        <v>3848</v>
      </c>
      <c r="J1288" s="832" t="s">
        <v>2921</v>
      </c>
      <c r="K1288" s="832" t="s">
        <v>3849</v>
      </c>
      <c r="L1288" s="835">
        <v>5286.12</v>
      </c>
      <c r="M1288" s="835">
        <v>10572.24</v>
      </c>
      <c r="N1288" s="832">
        <v>2</v>
      </c>
      <c r="O1288" s="836">
        <v>1</v>
      </c>
      <c r="P1288" s="835">
        <v>10572.24</v>
      </c>
      <c r="Q1288" s="837">
        <v>1</v>
      </c>
      <c r="R1288" s="832">
        <v>2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32</v>
      </c>
      <c r="B1289" s="832" t="s">
        <v>2552</v>
      </c>
      <c r="C1289" s="832" t="s">
        <v>2558</v>
      </c>
      <c r="D1289" s="833" t="s">
        <v>4322</v>
      </c>
      <c r="E1289" s="834" t="s">
        <v>2584</v>
      </c>
      <c r="F1289" s="832" t="s">
        <v>2553</v>
      </c>
      <c r="G1289" s="832" t="s">
        <v>2919</v>
      </c>
      <c r="H1289" s="832" t="s">
        <v>662</v>
      </c>
      <c r="I1289" s="832" t="s">
        <v>3850</v>
      </c>
      <c r="J1289" s="832" t="s">
        <v>2921</v>
      </c>
      <c r="K1289" s="832" t="s">
        <v>3851</v>
      </c>
      <c r="L1289" s="835">
        <v>2669.75</v>
      </c>
      <c r="M1289" s="835">
        <v>8009.25</v>
      </c>
      <c r="N1289" s="832">
        <v>3</v>
      </c>
      <c r="O1289" s="836">
        <v>1</v>
      </c>
      <c r="P1289" s="835">
        <v>8009.25</v>
      </c>
      <c r="Q1289" s="837">
        <v>1</v>
      </c>
      <c r="R1289" s="832">
        <v>3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32</v>
      </c>
      <c r="B1290" s="832" t="s">
        <v>2552</v>
      </c>
      <c r="C1290" s="832" t="s">
        <v>2558</v>
      </c>
      <c r="D1290" s="833" t="s">
        <v>4322</v>
      </c>
      <c r="E1290" s="834" t="s">
        <v>2584</v>
      </c>
      <c r="F1290" s="832" t="s">
        <v>2553</v>
      </c>
      <c r="G1290" s="832" t="s">
        <v>3852</v>
      </c>
      <c r="H1290" s="832" t="s">
        <v>592</v>
      </c>
      <c r="I1290" s="832" t="s">
        <v>3853</v>
      </c>
      <c r="J1290" s="832" t="s">
        <v>1500</v>
      </c>
      <c r="K1290" s="832" t="s">
        <v>3854</v>
      </c>
      <c r="L1290" s="835">
        <v>203.9</v>
      </c>
      <c r="M1290" s="835">
        <v>611.70000000000005</v>
      </c>
      <c r="N1290" s="832">
        <v>3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32</v>
      </c>
      <c r="B1291" s="832" t="s">
        <v>2552</v>
      </c>
      <c r="C1291" s="832" t="s">
        <v>2558</v>
      </c>
      <c r="D1291" s="833" t="s">
        <v>4322</v>
      </c>
      <c r="E1291" s="834" t="s">
        <v>2584</v>
      </c>
      <c r="F1291" s="832" t="s">
        <v>2553</v>
      </c>
      <c r="G1291" s="832" t="s">
        <v>3855</v>
      </c>
      <c r="H1291" s="832" t="s">
        <v>662</v>
      </c>
      <c r="I1291" s="832" t="s">
        <v>3856</v>
      </c>
      <c r="J1291" s="832" t="s">
        <v>3857</v>
      </c>
      <c r="K1291" s="832" t="s">
        <v>3858</v>
      </c>
      <c r="L1291" s="835">
        <v>707.67</v>
      </c>
      <c r="M1291" s="835">
        <v>1415.34</v>
      </c>
      <c r="N1291" s="832">
        <v>2</v>
      </c>
      <c r="O1291" s="836">
        <v>0.5</v>
      </c>
      <c r="P1291" s="835">
        <v>1415.34</v>
      </c>
      <c r="Q1291" s="837">
        <v>1</v>
      </c>
      <c r="R1291" s="832">
        <v>2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32</v>
      </c>
      <c r="B1292" s="832" t="s">
        <v>2552</v>
      </c>
      <c r="C1292" s="832" t="s">
        <v>2558</v>
      </c>
      <c r="D1292" s="833" t="s">
        <v>4322</v>
      </c>
      <c r="E1292" s="834" t="s">
        <v>2584</v>
      </c>
      <c r="F1292" s="832" t="s">
        <v>2553</v>
      </c>
      <c r="G1292" s="832" t="s">
        <v>3544</v>
      </c>
      <c r="H1292" s="832" t="s">
        <v>662</v>
      </c>
      <c r="I1292" s="832" t="s">
        <v>3859</v>
      </c>
      <c r="J1292" s="832" t="s">
        <v>3546</v>
      </c>
      <c r="K1292" s="832" t="s">
        <v>3860</v>
      </c>
      <c r="L1292" s="835">
        <v>544.38</v>
      </c>
      <c r="M1292" s="835">
        <v>544.38</v>
      </c>
      <c r="N1292" s="832">
        <v>1</v>
      </c>
      <c r="O1292" s="836">
        <v>0.5</v>
      </c>
      <c r="P1292" s="835">
        <v>544.38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32</v>
      </c>
      <c r="B1293" s="832" t="s">
        <v>2552</v>
      </c>
      <c r="C1293" s="832" t="s">
        <v>2558</v>
      </c>
      <c r="D1293" s="833" t="s">
        <v>4322</v>
      </c>
      <c r="E1293" s="834" t="s">
        <v>2584</v>
      </c>
      <c r="F1293" s="832" t="s">
        <v>2553</v>
      </c>
      <c r="G1293" s="832" t="s">
        <v>2923</v>
      </c>
      <c r="H1293" s="832" t="s">
        <v>592</v>
      </c>
      <c r="I1293" s="832" t="s">
        <v>2924</v>
      </c>
      <c r="J1293" s="832" t="s">
        <v>2925</v>
      </c>
      <c r="K1293" s="832" t="s">
        <v>2926</v>
      </c>
      <c r="L1293" s="835">
        <v>0</v>
      </c>
      <c r="M1293" s="835">
        <v>0</v>
      </c>
      <c r="N1293" s="832">
        <v>6</v>
      </c>
      <c r="O1293" s="836">
        <v>1</v>
      </c>
      <c r="P1293" s="835">
        <v>0</v>
      </c>
      <c r="Q1293" s="837"/>
      <c r="R1293" s="832">
        <v>6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32</v>
      </c>
      <c r="B1294" s="832" t="s">
        <v>2552</v>
      </c>
      <c r="C1294" s="832" t="s">
        <v>2558</v>
      </c>
      <c r="D1294" s="833" t="s">
        <v>4322</v>
      </c>
      <c r="E1294" s="834" t="s">
        <v>2584</v>
      </c>
      <c r="F1294" s="832" t="s">
        <v>2553</v>
      </c>
      <c r="G1294" s="832" t="s">
        <v>3548</v>
      </c>
      <c r="H1294" s="832" t="s">
        <v>592</v>
      </c>
      <c r="I1294" s="832" t="s">
        <v>3861</v>
      </c>
      <c r="J1294" s="832" t="s">
        <v>3550</v>
      </c>
      <c r="K1294" s="832" t="s">
        <v>3862</v>
      </c>
      <c r="L1294" s="835">
        <v>274.41000000000003</v>
      </c>
      <c r="M1294" s="835">
        <v>1097.6400000000001</v>
      </c>
      <c r="N1294" s="832">
        <v>4</v>
      </c>
      <c r="O1294" s="836">
        <v>1.5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32</v>
      </c>
      <c r="B1295" s="832" t="s">
        <v>2552</v>
      </c>
      <c r="C1295" s="832" t="s">
        <v>2558</v>
      </c>
      <c r="D1295" s="833" t="s">
        <v>4322</v>
      </c>
      <c r="E1295" s="834" t="s">
        <v>2584</v>
      </c>
      <c r="F1295" s="832" t="s">
        <v>2553</v>
      </c>
      <c r="G1295" s="832" t="s">
        <v>2711</v>
      </c>
      <c r="H1295" s="832" t="s">
        <v>592</v>
      </c>
      <c r="I1295" s="832" t="s">
        <v>3863</v>
      </c>
      <c r="J1295" s="832" t="s">
        <v>3864</v>
      </c>
      <c r="K1295" s="832" t="s">
        <v>3865</v>
      </c>
      <c r="L1295" s="835">
        <v>150.94</v>
      </c>
      <c r="M1295" s="835">
        <v>150.94</v>
      </c>
      <c r="N1295" s="832">
        <v>1</v>
      </c>
      <c r="O1295" s="836">
        <v>0.5</v>
      </c>
      <c r="P1295" s="835">
        <v>150.94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32</v>
      </c>
      <c r="B1296" s="832" t="s">
        <v>2552</v>
      </c>
      <c r="C1296" s="832" t="s">
        <v>2558</v>
      </c>
      <c r="D1296" s="833" t="s">
        <v>4322</v>
      </c>
      <c r="E1296" s="834" t="s">
        <v>2584</v>
      </c>
      <c r="F1296" s="832" t="s">
        <v>2553</v>
      </c>
      <c r="G1296" s="832" t="s">
        <v>2711</v>
      </c>
      <c r="H1296" s="832" t="s">
        <v>592</v>
      </c>
      <c r="I1296" s="832" t="s">
        <v>2929</v>
      </c>
      <c r="J1296" s="832" t="s">
        <v>1718</v>
      </c>
      <c r="K1296" s="832" t="s">
        <v>2930</v>
      </c>
      <c r="L1296" s="835">
        <v>50.32</v>
      </c>
      <c r="M1296" s="835">
        <v>855.44</v>
      </c>
      <c r="N1296" s="832">
        <v>17</v>
      </c>
      <c r="O1296" s="836">
        <v>4.5</v>
      </c>
      <c r="P1296" s="835">
        <v>754.80000000000007</v>
      </c>
      <c r="Q1296" s="837">
        <v>0.88235294117647056</v>
      </c>
      <c r="R1296" s="832">
        <v>15</v>
      </c>
      <c r="S1296" s="837">
        <v>0.88235294117647056</v>
      </c>
      <c r="T1296" s="836">
        <v>4</v>
      </c>
      <c r="U1296" s="838">
        <v>0.88888888888888884</v>
      </c>
    </row>
    <row r="1297" spans="1:21" ht="14.4" customHeight="1" x14ac:dyDescent="0.3">
      <c r="A1297" s="831">
        <v>32</v>
      </c>
      <c r="B1297" s="832" t="s">
        <v>2552</v>
      </c>
      <c r="C1297" s="832" t="s">
        <v>2558</v>
      </c>
      <c r="D1297" s="833" t="s">
        <v>4322</v>
      </c>
      <c r="E1297" s="834" t="s">
        <v>2584</v>
      </c>
      <c r="F1297" s="832" t="s">
        <v>2553</v>
      </c>
      <c r="G1297" s="832" t="s">
        <v>2711</v>
      </c>
      <c r="H1297" s="832" t="s">
        <v>592</v>
      </c>
      <c r="I1297" s="832" t="s">
        <v>3866</v>
      </c>
      <c r="J1297" s="832" t="s">
        <v>3867</v>
      </c>
      <c r="K1297" s="832" t="s">
        <v>3868</v>
      </c>
      <c r="L1297" s="835">
        <v>50.32</v>
      </c>
      <c r="M1297" s="835">
        <v>150.96</v>
      </c>
      <c r="N1297" s="832">
        <v>3</v>
      </c>
      <c r="O1297" s="836">
        <v>0.5</v>
      </c>
      <c r="P1297" s="835">
        <v>150.96</v>
      </c>
      <c r="Q1297" s="837">
        <v>1</v>
      </c>
      <c r="R1297" s="832">
        <v>3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32</v>
      </c>
      <c r="B1298" s="832" t="s">
        <v>2552</v>
      </c>
      <c r="C1298" s="832" t="s">
        <v>2558</v>
      </c>
      <c r="D1298" s="833" t="s">
        <v>4322</v>
      </c>
      <c r="E1298" s="834" t="s">
        <v>2584</v>
      </c>
      <c r="F1298" s="832" t="s">
        <v>2553</v>
      </c>
      <c r="G1298" s="832" t="s">
        <v>2627</v>
      </c>
      <c r="H1298" s="832" t="s">
        <v>662</v>
      </c>
      <c r="I1298" s="832" t="s">
        <v>2136</v>
      </c>
      <c r="J1298" s="832" t="s">
        <v>1309</v>
      </c>
      <c r="K1298" s="832" t="s">
        <v>2137</v>
      </c>
      <c r="L1298" s="835">
        <v>154.36000000000001</v>
      </c>
      <c r="M1298" s="835">
        <v>154.36000000000001</v>
      </c>
      <c r="N1298" s="832">
        <v>1</v>
      </c>
      <c r="O1298" s="836">
        <v>1</v>
      </c>
      <c r="P1298" s="835">
        <v>154.36000000000001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32</v>
      </c>
      <c r="B1299" s="832" t="s">
        <v>2552</v>
      </c>
      <c r="C1299" s="832" t="s">
        <v>2558</v>
      </c>
      <c r="D1299" s="833" t="s">
        <v>4322</v>
      </c>
      <c r="E1299" s="834" t="s">
        <v>2584</v>
      </c>
      <c r="F1299" s="832" t="s">
        <v>2553</v>
      </c>
      <c r="G1299" s="832" t="s">
        <v>2627</v>
      </c>
      <c r="H1299" s="832" t="s">
        <v>592</v>
      </c>
      <c r="I1299" s="832" t="s">
        <v>2770</v>
      </c>
      <c r="J1299" s="832" t="s">
        <v>1309</v>
      </c>
      <c r="K1299" s="832" t="s">
        <v>2137</v>
      </c>
      <c r="L1299" s="835">
        <v>154.36000000000001</v>
      </c>
      <c r="M1299" s="835">
        <v>154.36000000000001</v>
      </c>
      <c r="N1299" s="832">
        <v>1</v>
      </c>
      <c r="O1299" s="836">
        <v>0.5</v>
      </c>
      <c r="P1299" s="835">
        <v>154.36000000000001</v>
      </c>
      <c r="Q1299" s="837">
        <v>1</v>
      </c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32</v>
      </c>
      <c r="B1300" s="832" t="s">
        <v>2552</v>
      </c>
      <c r="C1300" s="832" t="s">
        <v>2558</v>
      </c>
      <c r="D1300" s="833" t="s">
        <v>4322</v>
      </c>
      <c r="E1300" s="834" t="s">
        <v>2584</v>
      </c>
      <c r="F1300" s="832" t="s">
        <v>2553</v>
      </c>
      <c r="G1300" s="832" t="s">
        <v>2936</v>
      </c>
      <c r="H1300" s="832" t="s">
        <v>592</v>
      </c>
      <c r="I1300" s="832" t="s">
        <v>2937</v>
      </c>
      <c r="J1300" s="832" t="s">
        <v>2938</v>
      </c>
      <c r="K1300" s="832" t="s">
        <v>2939</v>
      </c>
      <c r="L1300" s="835">
        <v>0</v>
      </c>
      <c r="M1300" s="835">
        <v>0</v>
      </c>
      <c r="N1300" s="832">
        <v>1</v>
      </c>
      <c r="O1300" s="836">
        <v>0.5</v>
      </c>
      <c r="P1300" s="835">
        <v>0</v>
      </c>
      <c r="Q1300" s="837"/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32</v>
      </c>
      <c r="B1301" s="832" t="s">
        <v>2552</v>
      </c>
      <c r="C1301" s="832" t="s">
        <v>2558</v>
      </c>
      <c r="D1301" s="833" t="s">
        <v>4322</v>
      </c>
      <c r="E1301" s="834" t="s">
        <v>2584</v>
      </c>
      <c r="F1301" s="832" t="s">
        <v>2553</v>
      </c>
      <c r="G1301" s="832" t="s">
        <v>2936</v>
      </c>
      <c r="H1301" s="832" t="s">
        <v>592</v>
      </c>
      <c r="I1301" s="832" t="s">
        <v>3869</v>
      </c>
      <c r="J1301" s="832" t="s">
        <v>3870</v>
      </c>
      <c r="K1301" s="832" t="s">
        <v>3871</v>
      </c>
      <c r="L1301" s="835">
        <v>0</v>
      </c>
      <c r="M1301" s="835">
        <v>0</v>
      </c>
      <c r="N1301" s="832">
        <v>1</v>
      </c>
      <c r="O1301" s="836">
        <v>1</v>
      </c>
      <c r="P1301" s="835">
        <v>0</v>
      </c>
      <c r="Q1301" s="837"/>
      <c r="R1301" s="832">
        <v>1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32</v>
      </c>
      <c r="B1302" s="832" t="s">
        <v>2552</v>
      </c>
      <c r="C1302" s="832" t="s">
        <v>2558</v>
      </c>
      <c r="D1302" s="833" t="s">
        <v>4322</v>
      </c>
      <c r="E1302" s="834" t="s">
        <v>2584</v>
      </c>
      <c r="F1302" s="832" t="s">
        <v>2553</v>
      </c>
      <c r="G1302" s="832" t="s">
        <v>3169</v>
      </c>
      <c r="H1302" s="832" t="s">
        <v>662</v>
      </c>
      <c r="I1302" s="832" t="s">
        <v>3872</v>
      </c>
      <c r="J1302" s="832" t="s">
        <v>2128</v>
      </c>
      <c r="K1302" s="832" t="s">
        <v>3873</v>
      </c>
      <c r="L1302" s="835">
        <v>74.08</v>
      </c>
      <c r="M1302" s="835">
        <v>74.08</v>
      </c>
      <c r="N1302" s="832">
        <v>1</v>
      </c>
      <c r="O1302" s="836">
        <v>0.5</v>
      </c>
      <c r="P1302" s="835">
        <v>74.08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32</v>
      </c>
      <c r="B1303" s="832" t="s">
        <v>2552</v>
      </c>
      <c r="C1303" s="832" t="s">
        <v>2558</v>
      </c>
      <c r="D1303" s="833" t="s">
        <v>4322</v>
      </c>
      <c r="E1303" s="834" t="s">
        <v>2584</v>
      </c>
      <c r="F1303" s="832" t="s">
        <v>2553</v>
      </c>
      <c r="G1303" s="832" t="s">
        <v>3169</v>
      </c>
      <c r="H1303" s="832" t="s">
        <v>662</v>
      </c>
      <c r="I1303" s="832" t="s">
        <v>2485</v>
      </c>
      <c r="J1303" s="832" t="s">
        <v>2128</v>
      </c>
      <c r="K1303" s="832" t="s">
        <v>2486</v>
      </c>
      <c r="L1303" s="835">
        <v>115.33</v>
      </c>
      <c r="M1303" s="835">
        <v>115.33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32</v>
      </c>
      <c r="B1304" s="832" t="s">
        <v>2552</v>
      </c>
      <c r="C1304" s="832" t="s">
        <v>2558</v>
      </c>
      <c r="D1304" s="833" t="s">
        <v>4322</v>
      </c>
      <c r="E1304" s="834" t="s">
        <v>2584</v>
      </c>
      <c r="F1304" s="832" t="s">
        <v>2553</v>
      </c>
      <c r="G1304" s="832" t="s">
        <v>3169</v>
      </c>
      <c r="H1304" s="832" t="s">
        <v>662</v>
      </c>
      <c r="I1304" s="832" t="s">
        <v>3874</v>
      </c>
      <c r="J1304" s="832" t="s">
        <v>2123</v>
      </c>
      <c r="K1304" s="832" t="s">
        <v>2428</v>
      </c>
      <c r="L1304" s="835">
        <v>63.14</v>
      </c>
      <c r="M1304" s="835">
        <v>63.14</v>
      </c>
      <c r="N1304" s="832">
        <v>1</v>
      </c>
      <c r="O1304" s="836">
        <v>0.5</v>
      </c>
      <c r="P1304" s="835">
        <v>63.14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32</v>
      </c>
      <c r="B1305" s="832" t="s">
        <v>2552</v>
      </c>
      <c r="C1305" s="832" t="s">
        <v>2558</v>
      </c>
      <c r="D1305" s="833" t="s">
        <v>4322</v>
      </c>
      <c r="E1305" s="834" t="s">
        <v>2584</v>
      </c>
      <c r="F1305" s="832" t="s">
        <v>2553</v>
      </c>
      <c r="G1305" s="832" t="s">
        <v>3169</v>
      </c>
      <c r="H1305" s="832" t="s">
        <v>662</v>
      </c>
      <c r="I1305" s="832" t="s">
        <v>2127</v>
      </c>
      <c r="J1305" s="832" t="s">
        <v>2128</v>
      </c>
      <c r="K1305" s="832" t="s">
        <v>2124</v>
      </c>
      <c r="L1305" s="835">
        <v>49.08</v>
      </c>
      <c r="M1305" s="835">
        <v>49.08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32</v>
      </c>
      <c r="B1306" s="832" t="s">
        <v>2552</v>
      </c>
      <c r="C1306" s="832" t="s">
        <v>2558</v>
      </c>
      <c r="D1306" s="833" t="s">
        <v>4322</v>
      </c>
      <c r="E1306" s="834" t="s">
        <v>2584</v>
      </c>
      <c r="F1306" s="832" t="s">
        <v>2553</v>
      </c>
      <c r="G1306" s="832" t="s">
        <v>3169</v>
      </c>
      <c r="H1306" s="832" t="s">
        <v>592</v>
      </c>
      <c r="I1306" s="832" t="s">
        <v>3722</v>
      </c>
      <c r="J1306" s="832" t="s">
        <v>2128</v>
      </c>
      <c r="K1306" s="832" t="s">
        <v>3723</v>
      </c>
      <c r="L1306" s="835">
        <v>84.18</v>
      </c>
      <c r="M1306" s="835">
        <v>84.18</v>
      </c>
      <c r="N1306" s="832">
        <v>1</v>
      </c>
      <c r="O1306" s="836">
        <v>0.5</v>
      </c>
      <c r="P1306" s="835">
        <v>84.18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32</v>
      </c>
      <c r="B1307" s="832" t="s">
        <v>2552</v>
      </c>
      <c r="C1307" s="832" t="s">
        <v>2558</v>
      </c>
      <c r="D1307" s="833" t="s">
        <v>4322</v>
      </c>
      <c r="E1307" s="834" t="s">
        <v>2584</v>
      </c>
      <c r="F1307" s="832" t="s">
        <v>2553</v>
      </c>
      <c r="G1307" s="832" t="s">
        <v>3875</v>
      </c>
      <c r="H1307" s="832" t="s">
        <v>592</v>
      </c>
      <c r="I1307" s="832" t="s">
        <v>3876</v>
      </c>
      <c r="J1307" s="832" t="s">
        <v>3877</v>
      </c>
      <c r="K1307" s="832" t="s">
        <v>3878</v>
      </c>
      <c r="L1307" s="835">
        <v>248.55</v>
      </c>
      <c r="M1307" s="835">
        <v>248.55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32</v>
      </c>
      <c r="B1308" s="832" t="s">
        <v>2552</v>
      </c>
      <c r="C1308" s="832" t="s">
        <v>2558</v>
      </c>
      <c r="D1308" s="833" t="s">
        <v>4322</v>
      </c>
      <c r="E1308" s="834" t="s">
        <v>2584</v>
      </c>
      <c r="F1308" s="832" t="s">
        <v>2553</v>
      </c>
      <c r="G1308" s="832" t="s">
        <v>2940</v>
      </c>
      <c r="H1308" s="832" t="s">
        <v>592</v>
      </c>
      <c r="I1308" s="832" t="s">
        <v>2941</v>
      </c>
      <c r="J1308" s="832" t="s">
        <v>2942</v>
      </c>
      <c r="K1308" s="832" t="s">
        <v>2943</v>
      </c>
      <c r="L1308" s="835">
        <v>421.79</v>
      </c>
      <c r="M1308" s="835">
        <v>1265.3700000000001</v>
      </c>
      <c r="N1308" s="832">
        <v>3</v>
      </c>
      <c r="O1308" s="836">
        <v>1.5</v>
      </c>
      <c r="P1308" s="835">
        <v>843.58</v>
      </c>
      <c r="Q1308" s="837">
        <v>0.66666666666666663</v>
      </c>
      <c r="R1308" s="832">
        <v>2</v>
      </c>
      <c r="S1308" s="837">
        <v>0.66666666666666663</v>
      </c>
      <c r="T1308" s="836">
        <v>1</v>
      </c>
      <c r="U1308" s="838">
        <v>0.66666666666666663</v>
      </c>
    </row>
    <row r="1309" spans="1:21" ht="14.4" customHeight="1" x14ac:dyDescent="0.3">
      <c r="A1309" s="831">
        <v>32</v>
      </c>
      <c r="B1309" s="832" t="s">
        <v>2552</v>
      </c>
      <c r="C1309" s="832" t="s">
        <v>2558</v>
      </c>
      <c r="D1309" s="833" t="s">
        <v>4322</v>
      </c>
      <c r="E1309" s="834" t="s">
        <v>2584</v>
      </c>
      <c r="F1309" s="832" t="s">
        <v>2554</v>
      </c>
      <c r="G1309" s="832" t="s">
        <v>2951</v>
      </c>
      <c r="H1309" s="832" t="s">
        <v>592</v>
      </c>
      <c r="I1309" s="832" t="s">
        <v>2952</v>
      </c>
      <c r="J1309" s="832" t="s">
        <v>2953</v>
      </c>
      <c r="K1309" s="832"/>
      <c r="L1309" s="835">
        <v>0</v>
      </c>
      <c r="M1309" s="835">
        <v>0</v>
      </c>
      <c r="N1309" s="832">
        <v>4</v>
      </c>
      <c r="O1309" s="836">
        <v>3.5</v>
      </c>
      <c r="P1309" s="835">
        <v>0</v>
      </c>
      <c r="Q1309" s="837"/>
      <c r="R1309" s="832">
        <v>4</v>
      </c>
      <c r="S1309" s="837">
        <v>1</v>
      </c>
      <c r="T1309" s="836">
        <v>3.5</v>
      </c>
      <c r="U1309" s="838">
        <v>1</v>
      </c>
    </row>
    <row r="1310" spans="1:21" ht="14.4" customHeight="1" x14ac:dyDescent="0.3">
      <c r="A1310" s="831">
        <v>32</v>
      </c>
      <c r="B1310" s="832" t="s">
        <v>2552</v>
      </c>
      <c r="C1310" s="832" t="s">
        <v>2558</v>
      </c>
      <c r="D1310" s="833" t="s">
        <v>4322</v>
      </c>
      <c r="E1310" s="834" t="s">
        <v>2585</v>
      </c>
      <c r="F1310" s="832" t="s">
        <v>2553</v>
      </c>
      <c r="G1310" s="832" t="s">
        <v>2598</v>
      </c>
      <c r="H1310" s="832" t="s">
        <v>592</v>
      </c>
      <c r="I1310" s="832" t="s">
        <v>2599</v>
      </c>
      <c r="J1310" s="832" t="s">
        <v>2600</v>
      </c>
      <c r="K1310" s="832" t="s">
        <v>2601</v>
      </c>
      <c r="L1310" s="835">
        <v>1295.6400000000001</v>
      </c>
      <c r="M1310" s="835">
        <v>12956.400000000001</v>
      </c>
      <c r="N1310" s="832">
        <v>10</v>
      </c>
      <c r="O1310" s="836">
        <v>4.5</v>
      </c>
      <c r="P1310" s="835">
        <v>11660.760000000002</v>
      </c>
      <c r="Q1310" s="837">
        <v>0.9</v>
      </c>
      <c r="R1310" s="832">
        <v>9</v>
      </c>
      <c r="S1310" s="837">
        <v>0.9</v>
      </c>
      <c r="T1310" s="836">
        <v>4</v>
      </c>
      <c r="U1310" s="838">
        <v>0.88888888888888884</v>
      </c>
    </row>
    <row r="1311" spans="1:21" ht="14.4" customHeight="1" x14ac:dyDescent="0.3">
      <c r="A1311" s="831">
        <v>32</v>
      </c>
      <c r="B1311" s="832" t="s">
        <v>2552</v>
      </c>
      <c r="C1311" s="832" t="s">
        <v>2558</v>
      </c>
      <c r="D1311" s="833" t="s">
        <v>4322</v>
      </c>
      <c r="E1311" s="834" t="s">
        <v>2585</v>
      </c>
      <c r="F1311" s="832" t="s">
        <v>2553</v>
      </c>
      <c r="G1311" s="832" t="s">
        <v>2598</v>
      </c>
      <c r="H1311" s="832" t="s">
        <v>592</v>
      </c>
      <c r="I1311" s="832" t="s">
        <v>2605</v>
      </c>
      <c r="J1311" s="832" t="s">
        <v>1586</v>
      </c>
      <c r="K1311" s="832" t="s">
        <v>2606</v>
      </c>
      <c r="L1311" s="835">
        <v>462.73</v>
      </c>
      <c r="M1311" s="835">
        <v>36555.669999999991</v>
      </c>
      <c r="N1311" s="832">
        <v>79</v>
      </c>
      <c r="O1311" s="836">
        <v>22.5</v>
      </c>
      <c r="P1311" s="835">
        <v>29614.71999999999</v>
      </c>
      <c r="Q1311" s="837">
        <v>0.810126582278481</v>
      </c>
      <c r="R1311" s="832">
        <v>64</v>
      </c>
      <c r="S1311" s="837">
        <v>0.810126582278481</v>
      </c>
      <c r="T1311" s="836">
        <v>18</v>
      </c>
      <c r="U1311" s="838">
        <v>0.8</v>
      </c>
    </row>
    <row r="1312" spans="1:21" ht="14.4" customHeight="1" x14ac:dyDescent="0.3">
      <c r="A1312" s="831">
        <v>32</v>
      </c>
      <c r="B1312" s="832" t="s">
        <v>2552</v>
      </c>
      <c r="C1312" s="832" t="s">
        <v>2558</v>
      </c>
      <c r="D1312" s="833" t="s">
        <v>4322</v>
      </c>
      <c r="E1312" s="834" t="s">
        <v>2585</v>
      </c>
      <c r="F1312" s="832" t="s">
        <v>2553</v>
      </c>
      <c r="G1312" s="832" t="s">
        <v>2648</v>
      </c>
      <c r="H1312" s="832" t="s">
        <v>662</v>
      </c>
      <c r="I1312" s="832" t="s">
        <v>2236</v>
      </c>
      <c r="J1312" s="832" t="s">
        <v>678</v>
      </c>
      <c r="K1312" s="832" t="s">
        <v>679</v>
      </c>
      <c r="L1312" s="835">
        <v>72.55</v>
      </c>
      <c r="M1312" s="835">
        <v>1378.4499999999998</v>
      </c>
      <c r="N1312" s="832">
        <v>19</v>
      </c>
      <c r="O1312" s="836">
        <v>14.5</v>
      </c>
      <c r="P1312" s="835">
        <v>1160.7999999999997</v>
      </c>
      <c r="Q1312" s="837">
        <v>0.84210526315789469</v>
      </c>
      <c r="R1312" s="832">
        <v>16</v>
      </c>
      <c r="S1312" s="837">
        <v>0.84210526315789469</v>
      </c>
      <c r="T1312" s="836">
        <v>12</v>
      </c>
      <c r="U1312" s="838">
        <v>0.82758620689655171</v>
      </c>
    </row>
    <row r="1313" spans="1:21" ht="14.4" customHeight="1" x14ac:dyDescent="0.3">
      <c r="A1313" s="831">
        <v>32</v>
      </c>
      <c r="B1313" s="832" t="s">
        <v>2552</v>
      </c>
      <c r="C1313" s="832" t="s">
        <v>2558</v>
      </c>
      <c r="D1313" s="833" t="s">
        <v>4322</v>
      </c>
      <c r="E1313" s="834" t="s">
        <v>2585</v>
      </c>
      <c r="F1313" s="832" t="s">
        <v>2553</v>
      </c>
      <c r="G1313" s="832" t="s">
        <v>2648</v>
      </c>
      <c r="H1313" s="832" t="s">
        <v>662</v>
      </c>
      <c r="I1313" s="832" t="s">
        <v>2237</v>
      </c>
      <c r="J1313" s="832" t="s">
        <v>678</v>
      </c>
      <c r="K1313" s="832" t="s">
        <v>680</v>
      </c>
      <c r="L1313" s="835">
        <v>65.28</v>
      </c>
      <c r="M1313" s="835">
        <v>326.39999999999998</v>
      </c>
      <c r="N1313" s="832">
        <v>5</v>
      </c>
      <c r="O1313" s="836">
        <v>3.5</v>
      </c>
      <c r="P1313" s="835">
        <v>326.39999999999998</v>
      </c>
      <c r="Q1313" s="837">
        <v>1</v>
      </c>
      <c r="R1313" s="832">
        <v>5</v>
      </c>
      <c r="S1313" s="837">
        <v>1</v>
      </c>
      <c r="T1313" s="836">
        <v>3.5</v>
      </c>
      <c r="U1313" s="838">
        <v>1</v>
      </c>
    </row>
    <row r="1314" spans="1:21" ht="14.4" customHeight="1" x14ac:dyDescent="0.3">
      <c r="A1314" s="831">
        <v>32</v>
      </c>
      <c r="B1314" s="832" t="s">
        <v>2552</v>
      </c>
      <c r="C1314" s="832" t="s">
        <v>2558</v>
      </c>
      <c r="D1314" s="833" t="s">
        <v>4322</v>
      </c>
      <c r="E1314" s="834" t="s">
        <v>2585</v>
      </c>
      <c r="F1314" s="832" t="s">
        <v>2553</v>
      </c>
      <c r="G1314" s="832" t="s">
        <v>2659</v>
      </c>
      <c r="H1314" s="832" t="s">
        <v>662</v>
      </c>
      <c r="I1314" s="832" t="s">
        <v>2062</v>
      </c>
      <c r="J1314" s="832" t="s">
        <v>2063</v>
      </c>
      <c r="K1314" s="832" t="s">
        <v>2064</v>
      </c>
      <c r="L1314" s="835">
        <v>93.27</v>
      </c>
      <c r="M1314" s="835">
        <v>93.27</v>
      </c>
      <c r="N1314" s="832">
        <v>1</v>
      </c>
      <c r="O1314" s="836">
        <v>0.5</v>
      </c>
      <c r="P1314" s="835">
        <v>93.27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32</v>
      </c>
      <c r="B1315" s="832" t="s">
        <v>2552</v>
      </c>
      <c r="C1315" s="832" t="s">
        <v>2558</v>
      </c>
      <c r="D1315" s="833" t="s">
        <v>4322</v>
      </c>
      <c r="E1315" s="834" t="s">
        <v>2585</v>
      </c>
      <c r="F1315" s="832" t="s">
        <v>2553</v>
      </c>
      <c r="G1315" s="832" t="s">
        <v>3104</v>
      </c>
      <c r="H1315" s="832" t="s">
        <v>592</v>
      </c>
      <c r="I1315" s="832" t="s">
        <v>3105</v>
      </c>
      <c r="J1315" s="832" t="s">
        <v>3106</v>
      </c>
      <c r="K1315" s="832" t="s">
        <v>3107</v>
      </c>
      <c r="L1315" s="835">
        <v>1561.54</v>
      </c>
      <c r="M1315" s="835">
        <v>4684.62</v>
      </c>
      <c r="N1315" s="832">
        <v>3</v>
      </c>
      <c r="O1315" s="836">
        <v>2</v>
      </c>
      <c r="P1315" s="835">
        <v>4684.62</v>
      </c>
      <c r="Q1315" s="837">
        <v>1</v>
      </c>
      <c r="R1315" s="832">
        <v>3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32</v>
      </c>
      <c r="B1316" s="832" t="s">
        <v>2552</v>
      </c>
      <c r="C1316" s="832" t="s">
        <v>2558</v>
      </c>
      <c r="D1316" s="833" t="s">
        <v>4322</v>
      </c>
      <c r="E1316" s="834" t="s">
        <v>2585</v>
      </c>
      <c r="F1316" s="832" t="s">
        <v>2553</v>
      </c>
      <c r="G1316" s="832" t="s">
        <v>3112</v>
      </c>
      <c r="H1316" s="832" t="s">
        <v>662</v>
      </c>
      <c r="I1316" s="832" t="s">
        <v>2156</v>
      </c>
      <c r="J1316" s="832" t="s">
        <v>2157</v>
      </c>
      <c r="K1316" s="832" t="s">
        <v>2158</v>
      </c>
      <c r="L1316" s="835">
        <v>70.540000000000006</v>
      </c>
      <c r="M1316" s="835">
        <v>211.62</v>
      </c>
      <c r="N1316" s="832">
        <v>3</v>
      </c>
      <c r="O1316" s="836">
        <v>2</v>
      </c>
      <c r="P1316" s="835">
        <v>211.62</v>
      </c>
      <c r="Q1316" s="837">
        <v>1</v>
      </c>
      <c r="R1316" s="832">
        <v>3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32</v>
      </c>
      <c r="B1317" s="832" t="s">
        <v>2552</v>
      </c>
      <c r="C1317" s="832" t="s">
        <v>2558</v>
      </c>
      <c r="D1317" s="833" t="s">
        <v>4322</v>
      </c>
      <c r="E1317" s="834" t="s">
        <v>2585</v>
      </c>
      <c r="F1317" s="832" t="s">
        <v>2553</v>
      </c>
      <c r="G1317" s="832" t="s">
        <v>3879</v>
      </c>
      <c r="H1317" s="832" t="s">
        <v>592</v>
      </c>
      <c r="I1317" s="832" t="s">
        <v>3880</v>
      </c>
      <c r="J1317" s="832" t="s">
        <v>3881</v>
      </c>
      <c r="K1317" s="832" t="s">
        <v>3882</v>
      </c>
      <c r="L1317" s="835">
        <v>86.02</v>
      </c>
      <c r="M1317" s="835">
        <v>86.02</v>
      </c>
      <c r="N1317" s="832">
        <v>1</v>
      </c>
      <c r="O1317" s="836">
        <v>1</v>
      </c>
      <c r="P1317" s="835">
        <v>86.02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32</v>
      </c>
      <c r="B1318" s="832" t="s">
        <v>2552</v>
      </c>
      <c r="C1318" s="832" t="s">
        <v>2558</v>
      </c>
      <c r="D1318" s="833" t="s">
        <v>4322</v>
      </c>
      <c r="E1318" s="834" t="s">
        <v>2585</v>
      </c>
      <c r="F1318" s="832" t="s">
        <v>2553</v>
      </c>
      <c r="G1318" s="832" t="s">
        <v>2663</v>
      </c>
      <c r="H1318" s="832" t="s">
        <v>662</v>
      </c>
      <c r="I1318" s="832" t="s">
        <v>2052</v>
      </c>
      <c r="J1318" s="832" t="s">
        <v>1509</v>
      </c>
      <c r="K1318" s="832" t="s">
        <v>2053</v>
      </c>
      <c r="L1318" s="835">
        <v>35.11</v>
      </c>
      <c r="M1318" s="835">
        <v>35.11</v>
      </c>
      <c r="N1318" s="832">
        <v>1</v>
      </c>
      <c r="O1318" s="836">
        <v>0.5</v>
      </c>
      <c r="P1318" s="835">
        <v>35.11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32</v>
      </c>
      <c r="B1319" s="832" t="s">
        <v>2552</v>
      </c>
      <c r="C1319" s="832" t="s">
        <v>2558</v>
      </c>
      <c r="D1319" s="833" t="s">
        <v>4322</v>
      </c>
      <c r="E1319" s="834" t="s">
        <v>2585</v>
      </c>
      <c r="F1319" s="832" t="s">
        <v>2553</v>
      </c>
      <c r="G1319" s="832" t="s">
        <v>2786</v>
      </c>
      <c r="H1319" s="832" t="s">
        <v>592</v>
      </c>
      <c r="I1319" s="832" t="s">
        <v>2787</v>
      </c>
      <c r="J1319" s="832" t="s">
        <v>1030</v>
      </c>
      <c r="K1319" s="832" t="s">
        <v>2788</v>
      </c>
      <c r="L1319" s="835">
        <v>0</v>
      </c>
      <c r="M1319" s="835">
        <v>0</v>
      </c>
      <c r="N1319" s="832">
        <v>3</v>
      </c>
      <c r="O1319" s="836">
        <v>2.5</v>
      </c>
      <c r="P1319" s="835">
        <v>0</v>
      </c>
      <c r="Q1319" s="837"/>
      <c r="R1319" s="832">
        <v>1</v>
      </c>
      <c r="S1319" s="837">
        <v>0.33333333333333331</v>
      </c>
      <c r="T1319" s="836">
        <v>1</v>
      </c>
      <c r="U1319" s="838">
        <v>0.4</v>
      </c>
    </row>
    <row r="1320" spans="1:21" ht="14.4" customHeight="1" x14ac:dyDescent="0.3">
      <c r="A1320" s="831">
        <v>32</v>
      </c>
      <c r="B1320" s="832" t="s">
        <v>2552</v>
      </c>
      <c r="C1320" s="832" t="s">
        <v>2558</v>
      </c>
      <c r="D1320" s="833" t="s">
        <v>4322</v>
      </c>
      <c r="E1320" s="834" t="s">
        <v>2585</v>
      </c>
      <c r="F1320" s="832" t="s">
        <v>2553</v>
      </c>
      <c r="G1320" s="832" t="s">
        <v>3210</v>
      </c>
      <c r="H1320" s="832" t="s">
        <v>592</v>
      </c>
      <c r="I1320" s="832" t="s">
        <v>3211</v>
      </c>
      <c r="J1320" s="832" t="s">
        <v>3212</v>
      </c>
      <c r="K1320" s="832" t="s">
        <v>2147</v>
      </c>
      <c r="L1320" s="835">
        <v>170.52</v>
      </c>
      <c r="M1320" s="835">
        <v>341.04</v>
      </c>
      <c r="N1320" s="832">
        <v>2</v>
      </c>
      <c r="O1320" s="836">
        <v>0.5</v>
      </c>
      <c r="P1320" s="835">
        <v>341.04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32</v>
      </c>
      <c r="B1321" s="832" t="s">
        <v>2552</v>
      </c>
      <c r="C1321" s="832" t="s">
        <v>2558</v>
      </c>
      <c r="D1321" s="833" t="s">
        <v>4322</v>
      </c>
      <c r="E1321" s="834" t="s">
        <v>2585</v>
      </c>
      <c r="F1321" s="832" t="s">
        <v>2553</v>
      </c>
      <c r="G1321" s="832" t="s">
        <v>2649</v>
      </c>
      <c r="H1321" s="832" t="s">
        <v>662</v>
      </c>
      <c r="I1321" s="832" t="s">
        <v>2146</v>
      </c>
      <c r="J1321" s="832" t="s">
        <v>2144</v>
      </c>
      <c r="K1321" s="832" t="s">
        <v>2147</v>
      </c>
      <c r="L1321" s="835">
        <v>170.52</v>
      </c>
      <c r="M1321" s="835">
        <v>682.08</v>
      </c>
      <c r="N1321" s="832">
        <v>4</v>
      </c>
      <c r="O1321" s="836">
        <v>3.5</v>
      </c>
      <c r="P1321" s="835">
        <v>511.56000000000006</v>
      </c>
      <c r="Q1321" s="837">
        <v>0.75</v>
      </c>
      <c r="R1321" s="832">
        <v>3</v>
      </c>
      <c r="S1321" s="837">
        <v>0.75</v>
      </c>
      <c r="T1321" s="836">
        <v>2.5</v>
      </c>
      <c r="U1321" s="838">
        <v>0.7142857142857143</v>
      </c>
    </row>
    <row r="1322" spans="1:21" ht="14.4" customHeight="1" x14ac:dyDescent="0.3">
      <c r="A1322" s="831">
        <v>32</v>
      </c>
      <c r="B1322" s="832" t="s">
        <v>2552</v>
      </c>
      <c r="C1322" s="832" t="s">
        <v>2558</v>
      </c>
      <c r="D1322" s="833" t="s">
        <v>4322</v>
      </c>
      <c r="E1322" s="834" t="s">
        <v>2585</v>
      </c>
      <c r="F1322" s="832" t="s">
        <v>2553</v>
      </c>
      <c r="G1322" s="832" t="s">
        <v>2607</v>
      </c>
      <c r="H1322" s="832" t="s">
        <v>662</v>
      </c>
      <c r="I1322" s="832" t="s">
        <v>2294</v>
      </c>
      <c r="J1322" s="832" t="s">
        <v>1245</v>
      </c>
      <c r="K1322" s="832" t="s">
        <v>1510</v>
      </c>
      <c r="L1322" s="835">
        <v>58.77</v>
      </c>
      <c r="M1322" s="835">
        <v>58.77</v>
      </c>
      <c r="N1322" s="832">
        <v>1</v>
      </c>
      <c r="O1322" s="836">
        <v>1</v>
      </c>
      <c r="P1322" s="835">
        <v>58.77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32</v>
      </c>
      <c r="B1323" s="832" t="s">
        <v>2552</v>
      </c>
      <c r="C1323" s="832" t="s">
        <v>2558</v>
      </c>
      <c r="D1323" s="833" t="s">
        <v>4322</v>
      </c>
      <c r="E1323" s="834" t="s">
        <v>2585</v>
      </c>
      <c r="F1323" s="832" t="s">
        <v>2553</v>
      </c>
      <c r="G1323" s="832" t="s">
        <v>2790</v>
      </c>
      <c r="H1323" s="832" t="s">
        <v>592</v>
      </c>
      <c r="I1323" s="832" t="s">
        <v>2791</v>
      </c>
      <c r="J1323" s="832" t="s">
        <v>2792</v>
      </c>
      <c r="K1323" s="832" t="s">
        <v>2147</v>
      </c>
      <c r="L1323" s="835">
        <v>78.33</v>
      </c>
      <c r="M1323" s="835">
        <v>78.33</v>
      </c>
      <c r="N1323" s="832">
        <v>1</v>
      </c>
      <c r="O1323" s="836">
        <v>0.5</v>
      </c>
      <c r="P1323" s="835">
        <v>78.33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32</v>
      </c>
      <c r="B1324" s="832" t="s">
        <v>2552</v>
      </c>
      <c r="C1324" s="832" t="s">
        <v>2558</v>
      </c>
      <c r="D1324" s="833" t="s">
        <v>4322</v>
      </c>
      <c r="E1324" s="834" t="s">
        <v>2585</v>
      </c>
      <c r="F1324" s="832" t="s">
        <v>2553</v>
      </c>
      <c r="G1324" s="832" t="s">
        <v>2790</v>
      </c>
      <c r="H1324" s="832" t="s">
        <v>592</v>
      </c>
      <c r="I1324" s="832" t="s">
        <v>3563</v>
      </c>
      <c r="J1324" s="832" t="s">
        <v>2792</v>
      </c>
      <c r="K1324" s="832" t="s">
        <v>1341</v>
      </c>
      <c r="L1324" s="835">
        <v>39.17</v>
      </c>
      <c r="M1324" s="835">
        <v>78.34</v>
      </c>
      <c r="N1324" s="832">
        <v>2</v>
      </c>
      <c r="O1324" s="836">
        <v>1.5</v>
      </c>
      <c r="P1324" s="835">
        <v>78.34</v>
      </c>
      <c r="Q1324" s="837">
        <v>1</v>
      </c>
      <c r="R1324" s="832">
        <v>2</v>
      </c>
      <c r="S1324" s="837">
        <v>1</v>
      </c>
      <c r="T1324" s="836">
        <v>1.5</v>
      </c>
      <c r="U1324" s="838">
        <v>1</v>
      </c>
    </row>
    <row r="1325" spans="1:21" ht="14.4" customHeight="1" x14ac:dyDescent="0.3">
      <c r="A1325" s="831">
        <v>32</v>
      </c>
      <c r="B1325" s="832" t="s">
        <v>2552</v>
      </c>
      <c r="C1325" s="832" t="s">
        <v>2558</v>
      </c>
      <c r="D1325" s="833" t="s">
        <v>4322</v>
      </c>
      <c r="E1325" s="834" t="s">
        <v>2585</v>
      </c>
      <c r="F1325" s="832" t="s">
        <v>2553</v>
      </c>
      <c r="G1325" s="832" t="s">
        <v>2628</v>
      </c>
      <c r="H1325" s="832" t="s">
        <v>662</v>
      </c>
      <c r="I1325" s="832" t="s">
        <v>3452</v>
      </c>
      <c r="J1325" s="832" t="s">
        <v>777</v>
      </c>
      <c r="K1325" s="832" t="s">
        <v>2516</v>
      </c>
      <c r="L1325" s="835">
        <v>264</v>
      </c>
      <c r="M1325" s="835">
        <v>264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32</v>
      </c>
      <c r="B1326" s="832" t="s">
        <v>2552</v>
      </c>
      <c r="C1326" s="832" t="s">
        <v>2558</v>
      </c>
      <c r="D1326" s="833" t="s">
        <v>4322</v>
      </c>
      <c r="E1326" s="834" t="s">
        <v>2585</v>
      </c>
      <c r="F1326" s="832" t="s">
        <v>2553</v>
      </c>
      <c r="G1326" s="832" t="s">
        <v>2628</v>
      </c>
      <c r="H1326" s="832" t="s">
        <v>662</v>
      </c>
      <c r="I1326" s="832" t="s">
        <v>2793</v>
      </c>
      <c r="J1326" s="832" t="s">
        <v>777</v>
      </c>
      <c r="K1326" s="832" t="s">
        <v>2516</v>
      </c>
      <c r="L1326" s="835">
        <v>264</v>
      </c>
      <c r="M1326" s="835">
        <v>264</v>
      </c>
      <c r="N1326" s="832">
        <v>1</v>
      </c>
      <c r="O1326" s="836">
        <v>1</v>
      </c>
      <c r="P1326" s="835">
        <v>264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32</v>
      </c>
      <c r="B1327" s="832" t="s">
        <v>2552</v>
      </c>
      <c r="C1327" s="832" t="s">
        <v>2558</v>
      </c>
      <c r="D1327" s="833" t="s">
        <v>4322</v>
      </c>
      <c r="E1327" s="834" t="s">
        <v>2585</v>
      </c>
      <c r="F1327" s="832" t="s">
        <v>2553</v>
      </c>
      <c r="G1327" s="832" t="s">
        <v>3883</v>
      </c>
      <c r="H1327" s="832" t="s">
        <v>592</v>
      </c>
      <c r="I1327" s="832" t="s">
        <v>3884</v>
      </c>
      <c r="J1327" s="832" t="s">
        <v>3885</v>
      </c>
      <c r="K1327" s="832" t="s">
        <v>3886</v>
      </c>
      <c r="L1327" s="835">
        <v>4909.76</v>
      </c>
      <c r="M1327" s="835">
        <v>24548.800000000003</v>
      </c>
      <c r="N1327" s="832">
        <v>5</v>
      </c>
      <c r="O1327" s="836">
        <v>1.5</v>
      </c>
      <c r="P1327" s="835">
        <v>24548.800000000003</v>
      </c>
      <c r="Q1327" s="837">
        <v>1</v>
      </c>
      <c r="R1327" s="832">
        <v>5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32</v>
      </c>
      <c r="B1328" s="832" t="s">
        <v>2552</v>
      </c>
      <c r="C1328" s="832" t="s">
        <v>2558</v>
      </c>
      <c r="D1328" s="833" t="s">
        <v>4322</v>
      </c>
      <c r="E1328" s="834" t="s">
        <v>2585</v>
      </c>
      <c r="F1328" s="832" t="s">
        <v>2553</v>
      </c>
      <c r="G1328" s="832" t="s">
        <v>2667</v>
      </c>
      <c r="H1328" s="832" t="s">
        <v>592</v>
      </c>
      <c r="I1328" s="832" t="s">
        <v>3115</v>
      </c>
      <c r="J1328" s="832" t="s">
        <v>899</v>
      </c>
      <c r="K1328" s="832" t="s">
        <v>3116</v>
      </c>
      <c r="L1328" s="835">
        <v>1719.99</v>
      </c>
      <c r="M1328" s="835">
        <v>1719.99</v>
      </c>
      <c r="N1328" s="832">
        <v>1</v>
      </c>
      <c r="O1328" s="836">
        <v>0.5</v>
      </c>
      <c r="P1328" s="835">
        <v>1719.99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32</v>
      </c>
      <c r="B1329" s="832" t="s">
        <v>2552</v>
      </c>
      <c r="C1329" s="832" t="s">
        <v>2558</v>
      </c>
      <c r="D1329" s="833" t="s">
        <v>4322</v>
      </c>
      <c r="E1329" s="834" t="s">
        <v>2585</v>
      </c>
      <c r="F1329" s="832" t="s">
        <v>2553</v>
      </c>
      <c r="G1329" s="832" t="s">
        <v>3458</v>
      </c>
      <c r="H1329" s="832" t="s">
        <v>592</v>
      </c>
      <c r="I1329" s="832" t="s">
        <v>3459</v>
      </c>
      <c r="J1329" s="832" t="s">
        <v>1067</v>
      </c>
      <c r="K1329" s="832" t="s">
        <v>1069</v>
      </c>
      <c r="L1329" s="835">
        <v>42.05</v>
      </c>
      <c r="M1329" s="835">
        <v>42.05</v>
      </c>
      <c r="N1329" s="832">
        <v>1</v>
      </c>
      <c r="O1329" s="836">
        <v>0.5</v>
      </c>
      <c r="P1329" s="835">
        <v>42.05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32</v>
      </c>
      <c r="B1330" s="832" t="s">
        <v>2552</v>
      </c>
      <c r="C1330" s="832" t="s">
        <v>2558</v>
      </c>
      <c r="D1330" s="833" t="s">
        <v>4322</v>
      </c>
      <c r="E1330" s="834" t="s">
        <v>2585</v>
      </c>
      <c r="F1330" s="832" t="s">
        <v>2553</v>
      </c>
      <c r="G1330" s="832" t="s">
        <v>2975</v>
      </c>
      <c r="H1330" s="832" t="s">
        <v>592</v>
      </c>
      <c r="I1330" s="832" t="s">
        <v>2976</v>
      </c>
      <c r="J1330" s="832" t="s">
        <v>2977</v>
      </c>
      <c r="K1330" s="832" t="s">
        <v>2296</v>
      </c>
      <c r="L1330" s="835">
        <v>395.98</v>
      </c>
      <c r="M1330" s="835">
        <v>395.98</v>
      </c>
      <c r="N1330" s="832">
        <v>1</v>
      </c>
      <c r="O1330" s="836">
        <v>1</v>
      </c>
      <c r="P1330" s="835">
        <v>395.98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32</v>
      </c>
      <c r="B1331" s="832" t="s">
        <v>2552</v>
      </c>
      <c r="C1331" s="832" t="s">
        <v>2558</v>
      </c>
      <c r="D1331" s="833" t="s">
        <v>4322</v>
      </c>
      <c r="E1331" s="834" t="s">
        <v>2585</v>
      </c>
      <c r="F1331" s="832" t="s">
        <v>2553</v>
      </c>
      <c r="G1331" s="832" t="s">
        <v>3571</v>
      </c>
      <c r="H1331" s="832" t="s">
        <v>592</v>
      </c>
      <c r="I1331" s="832" t="s">
        <v>3572</v>
      </c>
      <c r="J1331" s="832" t="s">
        <v>3573</v>
      </c>
      <c r="K1331" s="832" t="s">
        <v>3574</v>
      </c>
      <c r="L1331" s="835">
        <v>0</v>
      </c>
      <c r="M1331" s="835">
        <v>0</v>
      </c>
      <c r="N1331" s="832">
        <v>2</v>
      </c>
      <c r="O1331" s="836">
        <v>0.5</v>
      </c>
      <c r="P1331" s="835">
        <v>0</v>
      </c>
      <c r="Q1331" s="837"/>
      <c r="R1331" s="832">
        <v>2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32</v>
      </c>
      <c r="B1332" s="832" t="s">
        <v>2552</v>
      </c>
      <c r="C1332" s="832" t="s">
        <v>2558</v>
      </c>
      <c r="D1332" s="833" t="s">
        <v>4322</v>
      </c>
      <c r="E1332" s="834" t="s">
        <v>2585</v>
      </c>
      <c r="F1332" s="832" t="s">
        <v>2553</v>
      </c>
      <c r="G1332" s="832" t="s">
        <v>3763</v>
      </c>
      <c r="H1332" s="832" t="s">
        <v>662</v>
      </c>
      <c r="I1332" s="832" t="s">
        <v>3887</v>
      </c>
      <c r="J1332" s="832" t="s">
        <v>3888</v>
      </c>
      <c r="K1332" s="832" t="s">
        <v>3889</v>
      </c>
      <c r="L1332" s="835">
        <v>621.88</v>
      </c>
      <c r="M1332" s="835">
        <v>621.88</v>
      </c>
      <c r="N1332" s="832">
        <v>1</v>
      </c>
      <c r="O1332" s="836">
        <v>0.5</v>
      </c>
      <c r="P1332" s="835">
        <v>621.88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32</v>
      </c>
      <c r="B1333" s="832" t="s">
        <v>2552</v>
      </c>
      <c r="C1333" s="832" t="s">
        <v>2558</v>
      </c>
      <c r="D1333" s="833" t="s">
        <v>4322</v>
      </c>
      <c r="E1333" s="834" t="s">
        <v>2585</v>
      </c>
      <c r="F1333" s="832" t="s">
        <v>2553</v>
      </c>
      <c r="G1333" s="832" t="s">
        <v>3890</v>
      </c>
      <c r="H1333" s="832" t="s">
        <v>592</v>
      </c>
      <c r="I1333" s="832" t="s">
        <v>3891</v>
      </c>
      <c r="J1333" s="832" t="s">
        <v>3892</v>
      </c>
      <c r="K1333" s="832" t="s">
        <v>2266</v>
      </c>
      <c r="L1333" s="835">
        <v>8540.5</v>
      </c>
      <c r="M1333" s="835">
        <v>17081</v>
      </c>
      <c r="N1333" s="832">
        <v>2</v>
      </c>
      <c r="O1333" s="836">
        <v>1.5</v>
      </c>
      <c r="P1333" s="835">
        <v>17081</v>
      </c>
      <c r="Q1333" s="837">
        <v>1</v>
      </c>
      <c r="R1333" s="832">
        <v>2</v>
      </c>
      <c r="S1333" s="837">
        <v>1</v>
      </c>
      <c r="T1333" s="836">
        <v>1.5</v>
      </c>
      <c r="U1333" s="838">
        <v>1</v>
      </c>
    </row>
    <row r="1334" spans="1:21" ht="14.4" customHeight="1" x14ac:dyDescent="0.3">
      <c r="A1334" s="831">
        <v>32</v>
      </c>
      <c r="B1334" s="832" t="s">
        <v>2552</v>
      </c>
      <c r="C1334" s="832" t="s">
        <v>2558</v>
      </c>
      <c r="D1334" s="833" t="s">
        <v>4322</v>
      </c>
      <c r="E1334" s="834" t="s">
        <v>2585</v>
      </c>
      <c r="F1334" s="832" t="s">
        <v>2553</v>
      </c>
      <c r="G1334" s="832" t="s">
        <v>3890</v>
      </c>
      <c r="H1334" s="832" t="s">
        <v>592</v>
      </c>
      <c r="I1334" s="832" t="s">
        <v>3891</v>
      </c>
      <c r="J1334" s="832" t="s">
        <v>3892</v>
      </c>
      <c r="K1334" s="832" t="s">
        <v>2266</v>
      </c>
      <c r="L1334" s="835">
        <v>3922.65</v>
      </c>
      <c r="M1334" s="835">
        <v>7845.3</v>
      </c>
      <c r="N1334" s="832">
        <v>2</v>
      </c>
      <c r="O1334" s="836">
        <v>1.5</v>
      </c>
      <c r="P1334" s="835">
        <v>7845.3</v>
      </c>
      <c r="Q1334" s="837">
        <v>1</v>
      </c>
      <c r="R1334" s="832">
        <v>2</v>
      </c>
      <c r="S1334" s="837">
        <v>1</v>
      </c>
      <c r="T1334" s="836">
        <v>1.5</v>
      </c>
      <c r="U1334" s="838">
        <v>1</v>
      </c>
    </row>
    <row r="1335" spans="1:21" ht="14.4" customHeight="1" x14ac:dyDescent="0.3">
      <c r="A1335" s="831">
        <v>32</v>
      </c>
      <c r="B1335" s="832" t="s">
        <v>2552</v>
      </c>
      <c r="C1335" s="832" t="s">
        <v>2558</v>
      </c>
      <c r="D1335" s="833" t="s">
        <v>4322</v>
      </c>
      <c r="E1335" s="834" t="s">
        <v>2585</v>
      </c>
      <c r="F1335" s="832" t="s">
        <v>2553</v>
      </c>
      <c r="G1335" s="832" t="s">
        <v>2650</v>
      </c>
      <c r="H1335" s="832" t="s">
        <v>662</v>
      </c>
      <c r="I1335" s="832" t="s">
        <v>2188</v>
      </c>
      <c r="J1335" s="832" t="s">
        <v>2189</v>
      </c>
      <c r="K1335" s="832" t="s">
        <v>2190</v>
      </c>
      <c r="L1335" s="835">
        <v>3231.81</v>
      </c>
      <c r="M1335" s="835">
        <v>25854.480000000003</v>
      </c>
      <c r="N1335" s="832">
        <v>8</v>
      </c>
      <c r="O1335" s="836">
        <v>5.5</v>
      </c>
      <c r="P1335" s="835">
        <v>22622.670000000002</v>
      </c>
      <c r="Q1335" s="837">
        <v>0.875</v>
      </c>
      <c r="R1335" s="832">
        <v>7</v>
      </c>
      <c r="S1335" s="837">
        <v>0.875</v>
      </c>
      <c r="T1335" s="836">
        <v>4.5</v>
      </c>
      <c r="U1335" s="838">
        <v>0.81818181818181823</v>
      </c>
    </row>
    <row r="1336" spans="1:21" ht="14.4" customHeight="1" x14ac:dyDescent="0.3">
      <c r="A1336" s="831">
        <v>32</v>
      </c>
      <c r="B1336" s="832" t="s">
        <v>2552</v>
      </c>
      <c r="C1336" s="832" t="s">
        <v>2558</v>
      </c>
      <c r="D1336" s="833" t="s">
        <v>4322</v>
      </c>
      <c r="E1336" s="834" t="s">
        <v>2585</v>
      </c>
      <c r="F1336" s="832" t="s">
        <v>2553</v>
      </c>
      <c r="G1336" s="832" t="s">
        <v>3893</v>
      </c>
      <c r="H1336" s="832" t="s">
        <v>592</v>
      </c>
      <c r="I1336" s="832" t="s">
        <v>3894</v>
      </c>
      <c r="J1336" s="832" t="s">
        <v>3895</v>
      </c>
      <c r="K1336" s="832" t="s">
        <v>3896</v>
      </c>
      <c r="L1336" s="835">
        <v>121.07</v>
      </c>
      <c r="M1336" s="835">
        <v>121.07</v>
      </c>
      <c r="N1336" s="832">
        <v>1</v>
      </c>
      <c r="O1336" s="836">
        <v>1</v>
      </c>
      <c r="P1336" s="835">
        <v>121.07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32</v>
      </c>
      <c r="B1337" s="832" t="s">
        <v>2552</v>
      </c>
      <c r="C1337" s="832" t="s">
        <v>2558</v>
      </c>
      <c r="D1337" s="833" t="s">
        <v>4322</v>
      </c>
      <c r="E1337" s="834" t="s">
        <v>2585</v>
      </c>
      <c r="F1337" s="832" t="s">
        <v>2553</v>
      </c>
      <c r="G1337" s="832" t="s">
        <v>2673</v>
      </c>
      <c r="H1337" s="832" t="s">
        <v>662</v>
      </c>
      <c r="I1337" s="832" t="s">
        <v>2765</v>
      </c>
      <c r="J1337" s="832" t="s">
        <v>908</v>
      </c>
      <c r="K1337" s="832" t="s">
        <v>2030</v>
      </c>
      <c r="L1337" s="835">
        <v>42.51</v>
      </c>
      <c r="M1337" s="835">
        <v>255.06</v>
      </c>
      <c r="N1337" s="832">
        <v>6</v>
      </c>
      <c r="O1337" s="836">
        <v>4.5</v>
      </c>
      <c r="P1337" s="835">
        <v>170.04</v>
      </c>
      <c r="Q1337" s="837">
        <v>0.66666666666666663</v>
      </c>
      <c r="R1337" s="832">
        <v>4</v>
      </c>
      <c r="S1337" s="837">
        <v>0.66666666666666663</v>
      </c>
      <c r="T1337" s="836">
        <v>3</v>
      </c>
      <c r="U1337" s="838">
        <v>0.66666666666666663</v>
      </c>
    </row>
    <row r="1338" spans="1:21" ht="14.4" customHeight="1" x14ac:dyDescent="0.3">
      <c r="A1338" s="831">
        <v>32</v>
      </c>
      <c r="B1338" s="832" t="s">
        <v>2552</v>
      </c>
      <c r="C1338" s="832" t="s">
        <v>2558</v>
      </c>
      <c r="D1338" s="833" t="s">
        <v>4322</v>
      </c>
      <c r="E1338" s="834" t="s">
        <v>2585</v>
      </c>
      <c r="F1338" s="832" t="s">
        <v>2553</v>
      </c>
      <c r="G1338" s="832" t="s">
        <v>2673</v>
      </c>
      <c r="H1338" s="832" t="s">
        <v>662</v>
      </c>
      <c r="I1338" s="832" t="s">
        <v>2027</v>
      </c>
      <c r="J1338" s="832" t="s">
        <v>908</v>
      </c>
      <c r="K1338" s="832" t="s">
        <v>2028</v>
      </c>
      <c r="L1338" s="835">
        <v>85.02</v>
      </c>
      <c r="M1338" s="835">
        <v>170.04</v>
      </c>
      <c r="N1338" s="832">
        <v>2</v>
      </c>
      <c r="O1338" s="836">
        <v>2</v>
      </c>
      <c r="P1338" s="835">
        <v>170.04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32</v>
      </c>
      <c r="B1339" s="832" t="s">
        <v>2552</v>
      </c>
      <c r="C1339" s="832" t="s">
        <v>2558</v>
      </c>
      <c r="D1339" s="833" t="s">
        <v>4322</v>
      </c>
      <c r="E1339" s="834" t="s">
        <v>2585</v>
      </c>
      <c r="F1339" s="832" t="s">
        <v>2553</v>
      </c>
      <c r="G1339" s="832" t="s">
        <v>2724</v>
      </c>
      <c r="H1339" s="832" t="s">
        <v>592</v>
      </c>
      <c r="I1339" s="832" t="s">
        <v>2725</v>
      </c>
      <c r="J1339" s="832" t="s">
        <v>1001</v>
      </c>
      <c r="K1339" s="832" t="s">
        <v>2726</v>
      </c>
      <c r="L1339" s="835">
        <v>105.63</v>
      </c>
      <c r="M1339" s="835">
        <v>316.89</v>
      </c>
      <c r="N1339" s="832">
        <v>3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32</v>
      </c>
      <c r="B1340" s="832" t="s">
        <v>2552</v>
      </c>
      <c r="C1340" s="832" t="s">
        <v>2558</v>
      </c>
      <c r="D1340" s="833" t="s">
        <v>4322</v>
      </c>
      <c r="E1340" s="834" t="s">
        <v>2585</v>
      </c>
      <c r="F1340" s="832" t="s">
        <v>2553</v>
      </c>
      <c r="G1340" s="832" t="s">
        <v>2806</v>
      </c>
      <c r="H1340" s="832" t="s">
        <v>592</v>
      </c>
      <c r="I1340" s="832" t="s">
        <v>3897</v>
      </c>
      <c r="J1340" s="832" t="s">
        <v>3898</v>
      </c>
      <c r="K1340" s="832" t="s">
        <v>3899</v>
      </c>
      <c r="L1340" s="835">
        <v>537.12</v>
      </c>
      <c r="M1340" s="835">
        <v>537.12</v>
      </c>
      <c r="N1340" s="832">
        <v>1</v>
      </c>
      <c r="O1340" s="836">
        <v>1</v>
      </c>
      <c r="P1340" s="835">
        <v>537.12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32</v>
      </c>
      <c r="B1341" s="832" t="s">
        <v>2552</v>
      </c>
      <c r="C1341" s="832" t="s">
        <v>2558</v>
      </c>
      <c r="D1341" s="833" t="s">
        <v>4322</v>
      </c>
      <c r="E1341" s="834" t="s">
        <v>2585</v>
      </c>
      <c r="F1341" s="832" t="s">
        <v>2553</v>
      </c>
      <c r="G1341" s="832" t="s">
        <v>3219</v>
      </c>
      <c r="H1341" s="832" t="s">
        <v>592</v>
      </c>
      <c r="I1341" s="832" t="s">
        <v>3220</v>
      </c>
      <c r="J1341" s="832" t="s">
        <v>1028</v>
      </c>
      <c r="K1341" s="832" t="s">
        <v>2847</v>
      </c>
      <c r="L1341" s="835">
        <v>1860.93</v>
      </c>
      <c r="M1341" s="835">
        <v>27913.95</v>
      </c>
      <c r="N1341" s="832">
        <v>15</v>
      </c>
      <c r="O1341" s="836">
        <v>5.5</v>
      </c>
      <c r="P1341" s="835">
        <v>22331.16</v>
      </c>
      <c r="Q1341" s="837">
        <v>0.79999999999999993</v>
      </c>
      <c r="R1341" s="832">
        <v>12</v>
      </c>
      <c r="S1341" s="837">
        <v>0.8</v>
      </c>
      <c r="T1341" s="836">
        <v>4.5</v>
      </c>
      <c r="U1341" s="838">
        <v>0.81818181818181823</v>
      </c>
    </row>
    <row r="1342" spans="1:21" ht="14.4" customHeight="1" x14ac:dyDescent="0.3">
      <c r="A1342" s="831">
        <v>32</v>
      </c>
      <c r="B1342" s="832" t="s">
        <v>2552</v>
      </c>
      <c r="C1342" s="832" t="s">
        <v>2558</v>
      </c>
      <c r="D1342" s="833" t="s">
        <v>4322</v>
      </c>
      <c r="E1342" s="834" t="s">
        <v>2585</v>
      </c>
      <c r="F1342" s="832" t="s">
        <v>2553</v>
      </c>
      <c r="G1342" s="832" t="s">
        <v>2990</v>
      </c>
      <c r="H1342" s="832" t="s">
        <v>592</v>
      </c>
      <c r="I1342" s="832" t="s">
        <v>3121</v>
      </c>
      <c r="J1342" s="832" t="s">
        <v>2992</v>
      </c>
      <c r="K1342" s="832" t="s">
        <v>3122</v>
      </c>
      <c r="L1342" s="835">
        <v>4359.8599999999997</v>
      </c>
      <c r="M1342" s="835">
        <v>17439.439999999999</v>
      </c>
      <c r="N1342" s="832">
        <v>4</v>
      </c>
      <c r="O1342" s="836">
        <v>1.5</v>
      </c>
      <c r="P1342" s="835">
        <v>17439.439999999999</v>
      </c>
      <c r="Q1342" s="837">
        <v>1</v>
      </c>
      <c r="R1342" s="832">
        <v>4</v>
      </c>
      <c r="S1342" s="837">
        <v>1</v>
      </c>
      <c r="T1342" s="836">
        <v>1.5</v>
      </c>
      <c r="U1342" s="838">
        <v>1</v>
      </c>
    </row>
    <row r="1343" spans="1:21" ht="14.4" customHeight="1" x14ac:dyDescent="0.3">
      <c r="A1343" s="831">
        <v>32</v>
      </c>
      <c r="B1343" s="832" t="s">
        <v>2552</v>
      </c>
      <c r="C1343" s="832" t="s">
        <v>2558</v>
      </c>
      <c r="D1343" s="833" t="s">
        <v>4322</v>
      </c>
      <c r="E1343" s="834" t="s">
        <v>2585</v>
      </c>
      <c r="F1343" s="832" t="s">
        <v>2553</v>
      </c>
      <c r="G1343" s="832" t="s">
        <v>3384</v>
      </c>
      <c r="H1343" s="832" t="s">
        <v>592</v>
      </c>
      <c r="I1343" s="832" t="s">
        <v>3385</v>
      </c>
      <c r="J1343" s="832" t="s">
        <v>1385</v>
      </c>
      <c r="K1343" s="832" t="s">
        <v>3386</v>
      </c>
      <c r="L1343" s="835">
        <v>879.21</v>
      </c>
      <c r="M1343" s="835">
        <v>1758.42</v>
      </c>
      <c r="N1343" s="832">
        <v>2</v>
      </c>
      <c r="O1343" s="836">
        <v>0.5</v>
      </c>
      <c r="P1343" s="835">
        <v>1758.42</v>
      </c>
      <c r="Q1343" s="837">
        <v>1</v>
      </c>
      <c r="R1343" s="832">
        <v>2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32</v>
      </c>
      <c r="B1344" s="832" t="s">
        <v>2552</v>
      </c>
      <c r="C1344" s="832" t="s">
        <v>2558</v>
      </c>
      <c r="D1344" s="833" t="s">
        <v>4322</v>
      </c>
      <c r="E1344" s="834" t="s">
        <v>2585</v>
      </c>
      <c r="F1344" s="832" t="s">
        <v>2553</v>
      </c>
      <c r="G1344" s="832" t="s">
        <v>2651</v>
      </c>
      <c r="H1344" s="832" t="s">
        <v>592</v>
      </c>
      <c r="I1344" s="832" t="s">
        <v>3900</v>
      </c>
      <c r="J1344" s="832" t="s">
        <v>1743</v>
      </c>
      <c r="K1344" s="832" t="s">
        <v>3901</v>
      </c>
      <c r="L1344" s="835">
        <v>98.75</v>
      </c>
      <c r="M1344" s="835">
        <v>197.5</v>
      </c>
      <c r="N1344" s="832">
        <v>2</v>
      </c>
      <c r="O1344" s="836">
        <v>1.5</v>
      </c>
      <c r="P1344" s="835">
        <v>197.5</v>
      </c>
      <c r="Q1344" s="837">
        <v>1</v>
      </c>
      <c r="R1344" s="832">
        <v>2</v>
      </c>
      <c r="S1344" s="837">
        <v>1</v>
      </c>
      <c r="T1344" s="836">
        <v>1.5</v>
      </c>
      <c r="U1344" s="838">
        <v>1</v>
      </c>
    </row>
    <row r="1345" spans="1:21" ht="14.4" customHeight="1" x14ac:dyDescent="0.3">
      <c r="A1345" s="831">
        <v>32</v>
      </c>
      <c r="B1345" s="832" t="s">
        <v>2552</v>
      </c>
      <c r="C1345" s="832" t="s">
        <v>2558</v>
      </c>
      <c r="D1345" s="833" t="s">
        <v>4322</v>
      </c>
      <c r="E1345" s="834" t="s">
        <v>2585</v>
      </c>
      <c r="F1345" s="832" t="s">
        <v>2553</v>
      </c>
      <c r="G1345" s="832" t="s">
        <v>3317</v>
      </c>
      <c r="H1345" s="832" t="s">
        <v>592</v>
      </c>
      <c r="I1345" s="832" t="s">
        <v>3902</v>
      </c>
      <c r="J1345" s="832" t="s">
        <v>784</v>
      </c>
      <c r="K1345" s="832" t="s">
        <v>3903</v>
      </c>
      <c r="L1345" s="835">
        <v>0</v>
      </c>
      <c r="M1345" s="835">
        <v>0</v>
      </c>
      <c r="N1345" s="832">
        <v>1</v>
      </c>
      <c r="O1345" s="836">
        <v>0.5</v>
      </c>
      <c r="P1345" s="835">
        <v>0</v>
      </c>
      <c r="Q1345" s="837"/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32</v>
      </c>
      <c r="B1346" s="832" t="s">
        <v>2552</v>
      </c>
      <c r="C1346" s="832" t="s">
        <v>2558</v>
      </c>
      <c r="D1346" s="833" t="s">
        <v>4322</v>
      </c>
      <c r="E1346" s="834" t="s">
        <v>2585</v>
      </c>
      <c r="F1346" s="832" t="s">
        <v>2553</v>
      </c>
      <c r="G1346" s="832" t="s">
        <v>3317</v>
      </c>
      <c r="H1346" s="832" t="s">
        <v>592</v>
      </c>
      <c r="I1346" s="832" t="s">
        <v>3904</v>
      </c>
      <c r="J1346" s="832" t="s">
        <v>786</v>
      </c>
      <c r="K1346" s="832" t="s">
        <v>3905</v>
      </c>
      <c r="L1346" s="835">
        <v>0</v>
      </c>
      <c r="M1346" s="835">
        <v>0</v>
      </c>
      <c r="N1346" s="832">
        <v>1</v>
      </c>
      <c r="O1346" s="836">
        <v>0.5</v>
      </c>
      <c r="P1346" s="835">
        <v>0</v>
      </c>
      <c r="Q1346" s="837"/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32</v>
      </c>
      <c r="B1347" s="832" t="s">
        <v>2552</v>
      </c>
      <c r="C1347" s="832" t="s">
        <v>2558</v>
      </c>
      <c r="D1347" s="833" t="s">
        <v>4322</v>
      </c>
      <c r="E1347" s="834" t="s">
        <v>2585</v>
      </c>
      <c r="F1347" s="832" t="s">
        <v>2553</v>
      </c>
      <c r="G1347" s="832" t="s">
        <v>2684</v>
      </c>
      <c r="H1347" s="832" t="s">
        <v>592</v>
      </c>
      <c r="I1347" s="832" t="s">
        <v>3011</v>
      </c>
      <c r="J1347" s="832" t="s">
        <v>3012</v>
      </c>
      <c r="K1347" s="832" t="s">
        <v>3013</v>
      </c>
      <c r="L1347" s="835">
        <v>58.63</v>
      </c>
      <c r="M1347" s="835">
        <v>58.63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32</v>
      </c>
      <c r="B1348" s="832" t="s">
        <v>2552</v>
      </c>
      <c r="C1348" s="832" t="s">
        <v>2558</v>
      </c>
      <c r="D1348" s="833" t="s">
        <v>4322</v>
      </c>
      <c r="E1348" s="834" t="s">
        <v>2585</v>
      </c>
      <c r="F1348" s="832" t="s">
        <v>2553</v>
      </c>
      <c r="G1348" s="832" t="s">
        <v>2684</v>
      </c>
      <c r="H1348" s="832" t="s">
        <v>592</v>
      </c>
      <c r="I1348" s="832" t="s">
        <v>2685</v>
      </c>
      <c r="J1348" s="832" t="s">
        <v>2686</v>
      </c>
      <c r="K1348" s="832" t="s">
        <v>679</v>
      </c>
      <c r="L1348" s="835">
        <v>58.62</v>
      </c>
      <c r="M1348" s="835">
        <v>58.62</v>
      </c>
      <c r="N1348" s="832">
        <v>1</v>
      </c>
      <c r="O1348" s="836">
        <v>0.5</v>
      </c>
      <c r="P1348" s="835">
        <v>58.62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32</v>
      </c>
      <c r="B1349" s="832" t="s">
        <v>2552</v>
      </c>
      <c r="C1349" s="832" t="s">
        <v>2558</v>
      </c>
      <c r="D1349" s="833" t="s">
        <v>4322</v>
      </c>
      <c r="E1349" s="834" t="s">
        <v>2585</v>
      </c>
      <c r="F1349" s="832" t="s">
        <v>2553</v>
      </c>
      <c r="G1349" s="832" t="s">
        <v>3127</v>
      </c>
      <c r="H1349" s="832" t="s">
        <v>592</v>
      </c>
      <c r="I1349" s="832" t="s">
        <v>3128</v>
      </c>
      <c r="J1349" s="832" t="s">
        <v>1127</v>
      </c>
      <c r="K1349" s="832" t="s">
        <v>3129</v>
      </c>
      <c r="L1349" s="835">
        <v>163.54</v>
      </c>
      <c r="M1349" s="835">
        <v>327.08</v>
      </c>
      <c r="N1349" s="832">
        <v>2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32</v>
      </c>
      <c r="B1350" s="832" t="s">
        <v>2552</v>
      </c>
      <c r="C1350" s="832" t="s">
        <v>2558</v>
      </c>
      <c r="D1350" s="833" t="s">
        <v>4322</v>
      </c>
      <c r="E1350" s="834" t="s">
        <v>2585</v>
      </c>
      <c r="F1350" s="832" t="s">
        <v>2553</v>
      </c>
      <c r="G1350" s="832" t="s">
        <v>2642</v>
      </c>
      <c r="H1350" s="832" t="s">
        <v>592</v>
      </c>
      <c r="I1350" s="832" t="s">
        <v>2643</v>
      </c>
      <c r="J1350" s="832" t="s">
        <v>2644</v>
      </c>
      <c r="K1350" s="832" t="s">
        <v>2645</v>
      </c>
      <c r="L1350" s="835">
        <v>88.76</v>
      </c>
      <c r="M1350" s="835">
        <v>1065.1200000000001</v>
      </c>
      <c r="N1350" s="832">
        <v>12</v>
      </c>
      <c r="O1350" s="836">
        <v>5</v>
      </c>
      <c r="P1350" s="835">
        <v>532.56000000000006</v>
      </c>
      <c r="Q1350" s="837">
        <v>0.5</v>
      </c>
      <c r="R1350" s="832">
        <v>6</v>
      </c>
      <c r="S1350" s="837">
        <v>0.5</v>
      </c>
      <c r="T1350" s="836">
        <v>2.5</v>
      </c>
      <c r="U1350" s="838">
        <v>0.5</v>
      </c>
    </row>
    <row r="1351" spans="1:21" ht="14.4" customHeight="1" x14ac:dyDescent="0.3">
      <c r="A1351" s="831">
        <v>32</v>
      </c>
      <c r="B1351" s="832" t="s">
        <v>2552</v>
      </c>
      <c r="C1351" s="832" t="s">
        <v>2558</v>
      </c>
      <c r="D1351" s="833" t="s">
        <v>4322</v>
      </c>
      <c r="E1351" s="834" t="s">
        <v>2585</v>
      </c>
      <c r="F1351" s="832" t="s">
        <v>2553</v>
      </c>
      <c r="G1351" s="832" t="s">
        <v>2687</v>
      </c>
      <c r="H1351" s="832" t="s">
        <v>592</v>
      </c>
      <c r="I1351" s="832" t="s">
        <v>2837</v>
      </c>
      <c r="J1351" s="832" t="s">
        <v>1213</v>
      </c>
      <c r="K1351" s="832" t="s">
        <v>2435</v>
      </c>
      <c r="L1351" s="835">
        <v>760.22</v>
      </c>
      <c r="M1351" s="835">
        <v>1520.44</v>
      </c>
      <c r="N1351" s="832">
        <v>2</v>
      </c>
      <c r="O1351" s="836">
        <v>1.5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32</v>
      </c>
      <c r="B1352" s="832" t="s">
        <v>2552</v>
      </c>
      <c r="C1352" s="832" t="s">
        <v>2558</v>
      </c>
      <c r="D1352" s="833" t="s">
        <v>4322</v>
      </c>
      <c r="E1352" s="834" t="s">
        <v>2585</v>
      </c>
      <c r="F1352" s="832" t="s">
        <v>2553</v>
      </c>
      <c r="G1352" s="832" t="s">
        <v>2632</v>
      </c>
      <c r="H1352" s="832" t="s">
        <v>592</v>
      </c>
      <c r="I1352" s="832" t="s">
        <v>3190</v>
      </c>
      <c r="J1352" s="832" t="s">
        <v>875</v>
      </c>
      <c r="K1352" s="832" t="s">
        <v>3191</v>
      </c>
      <c r="L1352" s="835">
        <v>0</v>
      </c>
      <c r="M1352" s="835">
        <v>0</v>
      </c>
      <c r="N1352" s="832">
        <v>2</v>
      </c>
      <c r="O1352" s="836">
        <v>1</v>
      </c>
      <c r="P1352" s="835">
        <v>0</v>
      </c>
      <c r="Q1352" s="837"/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32</v>
      </c>
      <c r="B1353" s="832" t="s">
        <v>2552</v>
      </c>
      <c r="C1353" s="832" t="s">
        <v>2558</v>
      </c>
      <c r="D1353" s="833" t="s">
        <v>4322</v>
      </c>
      <c r="E1353" s="834" t="s">
        <v>2585</v>
      </c>
      <c r="F1353" s="832" t="s">
        <v>2553</v>
      </c>
      <c r="G1353" s="832" t="s">
        <v>2632</v>
      </c>
      <c r="H1353" s="832" t="s">
        <v>592</v>
      </c>
      <c r="I1353" s="832" t="s">
        <v>3671</v>
      </c>
      <c r="J1353" s="832" t="s">
        <v>875</v>
      </c>
      <c r="K1353" s="832" t="s">
        <v>2809</v>
      </c>
      <c r="L1353" s="835">
        <v>0</v>
      </c>
      <c r="M1353" s="835">
        <v>0</v>
      </c>
      <c r="N1353" s="832">
        <v>5</v>
      </c>
      <c r="O1353" s="836">
        <v>3</v>
      </c>
      <c r="P1353" s="835">
        <v>0</v>
      </c>
      <c r="Q1353" s="837"/>
      <c r="R1353" s="832">
        <v>4</v>
      </c>
      <c r="S1353" s="837">
        <v>0.8</v>
      </c>
      <c r="T1353" s="836">
        <v>2.5</v>
      </c>
      <c r="U1353" s="838">
        <v>0.83333333333333337</v>
      </c>
    </row>
    <row r="1354" spans="1:21" ht="14.4" customHeight="1" x14ac:dyDescent="0.3">
      <c r="A1354" s="831">
        <v>32</v>
      </c>
      <c r="B1354" s="832" t="s">
        <v>2552</v>
      </c>
      <c r="C1354" s="832" t="s">
        <v>2558</v>
      </c>
      <c r="D1354" s="833" t="s">
        <v>4322</v>
      </c>
      <c r="E1354" s="834" t="s">
        <v>2585</v>
      </c>
      <c r="F1354" s="832" t="s">
        <v>2553</v>
      </c>
      <c r="G1354" s="832" t="s">
        <v>2838</v>
      </c>
      <c r="H1354" s="832" t="s">
        <v>592</v>
      </c>
      <c r="I1354" s="832" t="s">
        <v>2839</v>
      </c>
      <c r="J1354" s="832" t="s">
        <v>2840</v>
      </c>
      <c r="K1354" s="832" t="s">
        <v>2841</v>
      </c>
      <c r="L1354" s="835">
        <v>0</v>
      </c>
      <c r="M1354" s="835">
        <v>0</v>
      </c>
      <c r="N1354" s="832">
        <v>1</v>
      </c>
      <c r="O1354" s="836">
        <v>1</v>
      </c>
      <c r="P1354" s="835">
        <v>0</v>
      </c>
      <c r="Q1354" s="837"/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32</v>
      </c>
      <c r="B1355" s="832" t="s">
        <v>2552</v>
      </c>
      <c r="C1355" s="832" t="s">
        <v>2558</v>
      </c>
      <c r="D1355" s="833" t="s">
        <v>4322</v>
      </c>
      <c r="E1355" s="834" t="s">
        <v>2585</v>
      </c>
      <c r="F1355" s="832" t="s">
        <v>2553</v>
      </c>
      <c r="G1355" s="832" t="s">
        <v>3019</v>
      </c>
      <c r="H1355" s="832" t="s">
        <v>592</v>
      </c>
      <c r="I1355" s="832" t="s">
        <v>3020</v>
      </c>
      <c r="J1355" s="832" t="s">
        <v>3021</v>
      </c>
      <c r="K1355" s="832" t="s">
        <v>3022</v>
      </c>
      <c r="L1355" s="835">
        <v>727.03</v>
      </c>
      <c r="M1355" s="835">
        <v>3635.15</v>
      </c>
      <c r="N1355" s="832">
        <v>5</v>
      </c>
      <c r="O1355" s="836">
        <v>2</v>
      </c>
      <c r="P1355" s="835">
        <v>3635.15</v>
      </c>
      <c r="Q1355" s="837">
        <v>1</v>
      </c>
      <c r="R1355" s="832">
        <v>5</v>
      </c>
      <c r="S1355" s="837">
        <v>1</v>
      </c>
      <c r="T1355" s="836">
        <v>2</v>
      </c>
      <c r="U1355" s="838">
        <v>1</v>
      </c>
    </row>
    <row r="1356" spans="1:21" ht="14.4" customHeight="1" x14ac:dyDescent="0.3">
      <c r="A1356" s="831">
        <v>32</v>
      </c>
      <c r="B1356" s="832" t="s">
        <v>2552</v>
      </c>
      <c r="C1356" s="832" t="s">
        <v>2558</v>
      </c>
      <c r="D1356" s="833" t="s">
        <v>4322</v>
      </c>
      <c r="E1356" s="834" t="s">
        <v>2585</v>
      </c>
      <c r="F1356" s="832" t="s">
        <v>2553</v>
      </c>
      <c r="G1356" s="832" t="s">
        <v>3023</v>
      </c>
      <c r="H1356" s="832" t="s">
        <v>592</v>
      </c>
      <c r="I1356" s="832" t="s">
        <v>3024</v>
      </c>
      <c r="J1356" s="832" t="s">
        <v>814</v>
      </c>
      <c r="K1356" s="832" t="s">
        <v>3025</v>
      </c>
      <c r="L1356" s="835">
        <v>53.57</v>
      </c>
      <c r="M1356" s="835">
        <v>107.14</v>
      </c>
      <c r="N1356" s="832">
        <v>2</v>
      </c>
      <c r="O1356" s="836">
        <v>1</v>
      </c>
      <c r="P1356" s="835">
        <v>107.14</v>
      </c>
      <c r="Q1356" s="837">
        <v>1</v>
      </c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32</v>
      </c>
      <c r="B1357" s="832" t="s">
        <v>2552</v>
      </c>
      <c r="C1357" s="832" t="s">
        <v>2558</v>
      </c>
      <c r="D1357" s="833" t="s">
        <v>4322</v>
      </c>
      <c r="E1357" s="834" t="s">
        <v>2585</v>
      </c>
      <c r="F1357" s="832" t="s">
        <v>2553</v>
      </c>
      <c r="G1357" s="832" t="s">
        <v>2766</v>
      </c>
      <c r="H1357" s="832" t="s">
        <v>592</v>
      </c>
      <c r="I1357" s="832" t="s">
        <v>2767</v>
      </c>
      <c r="J1357" s="832" t="s">
        <v>1739</v>
      </c>
      <c r="K1357" s="832" t="s">
        <v>2768</v>
      </c>
      <c r="L1357" s="835">
        <v>34.19</v>
      </c>
      <c r="M1357" s="835">
        <v>68.38</v>
      </c>
      <c r="N1357" s="832">
        <v>2</v>
      </c>
      <c r="O1357" s="836">
        <v>0.5</v>
      </c>
      <c r="P1357" s="835">
        <v>68.38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32</v>
      </c>
      <c r="B1358" s="832" t="s">
        <v>2552</v>
      </c>
      <c r="C1358" s="832" t="s">
        <v>2558</v>
      </c>
      <c r="D1358" s="833" t="s">
        <v>4322</v>
      </c>
      <c r="E1358" s="834" t="s">
        <v>2585</v>
      </c>
      <c r="F1358" s="832" t="s">
        <v>2553</v>
      </c>
      <c r="G1358" s="832" t="s">
        <v>2634</v>
      </c>
      <c r="H1358" s="832" t="s">
        <v>662</v>
      </c>
      <c r="I1358" s="832" t="s">
        <v>2694</v>
      </c>
      <c r="J1358" s="832" t="s">
        <v>901</v>
      </c>
      <c r="K1358" s="832" t="s">
        <v>2018</v>
      </c>
      <c r="L1358" s="835">
        <v>490.89</v>
      </c>
      <c r="M1358" s="835">
        <v>1963.56</v>
      </c>
      <c r="N1358" s="832">
        <v>4</v>
      </c>
      <c r="O1358" s="836">
        <v>2</v>
      </c>
      <c r="P1358" s="835">
        <v>1472.67</v>
      </c>
      <c r="Q1358" s="837">
        <v>0.75000000000000011</v>
      </c>
      <c r="R1358" s="832">
        <v>3</v>
      </c>
      <c r="S1358" s="837">
        <v>0.75</v>
      </c>
      <c r="T1358" s="836">
        <v>1</v>
      </c>
      <c r="U1358" s="838">
        <v>0.5</v>
      </c>
    </row>
    <row r="1359" spans="1:21" ht="14.4" customHeight="1" x14ac:dyDescent="0.3">
      <c r="A1359" s="831">
        <v>32</v>
      </c>
      <c r="B1359" s="832" t="s">
        <v>2552</v>
      </c>
      <c r="C1359" s="832" t="s">
        <v>2558</v>
      </c>
      <c r="D1359" s="833" t="s">
        <v>4322</v>
      </c>
      <c r="E1359" s="834" t="s">
        <v>2585</v>
      </c>
      <c r="F1359" s="832" t="s">
        <v>2553</v>
      </c>
      <c r="G1359" s="832" t="s">
        <v>2634</v>
      </c>
      <c r="H1359" s="832" t="s">
        <v>662</v>
      </c>
      <c r="I1359" s="832" t="s">
        <v>2740</v>
      </c>
      <c r="J1359" s="832" t="s">
        <v>901</v>
      </c>
      <c r="K1359" s="832" t="s">
        <v>2016</v>
      </c>
      <c r="L1359" s="835">
        <v>736.33</v>
      </c>
      <c r="M1359" s="835">
        <v>3681.65</v>
      </c>
      <c r="N1359" s="832">
        <v>5</v>
      </c>
      <c r="O1359" s="836">
        <v>2</v>
      </c>
      <c r="P1359" s="835">
        <v>3681.65</v>
      </c>
      <c r="Q1359" s="837">
        <v>1</v>
      </c>
      <c r="R1359" s="832">
        <v>5</v>
      </c>
      <c r="S1359" s="837">
        <v>1</v>
      </c>
      <c r="T1359" s="836">
        <v>2</v>
      </c>
      <c r="U1359" s="838">
        <v>1</v>
      </c>
    </row>
    <row r="1360" spans="1:21" ht="14.4" customHeight="1" x14ac:dyDescent="0.3">
      <c r="A1360" s="831">
        <v>32</v>
      </c>
      <c r="B1360" s="832" t="s">
        <v>2552</v>
      </c>
      <c r="C1360" s="832" t="s">
        <v>2558</v>
      </c>
      <c r="D1360" s="833" t="s">
        <v>4322</v>
      </c>
      <c r="E1360" s="834" t="s">
        <v>2585</v>
      </c>
      <c r="F1360" s="832" t="s">
        <v>2553</v>
      </c>
      <c r="G1360" s="832" t="s">
        <v>2634</v>
      </c>
      <c r="H1360" s="832" t="s">
        <v>662</v>
      </c>
      <c r="I1360" s="832" t="s">
        <v>2477</v>
      </c>
      <c r="J1360" s="832" t="s">
        <v>1783</v>
      </c>
      <c r="K1360" s="832" t="s">
        <v>2696</v>
      </c>
      <c r="L1360" s="835">
        <v>1847.49</v>
      </c>
      <c r="M1360" s="835">
        <v>3694.98</v>
      </c>
      <c r="N1360" s="832">
        <v>2</v>
      </c>
      <c r="O1360" s="836">
        <v>1</v>
      </c>
      <c r="P1360" s="835">
        <v>3694.98</v>
      </c>
      <c r="Q1360" s="837">
        <v>1</v>
      </c>
      <c r="R1360" s="832">
        <v>2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32</v>
      </c>
      <c r="B1361" s="832" t="s">
        <v>2552</v>
      </c>
      <c r="C1361" s="832" t="s">
        <v>2558</v>
      </c>
      <c r="D1361" s="833" t="s">
        <v>4322</v>
      </c>
      <c r="E1361" s="834" t="s">
        <v>2585</v>
      </c>
      <c r="F1361" s="832" t="s">
        <v>2553</v>
      </c>
      <c r="G1361" s="832" t="s">
        <v>2853</v>
      </c>
      <c r="H1361" s="832" t="s">
        <v>662</v>
      </c>
      <c r="I1361" s="832" t="s">
        <v>2233</v>
      </c>
      <c r="J1361" s="832" t="s">
        <v>711</v>
      </c>
      <c r="K1361" s="832" t="s">
        <v>2234</v>
      </c>
      <c r="L1361" s="835">
        <v>48.42</v>
      </c>
      <c r="M1361" s="835">
        <v>96.84</v>
      </c>
      <c r="N1361" s="832">
        <v>2</v>
      </c>
      <c r="O1361" s="836">
        <v>1.5</v>
      </c>
      <c r="P1361" s="835">
        <v>96.84</v>
      </c>
      <c r="Q1361" s="837">
        <v>1</v>
      </c>
      <c r="R1361" s="832">
        <v>2</v>
      </c>
      <c r="S1361" s="837">
        <v>1</v>
      </c>
      <c r="T1361" s="836">
        <v>1.5</v>
      </c>
      <c r="U1361" s="838">
        <v>1</v>
      </c>
    </row>
    <row r="1362" spans="1:21" ht="14.4" customHeight="1" x14ac:dyDescent="0.3">
      <c r="A1362" s="831">
        <v>32</v>
      </c>
      <c r="B1362" s="832" t="s">
        <v>2552</v>
      </c>
      <c r="C1362" s="832" t="s">
        <v>2558</v>
      </c>
      <c r="D1362" s="833" t="s">
        <v>4322</v>
      </c>
      <c r="E1362" s="834" t="s">
        <v>2585</v>
      </c>
      <c r="F1362" s="832" t="s">
        <v>2553</v>
      </c>
      <c r="G1362" s="832" t="s">
        <v>2741</v>
      </c>
      <c r="H1362" s="832" t="s">
        <v>592</v>
      </c>
      <c r="I1362" s="832" t="s">
        <v>2742</v>
      </c>
      <c r="J1362" s="832" t="s">
        <v>1354</v>
      </c>
      <c r="K1362" s="832" t="s">
        <v>2743</v>
      </c>
      <c r="L1362" s="835">
        <v>78.33</v>
      </c>
      <c r="M1362" s="835">
        <v>156.66</v>
      </c>
      <c r="N1362" s="832">
        <v>2</v>
      </c>
      <c r="O1362" s="836">
        <v>1</v>
      </c>
      <c r="P1362" s="835">
        <v>156.66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32</v>
      </c>
      <c r="B1363" s="832" t="s">
        <v>2552</v>
      </c>
      <c r="C1363" s="832" t="s">
        <v>2558</v>
      </c>
      <c r="D1363" s="833" t="s">
        <v>4322</v>
      </c>
      <c r="E1363" s="834" t="s">
        <v>2585</v>
      </c>
      <c r="F1363" s="832" t="s">
        <v>2553</v>
      </c>
      <c r="G1363" s="832" t="s">
        <v>2859</v>
      </c>
      <c r="H1363" s="832" t="s">
        <v>592</v>
      </c>
      <c r="I1363" s="832" t="s">
        <v>2860</v>
      </c>
      <c r="J1363" s="832" t="s">
        <v>1584</v>
      </c>
      <c r="K1363" s="832" t="s">
        <v>2861</v>
      </c>
      <c r="L1363" s="835">
        <v>103.67</v>
      </c>
      <c r="M1363" s="835">
        <v>414.68</v>
      </c>
      <c r="N1363" s="832">
        <v>4</v>
      </c>
      <c r="O1363" s="836">
        <v>2.5</v>
      </c>
      <c r="P1363" s="835">
        <v>207.34</v>
      </c>
      <c r="Q1363" s="837">
        <v>0.5</v>
      </c>
      <c r="R1363" s="832">
        <v>2</v>
      </c>
      <c r="S1363" s="837">
        <v>0.5</v>
      </c>
      <c r="T1363" s="836">
        <v>1</v>
      </c>
      <c r="U1363" s="838">
        <v>0.4</v>
      </c>
    </row>
    <row r="1364" spans="1:21" ht="14.4" customHeight="1" x14ac:dyDescent="0.3">
      <c r="A1364" s="831">
        <v>32</v>
      </c>
      <c r="B1364" s="832" t="s">
        <v>2552</v>
      </c>
      <c r="C1364" s="832" t="s">
        <v>2558</v>
      </c>
      <c r="D1364" s="833" t="s">
        <v>4322</v>
      </c>
      <c r="E1364" s="834" t="s">
        <v>2585</v>
      </c>
      <c r="F1364" s="832" t="s">
        <v>2553</v>
      </c>
      <c r="G1364" s="832" t="s">
        <v>2859</v>
      </c>
      <c r="H1364" s="832" t="s">
        <v>592</v>
      </c>
      <c r="I1364" s="832" t="s">
        <v>2862</v>
      </c>
      <c r="J1364" s="832" t="s">
        <v>1584</v>
      </c>
      <c r="K1364" s="832" t="s">
        <v>2861</v>
      </c>
      <c r="L1364" s="835">
        <v>103.67</v>
      </c>
      <c r="M1364" s="835">
        <v>311.01</v>
      </c>
      <c r="N1364" s="832">
        <v>3</v>
      </c>
      <c r="O1364" s="836">
        <v>2.5</v>
      </c>
      <c r="P1364" s="835">
        <v>311.01</v>
      </c>
      <c r="Q1364" s="837">
        <v>1</v>
      </c>
      <c r="R1364" s="832">
        <v>3</v>
      </c>
      <c r="S1364" s="837">
        <v>1</v>
      </c>
      <c r="T1364" s="836">
        <v>2.5</v>
      </c>
      <c r="U1364" s="838">
        <v>1</v>
      </c>
    </row>
    <row r="1365" spans="1:21" ht="14.4" customHeight="1" x14ac:dyDescent="0.3">
      <c r="A1365" s="831">
        <v>32</v>
      </c>
      <c r="B1365" s="832" t="s">
        <v>2552</v>
      </c>
      <c r="C1365" s="832" t="s">
        <v>2558</v>
      </c>
      <c r="D1365" s="833" t="s">
        <v>4322</v>
      </c>
      <c r="E1365" s="834" t="s">
        <v>2585</v>
      </c>
      <c r="F1365" s="832" t="s">
        <v>2553</v>
      </c>
      <c r="G1365" s="832" t="s">
        <v>2611</v>
      </c>
      <c r="H1365" s="832" t="s">
        <v>662</v>
      </c>
      <c r="I1365" s="832" t="s">
        <v>3513</v>
      </c>
      <c r="J1365" s="832" t="s">
        <v>3403</v>
      </c>
      <c r="K1365" s="832" t="s">
        <v>3404</v>
      </c>
      <c r="L1365" s="835">
        <v>453.18</v>
      </c>
      <c r="M1365" s="835">
        <v>1359.54</v>
      </c>
      <c r="N1365" s="832">
        <v>3</v>
      </c>
      <c r="O1365" s="836">
        <v>2</v>
      </c>
      <c r="P1365" s="835">
        <v>1359.54</v>
      </c>
      <c r="Q1365" s="837">
        <v>1</v>
      </c>
      <c r="R1365" s="832">
        <v>3</v>
      </c>
      <c r="S1365" s="837">
        <v>1</v>
      </c>
      <c r="T1365" s="836">
        <v>2</v>
      </c>
      <c r="U1365" s="838">
        <v>1</v>
      </c>
    </row>
    <row r="1366" spans="1:21" ht="14.4" customHeight="1" x14ac:dyDescent="0.3">
      <c r="A1366" s="831">
        <v>32</v>
      </c>
      <c r="B1366" s="832" t="s">
        <v>2552</v>
      </c>
      <c r="C1366" s="832" t="s">
        <v>2558</v>
      </c>
      <c r="D1366" s="833" t="s">
        <v>4322</v>
      </c>
      <c r="E1366" s="834" t="s">
        <v>2585</v>
      </c>
      <c r="F1366" s="832" t="s">
        <v>2553</v>
      </c>
      <c r="G1366" s="832" t="s">
        <v>2611</v>
      </c>
      <c r="H1366" s="832" t="s">
        <v>592</v>
      </c>
      <c r="I1366" s="832" t="s">
        <v>3402</v>
      </c>
      <c r="J1366" s="832" t="s">
        <v>3403</v>
      </c>
      <c r="K1366" s="832" t="s">
        <v>3404</v>
      </c>
      <c r="L1366" s="835">
        <v>453.18</v>
      </c>
      <c r="M1366" s="835">
        <v>1359.54</v>
      </c>
      <c r="N1366" s="832">
        <v>3</v>
      </c>
      <c r="O1366" s="836">
        <v>2</v>
      </c>
      <c r="P1366" s="835">
        <v>1359.54</v>
      </c>
      <c r="Q1366" s="837">
        <v>1</v>
      </c>
      <c r="R1366" s="832">
        <v>3</v>
      </c>
      <c r="S1366" s="837">
        <v>1</v>
      </c>
      <c r="T1366" s="836">
        <v>2</v>
      </c>
      <c r="U1366" s="838">
        <v>1</v>
      </c>
    </row>
    <row r="1367" spans="1:21" ht="14.4" customHeight="1" x14ac:dyDescent="0.3">
      <c r="A1367" s="831">
        <v>32</v>
      </c>
      <c r="B1367" s="832" t="s">
        <v>2552</v>
      </c>
      <c r="C1367" s="832" t="s">
        <v>2558</v>
      </c>
      <c r="D1367" s="833" t="s">
        <v>4322</v>
      </c>
      <c r="E1367" s="834" t="s">
        <v>2585</v>
      </c>
      <c r="F1367" s="832" t="s">
        <v>2553</v>
      </c>
      <c r="G1367" s="832" t="s">
        <v>2866</v>
      </c>
      <c r="H1367" s="832" t="s">
        <v>662</v>
      </c>
      <c r="I1367" s="832" t="s">
        <v>3906</v>
      </c>
      <c r="J1367" s="832" t="s">
        <v>3907</v>
      </c>
      <c r="K1367" s="832" t="s">
        <v>3908</v>
      </c>
      <c r="L1367" s="835">
        <v>0</v>
      </c>
      <c r="M1367" s="835">
        <v>0</v>
      </c>
      <c r="N1367" s="832">
        <v>1</v>
      </c>
      <c r="O1367" s="836">
        <v>0.5</v>
      </c>
      <c r="P1367" s="835">
        <v>0</v>
      </c>
      <c r="Q1367" s="837"/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32</v>
      </c>
      <c r="B1368" s="832" t="s">
        <v>2552</v>
      </c>
      <c r="C1368" s="832" t="s">
        <v>2558</v>
      </c>
      <c r="D1368" s="833" t="s">
        <v>4322</v>
      </c>
      <c r="E1368" s="834" t="s">
        <v>2585</v>
      </c>
      <c r="F1368" s="832" t="s">
        <v>2553</v>
      </c>
      <c r="G1368" s="832" t="s">
        <v>2636</v>
      </c>
      <c r="H1368" s="832" t="s">
        <v>662</v>
      </c>
      <c r="I1368" s="832" t="s">
        <v>2769</v>
      </c>
      <c r="J1368" s="832" t="s">
        <v>1990</v>
      </c>
      <c r="K1368" s="832" t="s">
        <v>1991</v>
      </c>
      <c r="L1368" s="835">
        <v>115.18</v>
      </c>
      <c r="M1368" s="835">
        <v>460.72</v>
      </c>
      <c r="N1368" s="832">
        <v>4</v>
      </c>
      <c r="O1368" s="836">
        <v>2</v>
      </c>
      <c r="P1368" s="835">
        <v>345.54</v>
      </c>
      <c r="Q1368" s="837">
        <v>0.75</v>
      </c>
      <c r="R1368" s="832">
        <v>3</v>
      </c>
      <c r="S1368" s="837">
        <v>0.75</v>
      </c>
      <c r="T1368" s="836">
        <v>1.5</v>
      </c>
      <c r="U1368" s="838">
        <v>0.75</v>
      </c>
    </row>
    <row r="1369" spans="1:21" ht="14.4" customHeight="1" x14ac:dyDescent="0.3">
      <c r="A1369" s="831">
        <v>32</v>
      </c>
      <c r="B1369" s="832" t="s">
        <v>2552</v>
      </c>
      <c r="C1369" s="832" t="s">
        <v>2558</v>
      </c>
      <c r="D1369" s="833" t="s">
        <v>4322</v>
      </c>
      <c r="E1369" s="834" t="s">
        <v>2585</v>
      </c>
      <c r="F1369" s="832" t="s">
        <v>2553</v>
      </c>
      <c r="G1369" s="832" t="s">
        <v>2636</v>
      </c>
      <c r="H1369" s="832" t="s">
        <v>662</v>
      </c>
      <c r="I1369" s="832" t="s">
        <v>2697</v>
      </c>
      <c r="J1369" s="832" t="s">
        <v>1990</v>
      </c>
      <c r="K1369" s="832" t="s">
        <v>2698</v>
      </c>
      <c r="L1369" s="835">
        <v>57.6</v>
      </c>
      <c r="M1369" s="835">
        <v>115.2</v>
      </c>
      <c r="N1369" s="832">
        <v>2</v>
      </c>
      <c r="O1369" s="836">
        <v>2</v>
      </c>
      <c r="P1369" s="835">
        <v>57.6</v>
      </c>
      <c r="Q1369" s="837">
        <v>0.5</v>
      </c>
      <c r="R1369" s="832">
        <v>1</v>
      </c>
      <c r="S1369" s="837">
        <v>0.5</v>
      </c>
      <c r="T1369" s="836">
        <v>1</v>
      </c>
      <c r="U1369" s="838">
        <v>0.5</v>
      </c>
    </row>
    <row r="1370" spans="1:21" ht="14.4" customHeight="1" x14ac:dyDescent="0.3">
      <c r="A1370" s="831">
        <v>32</v>
      </c>
      <c r="B1370" s="832" t="s">
        <v>2552</v>
      </c>
      <c r="C1370" s="832" t="s">
        <v>2558</v>
      </c>
      <c r="D1370" s="833" t="s">
        <v>4322</v>
      </c>
      <c r="E1370" s="834" t="s">
        <v>2585</v>
      </c>
      <c r="F1370" s="832" t="s">
        <v>2553</v>
      </c>
      <c r="G1370" s="832" t="s">
        <v>2636</v>
      </c>
      <c r="H1370" s="832" t="s">
        <v>592</v>
      </c>
      <c r="I1370" s="832" t="s">
        <v>2744</v>
      </c>
      <c r="J1370" s="832" t="s">
        <v>1990</v>
      </c>
      <c r="K1370" s="832" t="s">
        <v>2745</v>
      </c>
      <c r="L1370" s="835">
        <v>103.67</v>
      </c>
      <c r="M1370" s="835">
        <v>103.67</v>
      </c>
      <c r="N1370" s="832">
        <v>1</v>
      </c>
      <c r="O1370" s="836">
        <v>0.5</v>
      </c>
      <c r="P1370" s="835">
        <v>103.67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32</v>
      </c>
      <c r="B1371" s="832" t="s">
        <v>2552</v>
      </c>
      <c r="C1371" s="832" t="s">
        <v>2558</v>
      </c>
      <c r="D1371" s="833" t="s">
        <v>4322</v>
      </c>
      <c r="E1371" s="834" t="s">
        <v>2585</v>
      </c>
      <c r="F1371" s="832" t="s">
        <v>2553</v>
      </c>
      <c r="G1371" s="832" t="s">
        <v>2636</v>
      </c>
      <c r="H1371" s="832" t="s">
        <v>592</v>
      </c>
      <c r="I1371" s="832" t="s">
        <v>3909</v>
      </c>
      <c r="J1371" s="832" t="s">
        <v>3910</v>
      </c>
      <c r="K1371" s="832" t="s">
        <v>3911</v>
      </c>
      <c r="L1371" s="835">
        <v>32.25</v>
      </c>
      <c r="M1371" s="835">
        <v>32.25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32</v>
      </c>
      <c r="B1372" s="832" t="s">
        <v>2552</v>
      </c>
      <c r="C1372" s="832" t="s">
        <v>2558</v>
      </c>
      <c r="D1372" s="833" t="s">
        <v>4322</v>
      </c>
      <c r="E1372" s="834" t="s">
        <v>2585</v>
      </c>
      <c r="F1372" s="832" t="s">
        <v>2553</v>
      </c>
      <c r="G1372" s="832" t="s">
        <v>3271</v>
      </c>
      <c r="H1372" s="832" t="s">
        <v>592</v>
      </c>
      <c r="I1372" s="832" t="s">
        <v>3912</v>
      </c>
      <c r="J1372" s="832" t="s">
        <v>3913</v>
      </c>
      <c r="K1372" s="832" t="s">
        <v>3274</v>
      </c>
      <c r="L1372" s="835">
        <v>173.31</v>
      </c>
      <c r="M1372" s="835">
        <v>173.31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32</v>
      </c>
      <c r="B1373" s="832" t="s">
        <v>2552</v>
      </c>
      <c r="C1373" s="832" t="s">
        <v>2558</v>
      </c>
      <c r="D1373" s="833" t="s">
        <v>4322</v>
      </c>
      <c r="E1373" s="834" t="s">
        <v>2585</v>
      </c>
      <c r="F1373" s="832" t="s">
        <v>2553</v>
      </c>
      <c r="G1373" s="832" t="s">
        <v>2699</v>
      </c>
      <c r="H1373" s="832" t="s">
        <v>662</v>
      </c>
      <c r="I1373" s="832" t="s">
        <v>2327</v>
      </c>
      <c r="J1373" s="832" t="s">
        <v>2328</v>
      </c>
      <c r="K1373" s="832" t="s">
        <v>1271</v>
      </c>
      <c r="L1373" s="835">
        <v>194.26</v>
      </c>
      <c r="M1373" s="835">
        <v>1942.6</v>
      </c>
      <c r="N1373" s="832">
        <v>10</v>
      </c>
      <c r="O1373" s="836">
        <v>2.5</v>
      </c>
      <c r="P1373" s="835">
        <v>1165.56</v>
      </c>
      <c r="Q1373" s="837">
        <v>0.6</v>
      </c>
      <c r="R1373" s="832">
        <v>6</v>
      </c>
      <c r="S1373" s="837">
        <v>0.6</v>
      </c>
      <c r="T1373" s="836">
        <v>1.5</v>
      </c>
      <c r="U1373" s="838">
        <v>0.6</v>
      </c>
    </row>
    <row r="1374" spans="1:21" ht="14.4" customHeight="1" x14ac:dyDescent="0.3">
      <c r="A1374" s="831">
        <v>32</v>
      </c>
      <c r="B1374" s="832" t="s">
        <v>2552</v>
      </c>
      <c r="C1374" s="832" t="s">
        <v>2558</v>
      </c>
      <c r="D1374" s="833" t="s">
        <v>4322</v>
      </c>
      <c r="E1374" s="834" t="s">
        <v>2585</v>
      </c>
      <c r="F1374" s="832" t="s">
        <v>2553</v>
      </c>
      <c r="G1374" s="832" t="s">
        <v>2612</v>
      </c>
      <c r="H1374" s="832" t="s">
        <v>592</v>
      </c>
      <c r="I1374" s="832" t="s">
        <v>2613</v>
      </c>
      <c r="J1374" s="832" t="s">
        <v>2614</v>
      </c>
      <c r="K1374" s="832" t="s">
        <v>2615</v>
      </c>
      <c r="L1374" s="835">
        <v>21.92</v>
      </c>
      <c r="M1374" s="835">
        <v>109.60000000000001</v>
      </c>
      <c r="N1374" s="832">
        <v>5</v>
      </c>
      <c r="O1374" s="836">
        <v>1.5</v>
      </c>
      <c r="P1374" s="835">
        <v>65.760000000000005</v>
      </c>
      <c r="Q1374" s="837">
        <v>0.6</v>
      </c>
      <c r="R1374" s="832">
        <v>3</v>
      </c>
      <c r="S1374" s="837">
        <v>0.6</v>
      </c>
      <c r="T1374" s="836">
        <v>1</v>
      </c>
      <c r="U1374" s="838">
        <v>0.66666666666666663</v>
      </c>
    </row>
    <row r="1375" spans="1:21" ht="14.4" customHeight="1" x14ac:dyDescent="0.3">
      <c r="A1375" s="831">
        <v>32</v>
      </c>
      <c r="B1375" s="832" t="s">
        <v>2552</v>
      </c>
      <c r="C1375" s="832" t="s">
        <v>2558</v>
      </c>
      <c r="D1375" s="833" t="s">
        <v>4322</v>
      </c>
      <c r="E1375" s="834" t="s">
        <v>2585</v>
      </c>
      <c r="F1375" s="832" t="s">
        <v>2553</v>
      </c>
      <c r="G1375" s="832" t="s">
        <v>2612</v>
      </c>
      <c r="H1375" s="832" t="s">
        <v>592</v>
      </c>
      <c r="I1375" s="832" t="s">
        <v>2616</v>
      </c>
      <c r="J1375" s="832" t="s">
        <v>2617</v>
      </c>
      <c r="K1375" s="832" t="s">
        <v>2618</v>
      </c>
      <c r="L1375" s="835">
        <v>87.67</v>
      </c>
      <c r="M1375" s="835">
        <v>964.37</v>
      </c>
      <c r="N1375" s="832">
        <v>11</v>
      </c>
      <c r="O1375" s="836">
        <v>3.5</v>
      </c>
      <c r="P1375" s="835">
        <v>789.03</v>
      </c>
      <c r="Q1375" s="837">
        <v>0.81818181818181812</v>
      </c>
      <c r="R1375" s="832">
        <v>9</v>
      </c>
      <c r="S1375" s="837">
        <v>0.81818181818181823</v>
      </c>
      <c r="T1375" s="836">
        <v>2.5</v>
      </c>
      <c r="U1375" s="838">
        <v>0.7142857142857143</v>
      </c>
    </row>
    <row r="1376" spans="1:21" ht="14.4" customHeight="1" x14ac:dyDescent="0.3">
      <c r="A1376" s="831">
        <v>32</v>
      </c>
      <c r="B1376" s="832" t="s">
        <v>2552</v>
      </c>
      <c r="C1376" s="832" t="s">
        <v>2558</v>
      </c>
      <c r="D1376" s="833" t="s">
        <v>4322</v>
      </c>
      <c r="E1376" s="834" t="s">
        <v>2585</v>
      </c>
      <c r="F1376" s="832" t="s">
        <v>2553</v>
      </c>
      <c r="G1376" s="832" t="s">
        <v>3528</v>
      </c>
      <c r="H1376" s="832" t="s">
        <v>592</v>
      </c>
      <c r="I1376" s="832" t="s">
        <v>3914</v>
      </c>
      <c r="J1376" s="832" t="s">
        <v>778</v>
      </c>
      <c r="K1376" s="832" t="s">
        <v>779</v>
      </c>
      <c r="L1376" s="835">
        <v>0</v>
      </c>
      <c r="M1376" s="835">
        <v>0</v>
      </c>
      <c r="N1376" s="832">
        <v>1</v>
      </c>
      <c r="O1376" s="836">
        <v>0.5</v>
      </c>
      <c r="P1376" s="835">
        <v>0</v>
      </c>
      <c r="Q1376" s="837"/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32</v>
      </c>
      <c r="B1377" s="832" t="s">
        <v>2552</v>
      </c>
      <c r="C1377" s="832" t="s">
        <v>2558</v>
      </c>
      <c r="D1377" s="833" t="s">
        <v>4322</v>
      </c>
      <c r="E1377" s="834" t="s">
        <v>2585</v>
      </c>
      <c r="F1377" s="832" t="s">
        <v>2553</v>
      </c>
      <c r="G1377" s="832" t="s">
        <v>3528</v>
      </c>
      <c r="H1377" s="832" t="s">
        <v>592</v>
      </c>
      <c r="I1377" s="832" t="s">
        <v>3529</v>
      </c>
      <c r="J1377" s="832" t="s">
        <v>778</v>
      </c>
      <c r="K1377" s="832" t="s">
        <v>3530</v>
      </c>
      <c r="L1377" s="835">
        <v>0</v>
      </c>
      <c r="M1377" s="835">
        <v>0</v>
      </c>
      <c r="N1377" s="832">
        <v>1</v>
      </c>
      <c r="O1377" s="836">
        <v>0.5</v>
      </c>
      <c r="P1377" s="835">
        <v>0</v>
      </c>
      <c r="Q1377" s="837"/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32</v>
      </c>
      <c r="B1378" s="832" t="s">
        <v>2552</v>
      </c>
      <c r="C1378" s="832" t="s">
        <v>2558</v>
      </c>
      <c r="D1378" s="833" t="s">
        <v>4322</v>
      </c>
      <c r="E1378" s="834" t="s">
        <v>2585</v>
      </c>
      <c r="F1378" s="832" t="s">
        <v>2553</v>
      </c>
      <c r="G1378" s="832" t="s">
        <v>2700</v>
      </c>
      <c r="H1378" s="832" t="s">
        <v>662</v>
      </c>
      <c r="I1378" s="832" t="s">
        <v>2081</v>
      </c>
      <c r="J1378" s="832" t="s">
        <v>2079</v>
      </c>
      <c r="K1378" s="832" t="s">
        <v>2082</v>
      </c>
      <c r="L1378" s="835">
        <v>15.9</v>
      </c>
      <c r="M1378" s="835">
        <v>15.9</v>
      </c>
      <c r="N1378" s="832">
        <v>1</v>
      </c>
      <c r="O1378" s="836">
        <v>1</v>
      </c>
      <c r="P1378" s="835">
        <v>15.9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32</v>
      </c>
      <c r="B1379" s="832" t="s">
        <v>2552</v>
      </c>
      <c r="C1379" s="832" t="s">
        <v>2558</v>
      </c>
      <c r="D1379" s="833" t="s">
        <v>4322</v>
      </c>
      <c r="E1379" s="834" t="s">
        <v>2585</v>
      </c>
      <c r="F1379" s="832" t="s">
        <v>2553</v>
      </c>
      <c r="G1379" s="832" t="s">
        <v>3043</v>
      </c>
      <c r="H1379" s="832" t="s">
        <v>592</v>
      </c>
      <c r="I1379" s="832" t="s">
        <v>3624</v>
      </c>
      <c r="J1379" s="832" t="s">
        <v>3045</v>
      </c>
      <c r="K1379" s="832" t="s">
        <v>3625</v>
      </c>
      <c r="L1379" s="835">
        <v>6167.15</v>
      </c>
      <c r="M1379" s="835">
        <v>6167.15</v>
      </c>
      <c r="N1379" s="832">
        <v>1</v>
      </c>
      <c r="O1379" s="836">
        <v>0.5</v>
      </c>
      <c r="P1379" s="835">
        <v>6167.15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32</v>
      </c>
      <c r="B1380" s="832" t="s">
        <v>2552</v>
      </c>
      <c r="C1380" s="832" t="s">
        <v>2558</v>
      </c>
      <c r="D1380" s="833" t="s">
        <v>4322</v>
      </c>
      <c r="E1380" s="834" t="s">
        <v>2585</v>
      </c>
      <c r="F1380" s="832" t="s">
        <v>2553</v>
      </c>
      <c r="G1380" s="832" t="s">
        <v>3043</v>
      </c>
      <c r="H1380" s="832" t="s">
        <v>592</v>
      </c>
      <c r="I1380" s="832" t="s">
        <v>3142</v>
      </c>
      <c r="J1380" s="832" t="s">
        <v>3045</v>
      </c>
      <c r="K1380" s="832" t="s">
        <v>3143</v>
      </c>
      <c r="L1380" s="835">
        <v>1321.53</v>
      </c>
      <c r="M1380" s="835">
        <v>3964.59</v>
      </c>
      <c r="N1380" s="832">
        <v>3</v>
      </c>
      <c r="O1380" s="836">
        <v>1</v>
      </c>
      <c r="P1380" s="835">
        <v>3964.59</v>
      </c>
      <c r="Q1380" s="837">
        <v>1</v>
      </c>
      <c r="R1380" s="832">
        <v>3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32</v>
      </c>
      <c r="B1381" s="832" t="s">
        <v>2552</v>
      </c>
      <c r="C1381" s="832" t="s">
        <v>2558</v>
      </c>
      <c r="D1381" s="833" t="s">
        <v>4322</v>
      </c>
      <c r="E1381" s="834" t="s">
        <v>2585</v>
      </c>
      <c r="F1381" s="832" t="s">
        <v>2553</v>
      </c>
      <c r="G1381" s="832" t="s">
        <v>3043</v>
      </c>
      <c r="H1381" s="832" t="s">
        <v>592</v>
      </c>
      <c r="I1381" s="832" t="s">
        <v>3044</v>
      </c>
      <c r="J1381" s="832" t="s">
        <v>3045</v>
      </c>
      <c r="K1381" s="832" t="s">
        <v>3046</v>
      </c>
      <c r="L1381" s="835">
        <v>4625.3500000000004</v>
      </c>
      <c r="M1381" s="835">
        <v>18501.400000000001</v>
      </c>
      <c r="N1381" s="832">
        <v>4</v>
      </c>
      <c r="O1381" s="836">
        <v>3</v>
      </c>
      <c r="P1381" s="835">
        <v>18501.400000000001</v>
      </c>
      <c r="Q1381" s="837">
        <v>1</v>
      </c>
      <c r="R1381" s="832">
        <v>4</v>
      </c>
      <c r="S1381" s="837">
        <v>1</v>
      </c>
      <c r="T1381" s="836">
        <v>3</v>
      </c>
      <c r="U1381" s="838">
        <v>1</v>
      </c>
    </row>
    <row r="1382" spans="1:21" ht="14.4" customHeight="1" x14ac:dyDescent="0.3">
      <c r="A1382" s="831">
        <v>32</v>
      </c>
      <c r="B1382" s="832" t="s">
        <v>2552</v>
      </c>
      <c r="C1382" s="832" t="s">
        <v>2558</v>
      </c>
      <c r="D1382" s="833" t="s">
        <v>4322</v>
      </c>
      <c r="E1382" s="834" t="s">
        <v>2585</v>
      </c>
      <c r="F1382" s="832" t="s">
        <v>2553</v>
      </c>
      <c r="G1382" s="832" t="s">
        <v>3047</v>
      </c>
      <c r="H1382" s="832" t="s">
        <v>592</v>
      </c>
      <c r="I1382" s="832" t="s">
        <v>3048</v>
      </c>
      <c r="J1382" s="832" t="s">
        <v>3049</v>
      </c>
      <c r="K1382" s="832" t="s">
        <v>3050</v>
      </c>
      <c r="L1382" s="835">
        <v>0</v>
      </c>
      <c r="M1382" s="835">
        <v>0</v>
      </c>
      <c r="N1382" s="832">
        <v>8</v>
      </c>
      <c r="O1382" s="836">
        <v>3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32</v>
      </c>
      <c r="B1383" s="832" t="s">
        <v>2552</v>
      </c>
      <c r="C1383" s="832" t="s">
        <v>2558</v>
      </c>
      <c r="D1383" s="833" t="s">
        <v>4322</v>
      </c>
      <c r="E1383" s="834" t="s">
        <v>2585</v>
      </c>
      <c r="F1383" s="832" t="s">
        <v>2553</v>
      </c>
      <c r="G1383" s="832" t="s">
        <v>2894</v>
      </c>
      <c r="H1383" s="832" t="s">
        <v>592</v>
      </c>
      <c r="I1383" s="832" t="s">
        <v>2895</v>
      </c>
      <c r="J1383" s="832" t="s">
        <v>2896</v>
      </c>
      <c r="K1383" s="832" t="s">
        <v>2897</v>
      </c>
      <c r="L1383" s="835">
        <v>128.69999999999999</v>
      </c>
      <c r="M1383" s="835">
        <v>514.79999999999995</v>
      </c>
      <c r="N1383" s="832">
        <v>4</v>
      </c>
      <c r="O1383" s="836">
        <v>2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32</v>
      </c>
      <c r="B1384" s="832" t="s">
        <v>2552</v>
      </c>
      <c r="C1384" s="832" t="s">
        <v>2558</v>
      </c>
      <c r="D1384" s="833" t="s">
        <v>4322</v>
      </c>
      <c r="E1384" s="834" t="s">
        <v>2585</v>
      </c>
      <c r="F1384" s="832" t="s">
        <v>2553</v>
      </c>
      <c r="G1384" s="832" t="s">
        <v>2894</v>
      </c>
      <c r="H1384" s="832" t="s">
        <v>592</v>
      </c>
      <c r="I1384" s="832" t="s">
        <v>2898</v>
      </c>
      <c r="J1384" s="832" t="s">
        <v>2896</v>
      </c>
      <c r="K1384" s="832" t="s">
        <v>2899</v>
      </c>
      <c r="L1384" s="835">
        <v>181.04</v>
      </c>
      <c r="M1384" s="835">
        <v>362.08</v>
      </c>
      <c r="N1384" s="832">
        <v>2</v>
      </c>
      <c r="O1384" s="836">
        <v>0.5</v>
      </c>
      <c r="P1384" s="835">
        <v>362.08</v>
      </c>
      <c r="Q1384" s="837">
        <v>1</v>
      </c>
      <c r="R1384" s="832">
        <v>2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32</v>
      </c>
      <c r="B1385" s="832" t="s">
        <v>2552</v>
      </c>
      <c r="C1385" s="832" t="s">
        <v>2558</v>
      </c>
      <c r="D1385" s="833" t="s">
        <v>4322</v>
      </c>
      <c r="E1385" s="834" t="s">
        <v>2585</v>
      </c>
      <c r="F1385" s="832" t="s">
        <v>2553</v>
      </c>
      <c r="G1385" s="832" t="s">
        <v>2894</v>
      </c>
      <c r="H1385" s="832" t="s">
        <v>592</v>
      </c>
      <c r="I1385" s="832" t="s">
        <v>3915</v>
      </c>
      <c r="J1385" s="832" t="s">
        <v>2896</v>
      </c>
      <c r="K1385" s="832" t="s">
        <v>3916</v>
      </c>
      <c r="L1385" s="835">
        <v>0</v>
      </c>
      <c r="M1385" s="835">
        <v>0</v>
      </c>
      <c r="N1385" s="832">
        <v>1</v>
      </c>
      <c r="O1385" s="836">
        <v>1</v>
      </c>
      <c r="P1385" s="835">
        <v>0</v>
      </c>
      <c r="Q1385" s="837"/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32</v>
      </c>
      <c r="B1386" s="832" t="s">
        <v>2552</v>
      </c>
      <c r="C1386" s="832" t="s">
        <v>2558</v>
      </c>
      <c r="D1386" s="833" t="s">
        <v>4322</v>
      </c>
      <c r="E1386" s="834" t="s">
        <v>2585</v>
      </c>
      <c r="F1386" s="832" t="s">
        <v>2553</v>
      </c>
      <c r="G1386" s="832" t="s">
        <v>3052</v>
      </c>
      <c r="H1386" s="832" t="s">
        <v>592</v>
      </c>
      <c r="I1386" s="832" t="s">
        <v>3053</v>
      </c>
      <c r="J1386" s="832" t="s">
        <v>1609</v>
      </c>
      <c r="K1386" s="832" t="s">
        <v>3054</v>
      </c>
      <c r="L1386" s="835">
        <v>0</v>
      </c>
      <c r="M1386" s="835">
        <v>0</v>
      </c>
      <c r="N1386" s="832">
        <v>1</v>
      </c>
      <c r="O1386" s="836">
        <v>1</v>
      </c>
      <c r="P1386" s="835"/>
      <c r="Q1386" s="837"/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32</v>
      </c>
      <c r="B1387" s="832" t="s">
        <v>2552</v>
      </c>
      <c r="C1387" s="832" t="s">
        <v>2558</v>
      </c>
      <c r="D1387" s="833" t="s">
        <v>4322</v>
      </c>
      <c r="E1387" s="834" t="s">
        <v>2585</v>
      </c>
      <c r="F1387" s="832" t="s">
        <v>2553</v>
      </c>
      <c r="G1387" s="832" t="s">
        <v>3059</v>
      </c>
      <c r="H1387" s="832" t="s">
        <v>592</v>
      </c>
      <c r="I1387" s="832" t="s">
        <v>3060</v>
      </c>
      <c r="J1387" s="832" t="s">
        <v>3061</v>
      </c>
      <c r="K1387" s="832" t="s">
        <v>3062</v>
      </c>
      <c r="L1387" s="835">
        <v>210.38</v>
      </c>
      <c r="M1387" s="835">
        <v>420.76</v>
      </c>
      <c r="N1387" s="832">
        <v>2</v>
      </c>
      <c r="O1387" s="836">
        <v>2</v>
      </c>
      <c r="P1387" s="835">
        <v>420.76</v>
      </c>
      <c r="Q1387" s="837">
        <v>1</v>
      </c>
      <c r="R1387" s="832">
        <v>2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32</v>
      </c>
      <c r="B1388" s="832" t="s">
        <v>2552</v>
      </c>
      <c r="C1388" s="832" t="s">
        <v>2558</v>
      </c>
      <c r="D1388" s="833" t="s">
        <v>4322</v>
      </c>
      <c r="E1388" s="834" t="s">
        <v>2585</v>
      </c>
      <c r="F1388" s="832" t="s">
        <v>2553</v>
      </c>
      <c r="G1388" s="832" t="s">
        <v>3059</v>
      </c>
      <c r="H1388" s="832" t="s">
        <v>592</v>
      </c>
      <c r="I1388" s="832" t="s">
        <v>3917</v>
      </c>
      <c r="J1388" s="832" t="s">
        <v>3061</v>
      </c>
      <c r="K1388" s="832" t="s">
        <v>3918</v>
      </c>
      <c r="L1388" s="835">
        <v>126.23</v>
      </c>
      <c r="M1388" s="835">
        <v>504.92</v>
      </c>
      <c r="N1388" s="832">
        <v>4</v>
      </c>
      <c r="O1388" s="836">
        <v>2.5</v>
      </c>
      <c r="P1388" s="835">
        <v>252.46</v>
      </c>
      <c r="Q1388" s="837">
        <v>0.5</v>
      </c>
      <c r="R1388" s="832">
        <v>2</v>
      </c>
      <c r="S1388" s="837">
        <v>0.5</v>
      </c>
      <c r="T1388" s="836">
        <v>1</v>
      </c>
      <c r="U1388" s="838">
        <v>0.4</v>
      </c>
    </row>
    <row r="1389" spans="1:21" ht="14.4" customHeight="1" x14ac:dyDescent="0.3">
      <c r="A1389" s="831">
        <v>32</v>
      </c>
      <c r="B1389" s="832" t="s">
        <v>2552</v>
      </c>
      <c r="C1389" s="832" t="s">
        <v>2558</v>
      </c>
      <c r="D1389" s="833" t="s">
        <v>4322</v>
      </c>
      <c r="E1389" s="834" t="s">
        <v>2585</v>
      </c>
      <c r="F1389" s="832" t="s">
        <v>2553</v>
      </c>
      <c r="G1389" s="832" t="s">
        <v>2602</v>
      </c>
      <c r="H1389" s="832" t="s">
        <v>592</v>
      </c>
      <c r="I1389" s="832" t="s">
        <v>2901</v>
      </c>
      <c r="J1389" s="832" t="s">
        <v>2640</v>
      </c>
      <c r="K1389" s="832" t="s">
        <v>2902</v>
      </c>
      <c r="L1389" s="835">
        <v>42.54</v>
      </c>
      <c r="M1389" s="835">
        <v>255.24</v>
      </c>
      <c r="N1389" s="832">
        <v>6</v>
      </c>
      <c r="O1389" s="836">
        <v>1.5</v>
      </c>
      <c r="P1389" s="835">
        <v>255.24</v>
      </c>
      <c r="Q1389" s="837">
        <v>1</v>
      </c>
      <c r="R1389" s="832">
        <v>6</v>
      </c>
      <c r="S1389" s="837">
        <v>1</v>
      </c>
      <c r="T1389" s="836">
        <v>1.5</v>
      </c>
      <c r="U1389" s="838">
        <v>1</v>
      </c>
    </row>
    <row r="1390" spans="1:21" ht="14.4" customHeight="1" x14ac:dyDescent="0.3">
      <c r="A1390" s="831">
        <v>32</v>
      </c>
      <c r="B1390" s="832" t="s">
        <v>2552</v>
      </c>
      <c r="C1390" s="832" t="s">
        <v>2558</v>
      </c>
      <c r="D1390" s="833" t="s">
        <v>4322</v>
      </c>
      <c r="E1390" s="834" t="s">
        <v>2585</v>
      </c>
      <c r="F1390" s="832" t="s">
        <v>2553</v>
      </c>
      <c r="G1390" s="832" t="s">
        <v>2602</v>
      </c>
      <c r="H1390" s="832" t="s">
        <v>592</v>
      </c>
      <c r="I1390" s="832" t="s">
        <v>2603</v>
      </c>
      <c r="J1390" s="832" t="s">
        <v>1331</v>
      </c>
      <c r="K1390" s="832" t="s">
        <v>2604</v>
      </c>
      <c r="L1390" s="835">
        <v>66.88</v>
      </c>
      <c r="M1390" s="835">
        <v>2273.92</v>
      </c>
      <c r="N1390" s="832">
        <v>34</v>
      </c>
      <c r="O1390" s="836">
        <v>8.5</v>
      </c>
      <c r="P1390" s="835">
        <v>2140.16</v>
      </c>
      <c r="Q1390" s="837">
        <v>0.94117647058823517</v>
      </c>
      <c r="R1390" s="832">
        <v>32</v>
      </c>
      <c r="S1390" s="837">
        <v>0.94117647058823528</v>
      </c>
      <c r="T1390" s="836">
        <v>7.5</v>
      </c>
      <c r="U1390" s="838">
        <v>0.88235294117647056</v>
      </c>
    </row>
    <row r="1391" spans="1:21" ht="14.4" customHeight="1" x14ac:dyDescent="0.3">
      <c r="A1391" s="831">
        <v>32</v>
      </c>
      <c r="B1391" s="832" t="s">
        <v>2552</v>
      </c>
      <c r="C1391" s="832" t="s">
        <v>2558</v>
      </c>
      <c r="D1391" s="833" t="s">
        <v>4322</v>
      </c>
      <c r="E1391" s="834" t="s">
        <v>2585</v>
      </c>
      <c r="F1391" s="832" t="s">
        <v>2553</v>
      </c>
      <c r="G1391" s="832" t="s">
        <v>2602</v>
      </c>
      <c r="H1391" s="832" t="s">
        <v>592</v>
      </c>
      <c r="I1391" s="832" t="s">
        <v>2639</v>
      </c>
      <c r="J1391" s="832" t="s">
        <v>2640</v>
      </c>
      <c r="K1391" s="832" t="s">
        <v>2641</v>
      </c>
      <c r="L1391" s="835">
        <v>59.56</v>
      </c>
      <c r="M1391" s="835">
        <v>178.68</v>
      </c>
      <c r="N1391" s="832">
        <v>3</v>
      </c>
      <c r="O1391" s="836">
        <v>1.5</v>
      </c>
      <c r="P1391" s="835">
        <v>178.68</v>
      </c>
      <c r="Q1391" s="837">
        <v>1</v>
      </c>
      <c r="R1391" s="832">
        <v>3</v>
      </c>
      <c r="S1391" s="837">
        <v>1</v>
      </c>
      <c r="T1391" s="836">
        <v>1.5</v>
      </c>
      <c r="U1391" s="838">
        <v>1</v>
      </c>
    </row>
    <row r="1392" spans="1:21" ht="14.4" customHeight="1" x14ac:dyDescent="0.3">
      <c r="A1392" s="831">
        <v>32</v>
      </c>
      <c r="B1392" s="832" t="s">
        <v>2552</v>
      </c>
      <c r="C1392" s="832" t="s">
        <v>2558</v>
      </c>
      <c r="D1392" s="833" t="s">
        <v>4322</v>
      </c>
      <c r="E1392" s="834" t="s">
        <v>2585</v>
      </c>
      <c r="F1392" s="832" t="s">
        <v>2553</v>
      </c>
      <c r="G1392" s="832" t="s">
        <v>2602</v>
      </c>
      <c r="H1392" s="832" t="s">
        <v>662</v>
      </c>
      <c r="I1392" s="832" t="s">
        <v>2153</v>
      </c>
      <c r="J1392" s="832" t="s">
        <v>729</v>
      </c>
      <c r="K1392" s="832" t="s">
        <v>3628</v>
      </c>
      <c r="L1392" s="835">
        <v>311.33999999999997</v>
      </c>
      <c r="M1392" s="835">
        <v>622.67999999999995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32</v>
      </c>
      <c r="B1393" s="832" t="s">
        <v>2552</v>
      </c>
      <c r="C1393" s="832" t="s">
        <v>2558</v>
      </c>
      <c r="D1393" s="833" t="s">
        <v>4322</v>
      </c>
      <c r="E1393" s="834" t="s">
        <v>2585</v>
      </c>
      <c r="F1393" s="832" t="s">
        <v>2553</v>
      </c>
      <c r="G1393" s="832" t="s">
        <v>3703</v>
      </c>
      <c r="H1393" s="832" t="s">
        <v>662</v>
      </c>
      <c r="I1393" s="832" t="s">
        <v>3919</v>
      </c>
      <c r="J1393" s="832" t="s">
        <v>3920</v>
      </c>
      <c r="K1393" s="832" t="s">
        <v>3921</v>
      </c>
      <c r="L1393" s="835">
        <v>100.1</v>
      </c>
      <c r="M1393" s="835">
        <v>100.1</v>
      </c>
      <c r="N1393" s="832">
        <v>1</v>
      </c>
      <c r="O1393" s="836">
        <v>1</v>
      </c>
      <c r="P1393" s="835">
        <v>100.1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32</v>
      </c>
      <c r="B1394" s="832" t="s">
        <v>2552</v>
      </c>
      <c r="C1394" s="832" t="s">
        <v>2558</v>
      </c>
      <c r="D1394" s="833" t="s">
        <v>4322</v>
      </c>
      <c r="E1394" s="834" t="s">
        <v>2585</v>
      </c>
      <c r="F1394" s="832" t="s">
        <v>2553</v>
      </c>
      <c r="G1394" s="832" t="s">
        <v>2619</v>
      </c>
      <c r="H1394" s="832" t="s">
        <v>592</v>
      </c>
      <c r="I1394" s="832" t="s">
        <v>3833</v>
      </c>
      <c r="J1394" s="832" t="s">
        <v>1191</v>
      </c>
      <c r="K1394" s="832" t="s">
        <v>2680</v>
      </c>
      <c r="L1394" s="835">
        <v>156.61000000000001</v>
      </c>
      <c r="M1394" s="835">
        <v>313.22000000000003</v>
      </c>
      <c r="N1394" s="832">
        <v>2</v>
      </c>
      <c r="O1394" s="836">
        <v>0.5</v>
      </c>
      <c r="P1394" s="835">
        <v>313.22000000000003</v>
      </c>
      <c r="Q1394" s="837">
        <v>1</v>
      </c>
      <c r="R1394" s="832">
        <v>2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32</v>
      </c>
      <c r="B1395" s="832" t="s">
        <v>2552</v>
      </c>
      <c r="C1395" s="832" t="s">
        <v>2558</v>
      </c>
      <c r="D1395" s="833" t="s">
        <v>4322</v>
      </c>
      <c r="E1395" s="834" t="s">
        <v>2585</v>
      </c>
      <c r="F1395" s="832" t="s">
        <v>2553</v>
      </c>
      <c r="G1395" s="832" t="s">
        <v>2619</v>
      </c>
      <c r="H1395" s="832" t="s">
        <v>592</v>
      </c>
      <c r="I1395" s="832" t="s">
        <v>3922</v>
      </c>
      <c r="J1395" s="832" t="s">
        <v>2621</v>
      </c>
      <c r="K1395" s="832" t="s">
        <v>3923</v>
      </c>
      <c r="L1395" s="835">
        <v>93.96</v>
      </c>
      <c r="M1395" s="835">
        <v>93.96</v>
      </c>
      <c r="N1395" s="832">
        <v>1</v>
      </c>
      <c r="O1395" s="836">
        <v>0.5</v>
      </c>
      <c r="P1395" s="835">
        <v>93.96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32</v>
      </c>
      <c r="B1396" s="832" t="s">
        <v>2552</v>
      </c>
      <c r="C1396" s="832" t="s">
        <v>2558</v>
      </c>
      <c r="D1396" s="833" t="s">
        <v>4322</v>
      </c>
      <c r="E1396" s="834" t="s">
        <v>2585</v>
      </c>
      <c r="F1396" s="832" t="s">
        <v>2553</v>
      </c>
      <c r="G1396" s="832" t="s">
        <v>3080</v>
      </c>
      <c r="H1396" s="832" t="s">
        <v>662</v>
      </c>
      <c r="I1396" s="832" t="s">
        <v>2212</v>
      </c>
      <c r="J1396" s="832" t="s">
        <v>2213</v>
      </c>
      <c r="K1396" s="832" t="s">
        <v>2147</v>
      </c>
      <c r="L1396" s="835">
        <v>339.8</v>
      </c>
      <c r="M1396" s="835">
        <v>2378.6000000000004</v>
      </c>
      <c r="N1396" s="832">
        <v>7</v>
      </c>
      <c r="O1396" s="836">
        <v>1.5</v>
      </c>
      <c r="P1396" s="835">
        <v>2378.6000000000004</v>
      </c>
      <c r="Q1396" s="837">
        <v>1</v>
      </c>
      <c r="R1396" s="832">
        <v>7</v>
      </c>
      <c r="S1396" s="837">
        <v>1</v>
      </c>
      <c r="T1396" s="836">
        <v>1.5</v>
      </c>
      <c r="U1396" s="838">
        <v>1</v>
      </c>
    </row>
    <row r="1397" spans="1:21" ht="14.4" customHeight="1" x14ac:dyDescent="0.3">
      <c r="A1397" s="831">
        <v>32</v>
      </c>
      <c r="B1397" s="832" t="s">
        <v>2552</v>
      </c>
      <c r="C1397" s="832" t="s">
        <v>2558</v>
      </c>
      <c r="D1397" s="833" t="s">
        <v>4322</v>
      </c>
      <c r="E1397" s="834" t="s">
        <v>2585</v>
      </c>
      <c r="F1397" s="832" t="s">
        <v>2553</v>
      </c>
      <c r="G1397" s="832" t="s">
        <v>2623</v>
      </c>
      <c r="H1397" s="832" t="s">
        <v>592</v>
      </c>
      <c r="I1397" s="832" t="s">
        <v>2624</v>
      </c>
      <c r="J1397" s="832" t="s">
        <v>2625</v>
      </c>
      <c r="K1397" s="832" t="s">
        <v>2626</v>
      </c>
      <c r="L1397" s="835">
        <v>311.02</v>
      </c>
      <c r="M1397" s="835">
        <v>622.04</v>
      </c>
      <c r="N1397" s="832">
        <v>2</v>
      </c>
      <c r="O1397" s="836">
        <v>0.5</v>
      </c>
      <c r="P1397" s="835">
        <v>622.04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32</v>
      </c>
      <c r="B1398" s="832" t="s">
        <v>2552</v>
      </c>
      <c r="C1398" s="832" t="s">
        <v>2558</v>
      </c>
      <c r="D1398" s="833" t="s">
        <v>4322</v>
      </c>
      <c r="E1398" s="834" t="s">
        <v>2585</v>
      </c>
      <c r="F1398" s="832" t="s">
        <v>2553</v>
      </c>
      <c r="G1398" s="832" t="s">
        <v>2623</v>
      </c>
      <c r="H1398" s="832" t="s">
        <v>592</v>
      </c>
      <c r="I1398" s="832" t="s">
        <v>2916</v>
      </c>
      <c r="J1398" s="832" t="s">
        <v>2917</v>
      </c>
      <c r="K1398" s="832" t="s">
        <v>2918</v>
      </c>
      <c r="L1398" s="835">
        <v>151.62</v>
      </c>
      <c r="M1398" s="835">
        <v>454.86</v>
      </c>
      <c r="N1398" s="832">
        <v>3</v>
      </c>
      <c r="O1398" s="836">
        <v>1</v>
      </c>
      <c r="P1398" s="835">
        <v>454.86</v>
      </c>
      <c r="Q1398" s="837">
        <v>1</v>
      </c>
      <c r="R1398" s="832">
        <v>3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32</v>
      </c>
      <c r="B1399" s="832" t="s">
        <v>2552</v>
      </c>
      <c r="C1399" s="832" t="s">
        <v>2558</v>
      </c>
      <c r="D1399" s="833" t="s">
        <v>4322</v>
      </c>
      <c r="E1399" s="834" t="s">
        <v>2585</v>
      </c>
      <c r="F1399" s="832" t="s">
        <v>2553</v>
      </c>
      <c r="G1399" s="832" t="s">
        <v>2623</v>
      </c>
      <c r="H1399" s="832" t="s">
        <v>592</v>
      </c>
      <c r="I1399" s="832" t="s">
        <v>3297</v>
      </c>
      <c r="J1399" s="832" t="s">
        <v>743</v>
      </c>
      <c r="K1399" s="832" t="s">
        <v>3298</v>
      </c>
      <c r="L1399" s="835">
        <v>0</v>
      </c>
      <c r="M1399" s="835">
        <v>0</v>
      </c>
      <c r="N1399" s="832">
        <v>6</v>
      </c>
      <c r="O1399" s="836">
        <v>2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32</v>
      </c>
      <c r="B1400" s="832" t="s">
        <v>2552</v>
      </c>
      <c r="C1400" s="832" t="s">
        <v>2558</v>
      </c>
      <c r="D1400" s="833" t="s">
        <v>4322</v>
      </c>
      <c r="E1400" s="834" t="s">
        <v>2585</v>
      </c>
      <c r="F1400" s="832" t="s">
        <v>2553</v>
      </c>
      <c r="G1400" s="832" t="s">
        <v>3924</v>
      </c>
      <c r="H1400" s="832" t="s">
        <v>662</v>
      </c>
      <c r="I1400" s="832" t="s">
        <v>3925</v>
      </c>
      <c r="J1400" s="832" t="s">
        <v>765</v>
      </c>
      <c r="K1400" s="832" t="s">
        <v>3352</v>
      </c>
      <c r="L1400" s="835">
        <v>0</v>
      </c>
      <c r="M1400" s="835">
        <v>0</v>
      </c>
      <c r="N1400" s="832">
        <v>1</v>
      </c>
      <c r="O1400" s="836">
        <v>1</v>
      </c>
      <c r="P1400" s="835">
        <v>0</v>
      </c>
      <c r="Q1400" s="837"/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32</v>
      </c>
      <c r="B1401" s="832" t="s">
        <v>2552</v>
      </c>
      <c r="C1401" s="832" t="s">
        <v>2558</v>
      </c>
      <c r="D1401" s="833" t="s">
        <v>4322</v>
      </c>
      <c r="E1401" s="834" t="s">
        <v>2585</v>
      </c>
      <c r="F1401" s="832" t="s">
        <v>2553</v>
      </c>
      <c r="G1401" s="832" t="s">
        <v>1717</v>
      </c>
      <c r="H1401" s="832" t="s">
        <v>662</v>
      </c>
      <c r="I1401" s="832" t="s">
        <v>3153</v>
      </c>
      <c r="J1401" s="832" t="s">
        <v>3085</v>
      </c>
      <c r="K1401" s="832" t="s">
        <v>3154</v>
      </c>
      <c r="L1401" s="835">
        <v>93.75</v>
      </c>
      <c r="M1401" s="835">
        <v>93.75</v>
      </c>
      <c r="N1401" s="832">
        <v>1</v>
      </c>
      <c r="O1401" s="836">
        <v>0.5</v>
      </c>
      <c r="P1401" s="835">
        <v>93.75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32</v>
      </c>
      <c r="B1402" s="832" t="s">
        <v>2552</v>
      </c>
      <c r="C1402" s="832" t="s">
        <v>2558</v>
      </c>
      <c r="D1402" s="833" t="s">
        <v>4322</v>
      </c>
      <c r="E1402" s="834" t="s">
        <v>2585</v>
      </c>
      <c r="F1402" s="832" t="s">
        <v>2553</v>
      </c>
      <c r="G1402" s="832" t="s">
        <v>1717</v>
      </c>
      <c r="H1402" s="832" t="s">
        <v>662</v>
      </c>
      <c r="I1402" s="832" t="s">
        <v>2709</v>
      </c>
      <c r="J1402" s="832" t="s">
        <v>2380</v>
      </c>
      <c r="K1402" s="832" t="s">
        <v>2710</v>
      </c>
      <c r="L1402" s="835">
        <v>120.61</v>
      </c>
      <c r="M1402" s="835">
        <v>241.22</v>
      </c>
      <c r="N1402" s="832">
        <v>2</v>
      </c>
      <c r="O1402" s="836">
        <v>1.5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32</v>
      </c>
      <c r="B1403" s="832" t="s">
        <v>2552</v>
      </c>
      <c r="C1403" s="832" t="s">
        <v>2558</v>
      </c>
      <c r="D1403" s="833" t="s">
        <v>4322</v>
      </c>
      <c r="E1403" s="834" t="s">
        <v>2585</v>
      </c>
      <c r="F1403" s="832" t="s">
        <v>2553</v>
      </c>
      <c r="G1403" s="832" t="s">
        <v>2760</v>
      </c>
      <c r="H1403" s="832" t="s">
        <v>662</v>
      </c>
      <c r="I1403" s="832" t="s">
        <v>2265</v>
      </c>
      <c r="J1403" s="832" t="s">
        <v>1248</v>
      </c>
      <c r="K1403" s="832" t="s">
        <v>2266</v>
      </c>
      <c r="L1403" s="835">
        <v>0</v>
      </c>
      <c r="M1403" s="835">
        <v>0</v>
      </c>
      <c r="N1403" s="832">
        <v>1</v>
      </c>
      <c r="O1403" s="836">
        <v>0.5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32</v>
      </c>
      <c r="B1404" s="832" t="s">
        <v>2552</v>
      </c>
      <c r="C1404" s="832" t="s">
        <v>2558</v>
      </c>
      <c r="D1404" s="833" t="s">
        <v>4322</v>
      </c>
      <c r="E1404" s="834" t="s">
        <v>2585</v>
      </c>
      <c r="F1404" s="832" t="s">
        <v>2553</v>
      </c>
      <c r="G1404" s="832" t="s">
        <v>3852</v>
      </c>
      <c r="H1404" s="832" t="s">
        <v>592</v>
      </c>
      <c r="I1404" s="832" t="s">
        <v>3853</v>
      </c>
      <c r="J1404" s="832" t="s">
        <v>1500</v>
      </c>
      <c r="K1404" s="832" t="s">
        <v>3854</v>
      </c>
      <c r="L1404" s="835">
        <v>203.9</v>
      </c>
      <c r="M1404" s="835">
        <v>203.9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32</v>
      </c>
      <c r="B1405" s="832" t="s">
        <v>2552</v>
      </c>
      <c r="C1405" s="832" t="s">
        <v>2558</v>
      </c>
      <c r="D1405" s="833" t="s">
        <v>4322</v>
      </c>
      <c r="E1405" s="834" t="s">
        <v>2585</v>
      </c>
      <c r="F1405" s="832" t="s">
        <v>2553</v>
      </c>
      <c r="G1405" s="832" t="s">
        <v>3926</v>
      </c>
      <c r="H1405" s="832" t="s">
        <v>662</v>
      </c>
      <c r="I1405" s="832" t="s">
        <v>2364</v>
      </c>
      <c r="J1405" s="832" t="s">
        <v>2365</v>
      </c>
      <c r="K1405" s="832" t="s">
        <v>2366</v>
      </c>
      <c r="L1405" s="835">
        <v>802.45</v>
      </c>
      <c r="M1405" s="835">
        <v>802.45</v>
      </c>
      <c r="N1405" s="832">
        <v>1</v>
      </c>
      <c r="O1405" s="836">
        <v>1</v>
      </c>
      <c r="P1405" s="835">
        <v>802.45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32</v>
      </c>
      <c r="B1406" s="832" t="s">
        <v>2552</v>
      </c>
      <c r="C1406" s="832" t="s">
        <v>2558</v>
      </c>
      <c r="D1406" s="833" t="s">
        <v>4322</v>
      </c>
      <c r="E1406" s="834" t="s">
        <v>2585</v>
      </c>
      <c r="F1406" s="832" t="s">
        <v>2553</v>
      </c>
      <c r="G1406" s="832" t="s">
        <v>2711</v>
      </c>
      <c r="H1406" s="832" t="s">
        <v>592</v>
      </c>
      <c r="I1406" s="832" t="s">
        <v>3927</v>
      </c>
      <c r="J1406" s="832" t="s">
        <v>3867</v>
      </c>
      <c r="K1406" s="832" t="s">
        <v>3928</v>
      </c>
      <c r="L1406" s="835">
        <v>50.32</v>
      </c>
      <c r="M1406" s="835">
        <v>50.32</v>
      </c>
      <c r="N1406" s="832">
        <v>1</v>
      </c>
      <c r="O1406" s="836">
        <v>0.5</v>
      </c>
      <c r="P1406" s="835">
        <v>50.32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32</v>
      </c>
      <c r="B1407" s="832" t="s">
        <v>2552</v>
      </c>
      <c r="C1407" s="832" t="s">
        <v>2558</v>
      </c>
      <c r="D1407" s="833" t="s">
        <v>4322</v>
      </c>
      <c r="E1407" s="834" t="s">
        <v>2585</v>
      </c>
      <c r="F1407" s="832" t="s">
        <v>2553</v>
      </c>
      <c r="G1407" s="832" t="s">
        <v>2711</v>
      </c>
      <c r="H1407" s="832" t="s">
        <v>592</v>
      </c>
      <c r="I1407" s="832" t="s">
        <v>2929</v>
      </c>
      <c r="J1407" s="832" t="s">
        <v>1718</v>
      </c>
      <c r="K1407" s="832" t="s">
        <v>2930</v>
      </c>
      <c r="L1407" s="835">
        <v>50.32</v>
      </c>
      <c r="M1407" s="835">
        <v>100.64</v>
      </c>
      <c r="N1407" s="832">
        <v>2</v>
      </c>
      <c r="O1407" s="836">
        <v>0.5</v>
      </c>
      <c r="P1407" s="835">
        <v>100.64</v>
      </c>
      <c r="Q1407" s="837">
        <v>1</v>
      </c>
      <c r="R1407" s="832">
        <v>2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32</v>
      </c>
      <c r="B1408" s="832" t="s">
        <v>2552</v>
      </c>
      <c r="C1408" s="832" t="s">
        <v>2558</v>
      </c>
      <c r="D1408" s="833" t="s">
        <v>4322</v>
      </c>
      <c r="E1408" s="834" t="s">
        <v>2585</v>
      </c>
      <c r="F1408" s="832" t="s">
        <v>2553</v>
      </c>
      <c r="G1408" s="832" t="s">
        <v>2711</v>
      </c>
      <c r="H1408" s="832" t="s">
        <v>592</v>
      </c>
      <c r="I1408" s="832" t="s">
        <v>3427</v>
      </c>
      <c r="J1408" s="832" t="s">
        <v>3164</v>
      </c>
      <c r="K1408" s="832" t="s">
        <v>3428</v>
      </c>
      <c r="L1408" s="835">
        <v>199.89</v>
      </c>
      <c r="M1408" s="835">
        <v>399.78</v>
      </c>
      <c r="N1408" s="832">
        <v>2</v>
      </c>
      <c r="O1408" s="836">
        <v>1</v>
      </c>
      <c r="P1408" s="835">
        <v>399.78</v>
      </c>
      <c r="Q1408" s="837">
        <v>1</v>
      </c>
      <c r="R1408" s="832">
        <v>2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32</v>
      </c>
      <c r="B1409" s="832" t="s">
        <v>2552</v>
      </c>
      <c r="C1409" s="832" t="s">
        <v>2558</v>
      </c>
      <c r="D1409" s="833" t="s">
        <v>4322</v>
      </c>
      <c r="E1409" s="834" t="s">
        <v>2585</v>
      </c>
      <c r="F1409" s="832" t="s">
        <v>2553</v>
      </c>
      <c r="G1409" s="832" t="s">
        <v>2627</v>
      </c>
      <c r="H1409" s="832" t="s">
        <v>592</v>
      </c>
      <c r="I1409" s="832" t="s">
        <v>3929</v>
      </c>
      <c r="J1409" s="832" t="s">
        <v>1309</v>
      </c>
      <c r="K1409" s="832" t="s">
        <v>2135</v>
      </c>
      <c r="L1409" s="835">
        <v>225.06</v>
      </c>
      <c r="M1409" s="835">
        <v>1350.3600000000001</v>
      </c>
      <c r="N1409" s="832">
        <v>6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32</v>
      </c>
      <c r="B1410" s="832" t="s">
        <v>2552</v>
      </c>
      <c r="C1410" s="832" t="s">
        <v>2558</v>
      </c>
      <c r="D1410" s="833" t="s">
        <v>4322</v>
      </c>
      <c r="E1410" s="834" t="s">
        <v>2585</v>
      </c>
      <c r="F1410" s="832" t="s">
        <v>2553</v>
      </c>
      <c r="G1410" s="832" t="s">
        <v>3169</v>
      </c>
      <c r="H1410" s="832" t="s">
        <v>662</v>
      </c>
      <c r="I1410" s="832" t="s">
        <v>3930</v>
      </c>
      <c r="J1410" s="832" t="s">
        <v>2128</v>
      </c>
      <c r="K1410" s="832" t="s">
        <v>3553</v>
      </c>
      <c r="L1410" s="835">
        <v>126.27</v>
      </c>
      <c r="M1410" s="835">
        <v>126.27</v>
      </c>
      <c r="N1410" s="832">
        <v>1</v>
      </c>
      <c r="O1410" s="836">
        <v>0.5</v>
      </c>
      <c r="P1410" s="835">
        <v>126.27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32</v>
      </c>
      <c r="B1411" s="832" t="s">
        <v>2552</v>
      </c>
      <c r="C1411" s="832" t="s">
        <v>2558</v>
      </c>
      <c r="D1411" s="833" t="s">
        <v>4322</v>
      </c>
      <c r="E1411" s="834" t="s">
        <v>2585</v>
      </c>
      <c r="F1411" s="832" t="s">
        <v>2553</v>
      </c>
      <c r="G1411" s="832" t="s">
        <v>2940</v>
      </c>
      <c r="H1411" s="832" t="s">
        <v>592</v>
      </c>
      <c r="I1411" s="832" t="s">
        <v>2941</v>
      </c>
      <c r="J1411" s="832" t="s">
        <v>2942</v>
      </c>
      <c r="K1411" s="832" t="s">
        <v>2943</v>
      </c>
      <c r="L1411" s="835">
        <v>421.79</v>
      </c>
      <c r="M1411" s="835">
        <v>2108.9500000000003</v>
      </c>
      <c r="N1411" s="832">
        <v>5</v>
      </c>
      <c r="O1411" s="836">
        <v>2.5</v>
      </c>
      <c r="P1411" s="835">
        <v>421.79</v>
      </c>
      <c r="Q1411" s="837">
        <v>0.19999999999999998</v>
      </c>
      <c r="R1411" s="832">
        <v>1</v>
      </c>
      <c r="S1411" s="837">
        <v>0.2</v>
      </c>
      <c r="T1411" s="836">
        <v>0.5</v>
      </c>
      <c r="U1411" s="838">
        <v>0.2</v>
      </c>
    </row>
    <row r="1412" spans="1:21" ht="14.4" customHeight="1" x14ac:dyDescent="0.3">
      <c r="A1412" s="831">
        <v>32</v>
      </c>
      <c r="B1412" s="832" t="s">
        <v>2552</v>
      </c>
      <c r="C1412" s="832" t="s">
        <v>2558</v>
      </c>
      <c r="D1412" s="833" t="s">
        <v>4322</v>
      </c>
      <c r="E1412" s="834" t="s">
        <v>2585</v>
      </c>
      <c r="F1412" s="832" t="s">
        <v>2554</v>
      </c>
      <c r="G1412" s="832" t="s">
        <v>2951</v>
      </c>
      <c r="H1412" s="832" t="s">
        <v>592</v>
      </c>
      <c r="I1412" s="832" t="s">
        <v>3931</v>
      </c>
      <c r="J1412" s="832" t="s">
        <v>2953</v>
      </c>
      <c r="K1412" s="832"/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32</v>
      </c>
      <c r="B1413" s="832" t="s">
        <v>2552</v>
      </c>
      <c r="C1413" s="832" t="s">
        <v>2558</v>
      </c>
      <c r="D1413" s="833" t="s">
        <v>4322</v>
      </c>
      <c r="E1413" s="834" t="s">
        <v>2585</v>
      </c>
      <c r="F1413" s="832" t="s">
        <v>2555</v>
      </c>
      <c r="G1413" s="832" t="s">
        <v>2746</v>
      </c>
      <c r="H1413" s="832" t="s">
        <v>592</v>
      </c>
      <c r="I1413" s="832" t="s">
        <v>2747</v>
      </c>
      <c r="J1413" s="832" t="s">
        <v>2748</v>
      </c>
      <c r="K1413" s="832" t="s">
        <v>2749</v>
      </c>
      <c r="L1413" s="835">
        <v>1000</v>
      </c>
      <c r="M1413" s="835">
        <v>3000</v>
      </c>
      <c r="N1413" s="832">
        <v>3</v>
      </c>
      <c r="O1413" s="836">
        <v>3</v>
      </c>
      <c r="P1413" s="835">
        <v>1000</v>
      </c>
      <c r="Q1413" s="837">
        <v>0.33333333333333331</v>
      </c>
      <c r="R1413" s="832">
        <v>1</v>
      </c>
      <c r="S1413" s="837">
        <v>0.33333333333333331</v>
      </c>
      <c r="T1413" s="836">
        <v>1</v>
      </c>
      <c r="U1413" s="838">
        <v>0.33333333333333331</v>
      </c>
    </row>
    <row r="1414" spans="1:21" ht="14.4" customHeight="1" x14ac:dyDescent="0.3">
      <c r="A1414" s="831">
        <v>32</v>
      </c>
      <c r="B1414" s="832" t="s">
        <v>2552</v>
      </c>
      <c r="C1414" s="832" t="s">
        <v>2558</v>
      </c>
      <c r="D1414" s="833" t="s">
        <v>4322</v>
      </c>
      <c r="E1414" s="834" t="s">
        <v>2586</v>
      </c>
      <c r="F1414" s="832" t="s">
        <v>2553</v>
      </c>
      <c r="G1414" s="832" t="s">
        <v>2598</v>
      </c>
      <c r="H1414" s="832" t="s">
        <v>592</v>
      </c>
      <c r="I1414" s="832" t="s">
        <v>2599</v>
      </c>
      <c r="J1414" s="832" t="s">
        <v>2600</v>
      </c>
      <c r="K1414" s="832" t="s">
        <v>2601</v>
      </c>
      <c r="L1414" s="835">
        <v>1295.6400000000001</v>
      </c>
      <c r="M1414" s="835">
        <v>7773.8400000000011</v>
      </c>
      <c r="N1414" s="832">
        <v>6</v>
      </c>
      <c r="O1414" s="836">
        <v>3.5</v>
      </c>
      <c r="P1414" s="835">
        <v>1295.6400000000001</v>
      </c>
      <c r="Q1414" s="837">
        <v>0.16666666666666666</v>
      </c>
      <c r="R1414" s="832">
        <v>1</v>
      </c>
      <c r="S1414" s="837">
        <v>0.16666666666666666</v>
      </c>
      <c r="T1414" s="836">
        <v>1</v>
      </c>
      <c r="U1414" s="838">
        <v>0.2857142857142857</v>
      </c>
    </row>
    <row r="1415" spans="1:21" ht="14.4" customHeight="1" x14ac:dyDescent="0.3">
      <c r="A1415" s="831">
        <v>32</v>
      </c>
      <c r="B1415" s="832" t="s">
        <v>2552</v>
      </c>
      <c r="C1415" s="832" t="s">
        <v>2558</v>
      </c>
      <c r="D1415" s="833" t="s">
        <v>4322</v>
      </c>
      <c r="E1415" s="834" t="s">
        <v>2586</v>
      </c>
      <c r="F1415" s="832" t="s">
        <v>2553</v>
      </c>
      <c r="G1415" s="832" t="s">
        <v>2598</v>
      </c>
      <c r="H1415" s="832" t="s">
        <v>592</v>
      </c>
      <c r="I1415" s="832" t="s">
        <v>2605</v>
      </c>
      <c r="J1415" s="832" t="s">
        <v>1586</v>
      </c>
      <c r="K1415" s="832" t="s">
        <v>2606</v>
      </c>
      <c r="L1415" s="835">
        <v>462.73</v>
      </c>
      <c r="M1415" s="835">
        <v>2313.65</v>
      </c>
      <c r="N1415" s="832">
        <v>5</v>
      </c>
      <c r="O1415" s="836">
        <v>3</v>
      </c>
      <c r="P1415" s="835">
        <v>2313.65</v>
      </c>
      <c r="Q1415" s="837">
        <v>1</v>
      </c>
      <c r="R1415" s="832">
        <v>5</v>
      </c>
      <c r="S1415" s="837">
        <v>1</v>
      </c>
      <c r="T1415" s="836">
        <v>3</v>
      </c>
      <c r="U1415" s="838">
        <v>1</v>
      </c>
    </row>
    <row r="1416" spans="1:21" ht="14.4" customHeight="1" x14ac:dyDescent="0.3">
      <c r="A1416" s="831">
        <v>32</v>
      </c>
      <c r="B1416" s="832" t="s">
        <v>2552</v>
      </c>
      <c r="C1416" s="832" t="s">
        <v>2558</v>
      </c>
      <c r="D1416" s="833" t="s">
        <v>4322</v>
      </c>
      <c r="E1416" s="834" t="s">
        <v>2586</v>
      </c>
      <c r="F1416" s="832" t="s">
        <v>2553</v>
      </c>
      <c r="G1416" s="832" t="s">
        <v>2598</v>
      </c>
      <c r="H1416" s="832" t="s">
        <v>592</v>
      </c>
      <c r="I1416" s="832" t="s">
        <v>2752</v>
      </c>
      <c r="J1416" s="832" t="s">
        <v>938</v>
      </c>
      <c r="K1416" s="832" t="s">
        <v>2751</v>
      </c>
      <c r="L1416" s="835">
        <v>263.26</v>
      </c>
      <c r="M1416" s="835">
        <v>3159.12</v>
      </c>
      <c r="N1416" s="832">
        <v>12</v>
      </c>
      <c r="O1416" s="836">
        <v>1.5</v>
      </c>
      <c r="P1416" s="835">
        <v>526.52</v>
      </c>
      <c r="Q1416" s="837">
        <v>0.16666666666666666</v>
      </c>
      <c r="R1416" s="832">
        <v>2</v>
      </c>
      <c r="S1416" s="837">
        <v>0.16666666666666666</v>
      </c>
      <c r="T1416" s="836">
        <v>0.5</v>
      </c>
      <c r="U1416" s="838">
        <v>0.33333333333333331</v>
      </c>
    </row>
    <row r="1417" spans="1:21" ht="14.4" customHeight="1" x14ac:dyDescent="0.3">
      <c r="A1417" s="831">
        <v>32</v>
      </c>
      <c r="B1417" s="832" t="s">
        <v>2552</v>
      </c>
      <c r="C1417" s="832" t="s">
        <v>2558</v>
      </c>
      <c r="D1417" s="833" t="s">
        <v>4322</v>
      </c>
      <c r="E1417" s="834" t="s">
        <v>2586</v>
      </c>
      <c r="F1417" s="832" t="s">
        <v>2553</v>
      </c>
      <c r="G1417" s="832" t="s">
        <v>2648</v>
      </c>
      <c r="H1417" s="832" t="s">
        <v>592</v>
      </c>
      <c r="I1417" s="832" t="s">
        <v>3932</v>
      </c>
      <c r="J1417" s="832" t="s">
        <v>3933</v>
      </c>
      <c r="K1417" s="832" t="s">
        <v>679</v>
      </c>
      <c r="L1417" s="835">
        <v>72.55</v>
      </c>
      <c r="M1417" s="835">
        <v>72.55</v>
      </c>
      <c r="N1417" s="832">
        <v>1</v>
      </c>
      <c r="O1417" s="836">
        <v>0.5</v>
      </c>
      <c r="P1417" s="835">
        <v>72.55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32</v>
      </c>
      <c r="B1418" s="832" t="s">
        <v>2552</v>
      </c>
      <c r="C1418" s="832" t="s">
        <v>2558</v>
      </c>
      <c r="D1418" s="833" t="s">
        <v>4322</v>
      </c>
      <c r="E1418" s="834" t="s">
        <v>2586</v>
      </c>
      <c r="F1418" s="832" t="s">
        <v>2553</v>
      </c>
      <c r="G1418" s="832" t="s">
        <v>2648</v>
      </c>
      <c r="H1418" s="832" t="s">
        <v>592</v>
      </c>
      <c r="I1418" s="832" t="s">
        <v>3180</v>
      </c>
      <c r="J1418" s="832" t="s">
        <v>2657</v>
      </c>
      <c r="K1418" s="832" t="s">
        <v>680</v>
      </c>
      <c r="L1418" s="835">
        <v>65.28</v>
      </c>
      <c r="M1418" s="835">
        <v>65.28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32</v>
      </c>
      <c r="B1419" s="832" t="s">
        <v>2552</v>
      </c>
      <c r="C1419" s="832" t="s">
        <v>2558</v>
      </c>
      <c r="D1419" s="833" t="s">
        <v>4322</v>
      </c>
      <c r="E1419" s="834" t="s">
        <v>2586</v>
      </c>
      <c r="F1419" s="832" t="s">
        <v>2553</v>
      </c>
      <c r="G1419" s="832" t="s">
        <v>2648</v>
      </c>
      <c r="H1419" s="832" t="s">
        <v>592</v>
      </c>
      <c r="I1419" s="832" t="s">
        <v>2957</v>
      </c>
      <c r="J1419" s="832" t="s">
        <v>2657</v>
      </c>
      <c r="K1419" s="832" t="s">
        <v>2958</v>
      </c>
      <c r="L1419" s="835">
        <v>36.270000000000003</v>
      </c>
      <c r="M1419" s="835">
        <v>72.540000000000006</v>
      </c>
      <c r="N1419" s="832">
        <v>2</v>
      </c>
      <c r="O1419" s="836">
        <v>0.5</v>
      </c>
      <c r="P1419" s="835">
        <v>72.540000000000006</v>
      </c>
      <c r="Q1419" s="837">
        <v>1</v>
      </c>
      <c r="R1419" s="832">
        <v>2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32</v>
      </c>
      <c r="B1420" s="832" t="s">
        <v>2552</v>
      </c>
      <c r="C1420" s="832" t="s">
        <v>2558</v>
      </c>
      <c r="D1420" s="833" t="s">
        <v>4322</v>
      </c>
      <c r="E1420" s="834" t="s">
        <v>2586</v>
      </c>
      <c r="F1420" s="832" t="s">
        <v>2553</v>
      </c>
      <c r="G1420" s="832" t="s">
        <v>2648</v>
      </c>
      <c r="H1420" s="832" t="s">
        <v>592</v>
      </c>
      <c r="I1420" s="832" t="s">
        <v>2656</v>
      </c>
      <c r="J1420" s="832" t="s">
        <v>2657</v>
      </c>
      <c r="K1420" s="832" t="s">
        <v>2658</v>
      </c>
      <c r="L1420" s="835">
        <v>121.75</v>
      </c>
      <c r="M1420" s="835">
        <v>487</v>
      </c>
      <c r="N1420" s="832">
        <v>4</v>
      </c>
      <c r="O1420" s="836">
        <v>2.5</v>
      </c>
      <c r="P1420" s="835">
        <v>243.5</v>
      </c>
      <c r="Q1420" s="837">
        <v>0.5</v>
      </c>
      <c r="R1420" s="832">
        <v>2</v>
      </c>
      <c r="S1420" s="837">
        <v>0.5</v>
      </c>
      <c r="T1420" s="836">
        <v>1</v>
      </c>
      <c r="U1420" s="838">
        <v>0.4</v>
      </c>
    </row>
    <row r="1421" spans="1:21" ht="14.4" customHeight="1" x14ac:dyDescent="0.3">
      <c r="A1421" s="831">
        <v>32</v>
      </c>
      <c r="B1421" s="832" t="s">
        <v>2552</v>
      </c>
      <c r="C1421" s="832" t="s">
        <v>2558</v>
      </c>
      <c r="D1421" s="833" t="s">
        <v>4322</v>
      </c>
      <c r="E1421" s="834" t="s">
        <v>2586</v>
      </c>
      <c r="F1421" s="832" t="s">
        <v>2553</v>
      </c>
      <c r="G1421" s="832" t="s">
        <v>2648</v>
      </c>
      <c r="H1421" s="832" t="s">
        <v>592</v>
      </c>
      <c r="I1421" s="832" t="s">
        <v>3731</v>
      </c>
      <c r="J1421" s="832" t="s">
        <v>3730</v>
      </c>
      <c r="K1421" s="832" t="s">
        <v>2958</v>
      </c>
      <c r="L1421" s="835">
        <v>36.270000000000003</v>
      </c>
      <c r="M1421" s="835">
        <v>36.270000000000003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32</v>
      </c>
      <c r="B1422" s="832" t="s">
        <v>2552</v>
      </c>
      <c r="C1422" s="832" t="s">
        <v>2558</v>
      </c>
      <c r="D1422" s="833" t="s">
        <v>4322</v>
      </c>
      <c r="E1422" s="834" t="s">
        <v>2586</v>
      </c>
      <c r="F1422" s="832" t="s">
        <v>2553</v>
      </c>
      <c r="G1422" s="832" t="s">
        <v>2648</v>
      </c>
      <c r="H1422" s="832" t="s">
        <v>662</v>
      </c>
      <c r="I1422" s="832" t="s">
        <v>2236</v>
      </c>
      <c r="J1422" s="832" t="s">
        <v>678</v>
      </c>
      <c r="K1422" s="832" t="s">
        <v>679</v>
      </c>
      <c r="L1422" s="835">
        <v>72.55</v>
      </c>
      <c r="M1422" s="835">
        <v>725.5</v>
      </c>
      <c r="N1422" s="832">
        <v>10</v>
      </c>
      <c r="O1422" s="836">
        <v>7.5</v>
      </c>
      <c r="P1422" s="835">
        <v>290.2</v>
      </c>
      <c r="Q1422" s="837">
        <v>0.39999999999999997</v>
      </c>
      <c r="R1422" s="832">
        <v>4</v>
      </c>
      <c r="S1422" s="837">
        <v>0.4</v>
      </c>
      <c r="T1422" s="836">
        <v>3.5</v>
      </c>
      <c r="U1422" s="838">
        <v>0.46666666666666667</v>
      </c>
    </row>
    <row r="1423" spans="1:21" ht="14.4" customHeight="1" x14ac:dyDescent="0.3">
      <c r="A1423" s="831">
        <v>32</v>
      </c>
      <c r="B1423" s="832" t="s">
        <v>2552</v>
      </c>
      <c r="C1423" s="832" t="s">
        <v>2558</v>
      </c>
      <c r="D1423" s="833" t="s">
        <v>4322</v>
      </c>
      <c r="E1423" s="834" t="s">
        <v>2586</v>
      </c>
      <c r="F1423" s="832" t="s">
        <v>2553</v>
      </c>
      <c r="G1423" s="832" t="s">
        <v>2648</v>
      </c>
      <c r="H1423" s="832" t="s">
        <v>662</v>
      </c>
      <c r="I1423" s="832" t="s">
        <v>2237</v>
      </c>
      <c r="J1423" s="832" t="s">
        <v>678</v>
      </c>
      <c r="K1423" s="832" t="s">
        <v>680</v>
      </c>
      <c r="L1423" s="835">
        <v>65.28</v>
      </c>
      <c r="M1423" s="835">
        <v>65.28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32</v>
      </c>
      <c r="B1424" s="832" t="s">
        <v>2552</v>
      </c>
      <c r="C1424" s="832" t="s">
        <v>2558</v>
      </c>
      <c r="D1424" s="833" t="s">
        <v>4322</v>
      </c>
      <c r="E1424" s="834" t="s">
        <v>2586</v>
      </c>
      <c r="F1424" s="832" t="s">
        <v>2553</v>
      </c>
      <c r="G1424" s="832" t="s">
        <v>3605</v>
      </c>
      <c r="H1424" s="832" t="s">
        <v>592</v>
      </c>
      <c r="I1424" s="832" t="s">
        <v>3934</v>
      </c>
      <c r="J1424" s="832" t="s">
        <v>3607</v>
      </c>
      <c r="K1424" s="832" t="s">
        <v>3935</v>
      </c>
      <c r="L1424" s="835">
        <v>61.44</v>
      </c>
      <c r="M1424" s="835">
        <v>61.44</v>
      </c>
      <c r="N1424" s="832">
        <v>1</v>
      </c>
      <c r="O1424" s="836">
        <v>0.5</v>
      </c>
      <c r="P1424" s="835">
        <v>61.44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32</v>
      </c>
      <c r="B1425" s="832" t="s">
        <v>2552</v>
      </c>
      <c r="C1425" s="832" t="s">
        <v>2558</v>
      </c>
      <c r="D1425" s="833" t="s">
        <v>4322</v>
      </c>
      <c r="E1425" s="834" t="s">
        <v>2586</v>
      </c>
      <c r="F1425" s="832" t="s">
        <v>2553</v>
      </c>
      <c r="G1425" s="832" t="s">
        <v>2778</v>
      </c>
      <c r="H1425" s="832" t="s">
        <v>592</v>
      </c>
      <c r="I1425" s="832" t="s">
        <v>2779</v>
      </c>
      <c r="J1425" s="832" t="s">
        <v>2780</v>
      </c>
      <c r="K1425" s="832" t="s">
        <v>2781</v>
      </c>
      <c r="L1425" s="835">
        <v>9989.3700000000008</v>
      </c>
      <c r="M1425" s="835">
        <v>9989.3700000000008</v>
      </c>
      <c r="N1425" s="832">
        <v>1</v>
      </c>
      <c r="O1425" s="836">
        <v>0.5</v>
      </c>
      <c r="P1425" s="835">
        <v>9989.3700000000008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32</v>
      </c>
      <c r="B1426" s="832" t="s">
        <v>2552</v>
      </c>
      <c r="C1426" s="832" t="s">
        <v>2558</v>
      </c>
      <c r="D1426" s="833" t="s">
        <v>4322</v>
      </c>
      <c r="E1426" s="834" t="s">
        <v>2586</v>
      </c>
      <c r="F1426" s="832" t="s">
        <v>2553</v>
      </c>
      <c r="G1426" s="832" t="s">
        <v>3104</v>
      </c>
      <c r="H1426" s="832" t="s">
        <v>592</v>
      </c>
      <c r="I1426" s="832" t="s">
        <v>3105</v>
      </c>
      <c r="J1426" s="832" t="s">
        <v>3106</v>
      </c>
      <c r="K1426" s="832" t="s">
        <v>3107</v>
      </c>
      <c r="L1426" s="835">
        <v>1561.54</v>
      </c>
      <c r="M1426" s="835">
        <v>3123.08</v>
      </c>
      <c r="N1426" s="832">
        <v>2</v>
      </c>
      <c r="O1426" s="836">
        <v>0.5</v>
      </c>
      <c r="P1426" s="835">
        <v>3123.08</v>
      </c>
      <c r="Q1426" s="837">
        <v>1</v>
      </c>
      <c r="R1426" s="832">
        <v>2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32</v>
      </c>
      <c r="B1427" s="832" t="s">
        <v>2552</v>
      </c>
      <c r="C1427" s="832" t="s">
        <v>2558</v>
      </c>
      <c r="D1427" s="833" t="s">
        <v>4322</v>
      </c>
      <c r="E1427" s="834" t="s">
        <v>2586</v>
      </c>
      <c r="F1427" s="832" t="s">
        <v>2553</v>
      </c>
      <c r="G1427" s="832" t="s">
        <v>3181</v>
      </c>
      <c r="H1427" s="832" t="s">
        <v>592</v>
      </c>
      <c r="I1427" s="832" t="s">
        <v>3936</v>
      </c>
      <c r="J1427" s="832" t="s">
        <v>3937</v>
      </c>
      <c r="K1427" s="832" t="s">
        <v>2966</v>
      </c>
      <c r="L1427" s="835">
        <v>310.58999999999997</v>
      </c>
      <c r="M1427" s="835">
        <v>310.58999999999997</v>
      </c>
      <c r="N1427" s="832">
        <v>1</v>
      </c>
      <c r="O1427" s="836">
        <v>1</v>
      </c>
      <c r="P1427" s="835">
        <v>310.58999999999997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32</v>
      </c>
      <c r="B1428" s="832" t="s">
        <v>2552</v>
      </c>
      <c r="C1428" s="832" t="s">
        <v>2558</v>
      </c>
      <c r="D1428" s="833" t="s">
        <v>4322</v>
      </c>
      <c r="E1428" s="834" t="s">
        <v>2586</v>
      </c>
      <c r="F1428" s="832" t="s">
        <v>2553</v>
      </c>
      <c r="G1428" s="832" t="s">
        <v>3112</v>
      </c>
      <c r="H1428" s="832" t="s">
        <v>662</v>
      </c>
      <c r="I1428" s="832" t="s">
        <v>2156</v>
      </c>
      <c r="J1428" s="832" t="s">
        <v>2157</v>
      </c>
      <c r="K1428" s="832" t="s">
        <v>2158</v>
      </c>
      <c r="L1428" s="835">
        <v>70.540000000000006</v>
      </c>
      <c r="M1428" s="835">
        <v>141.08000000000001</v>
      </c>
      <c r="N1428" s="832">
        <v>2</v>
      </c>
      <c r="O1428" s="836">
        <v>2</v>
      </c>
      <c r="P1428" s="835">
        <v>141.08000000000001</v>
      </c>
      <c r="Q1428" s="837">
        <v>1</v>
      </c>
      <c r="R1428" s="832">
        <v>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32</v>
      </c>
      <c r="B1429" s="832" t="s">
        <v>2552</v>
      </c>
      <c r="C1429" s="832" t="s">
        <v>2558</v>
      </c>
      <c r="D1429" s="833" t="s">
        <v>4322</v>
      </c>
      <c r="E1429" s="834" t="s">
        <v>2586</v>
      </c>
      <c r="F1429" s="832" t="s">
        <v>2553</v>
      </c>
      <c r="G1429" s="832" t="s">
        <v>3112</v>
      </c>
      <c r="H1429" s="832" t="s">
        <v>662</v>
      </c>
      <c r="I1429" s="832" t="s">
        <v>3305</v>
      </c>
      <c r="J1429" s="832" t="s">
        <v>2157</v>
      </c>
      <c r="K1429" s="832" t="s">
        <v>3306</v>
      </c>
      <c r="L1429" s="835">
        <v>141.09</v>
      </c>
      <c r="M1429" s="835">
        <v>141.09</v>
      </c>
      <c r="N1429" s="832">
        <v>1</v>
      </c>
      <c r="O1429" s="836">
        <v>1</v>
      </c>
      <c r="P1429" s="835">
        <v>141.09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32</v>
      </c>
      <c r="B1430" s="832" t="s">
        <v>2552</v>
      </c>
      <c r="C1430" s="832" t="s">
        <v>2558</v>
      </c>
      <c r="D1430" s="833" t="s">
        <v>4322</v>
      </c>
      <c r="E1430" s="834" t="s">
        <v>2586</v>
      </c>
      <c r="F1430" s="832" t="s">
        <v>2553</v>
      </c>
      <c r="G1430" s="832" t="s">
        <v>3938</v>
      </c>
      <c r="H1430" s="832" t="s">
        <v>592</v>
      </c>
      <c r="I1430" s="832" t="s">
        <v>3939</v>
      </c>
      <c r="J1430" s="832" t="s">
        <v>3940</v>
      </c>
      <c r="K1430" s="832" t="s">
        <v>3941</v>
      </c>
      <c r="L1430" s="835">
        <v>736.33</v>
      </c>
      <c r="M1430" s="835">
        <v>6626.97</v>
      </c>
      <c r="N1430" s="832">
        <v>9</v>
      </c>
      <c r="O1430" s="836">
        <v>1.5</v>
      </c>
      <c r="P1430" s="835">
        <v>6626.97</v>
      </c>
      <c r="Q1430" s="837">
        <v>1</v>
      </c>
      <c r="R1430" s="832">
        <v>9</v>
      </c>
      <c r="S1430" s="837">
        <v>1</v>
      </c>
      <c r="T1430" s="836">
        <v>1.5</v>
      </c>
      <c r="U1430" s="838">
        <v>1</v>
      </c>
    </row>
    <row r="1431" spans="1:21" ht="14.4" customHeight="1" x14ac:dyDescent="0.3">
      <c r="A1431" s="831">
        <v>32</v>
      </c>
      <c r="B1431" s="832" t="s">
        <v>2552</v>
      </c>
      <c r="C1431" s="832" t="s">
        <v>2558</v>
      </c>
      <c r="D1431" s="833" t="s">
        <v>4322</v>
      </c>
      <c r="E1431" s="834" t="s">
        <v>2586</v>
      </c>
      <c r="F1431" s="832" t="s">
        <v>2553</v>
      </c>
      <c r="G1431" s="832" t="s">
        <v>3307</v>
      </c>
      <c r="H1431" s="832" t="s">
        <v>662</v>
      </c>
      <c r="I1431" s="832" t="s">
        <v>2046</v>
      </c>
      <c r="J1431" s="832" t="s">
        <v>2047</v>
      </c>
      <c r="K1431" s="832" t="s">
        <v>2048</v>
      </c>
      <c r="L1431" s="835">
        <v>65.540000000000006</v>
      </c>
      <c r="M1431" s="835">
        <v>65.540000000000006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32</v>
      </c>
      <c r="B1432" s="832" t="s">
        <v>2552</v>
      </c>
      <c r="C1432" s="832" t="s">
        <v>2558</v>
      </c>
      <c r="D1432" s="833" t="s">
        <v>4322</v>
      </c>
      <c r="E1432" s="834" t="s">
        <v>2586</v>
      </c>
      <c r="F1432" s="832" t="s">
        <v>2553</v>
      </c>
      <c r="G1432" s="832" t="s">
        <v>2786</v>
      </c>
      <c r="H1432" s="832" t="s">
        <v>592</v>
      </c>
      <c r="I1432" s="832" t="s">
        <v>2787</v>
      </c>
      <c r="J1432" s="832" t="s">
        <v>1030</v>
      </c>
      <c r="K1432" s="832" t="s">
        <v>2788</v>
      </c>
      <c r="L1432" s="835">
        <v>0</v>
      </c>
      <c r="M1432" s="835">
        <v>0</v>
      </c>
      <c r="N1432" s="832">
        <v>1</v>
      </c>
      <c r="O1432" s="836">
        <v>0.5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32</v>
      </c>
      <c r="B1433" s="832" t="s">
        <v>2552</v>
      </c>
      <c r="C1433" s="832" t="s">
        <v>2558</v>
      </c>
      <c r="D1433" s="833" t="s">
        <v>4322</v>
      </c>
      <c r="E1433" s="834" t="s">
        <v>2586</v>
      </c>
      <c r="F1433" s="832" t="s">
        <v>2553</v>
      </c>
      <c r="G1433" s="832" t="s">
        <v>2607</v>
      </c>
      <c r="H1433" s="832" t="s">
        <v>662</v>
      </c>
      <c r="I1433" s="832" t="s">
        <v>2292</v>
      </c>
      <c r="J1433" s="832" t="s">
        <v>1245</v>
      </c>
      <c r="K1433" s="832" t="s">
        <v>2293</v>
      </c>
      <c r="L1433" s="835">
        <v>117.55</v>
      </c>
      <c r="M1433" s="835">
        <v>235.1</v>
      </c>
      <c r="N1433" s="832">
        <v>2</v>
      </c>
      <c r="O1433" s="836">
        <v>1</v>
      </c>
      <c r="P1433" s="835">
        <v>117.55</v>
      </c>
      <c r="Q1433" s="837">
        <v>0.5</v>
      </c>
      <c r="R1433" s="832">
        <v>1</v>
      </c>
      <c r="S1433" s="837">
        <v>0.5</v>
      </c>
      <c r="T1433" s="836">
        <v>0.5</v>
      </c>
      <c r="U1433" s="838">
        <v>0.5</v>
      </c>
    </row>
    <row r="1434" spans="1:21" ht="14.4" customHeight="1" x14ac:dyDescent="0.3">
      <c r="A1434" s="831">
        <v>32</v>
      </c>
      <c r="B1434" s="832" t="s">
        <v>2552</v>
      </c>
      <c r="C1434" s="832" t="s">
        <v>2558</v>
      </c>
      <c r="D1434" s="833" t="s">
        <v>4322</v>
      </c>
      <c r="E1434" s="834" t="s">
        <v>2586</v>
      </c>
      <c r="F1434" s="832" t="s">
        <v>2553</v>
      </c>
      <c r="G1434" s="832" t="s">
        <v>2628</v>
      </c>
      <c r="H1434" s="832" t="s">
        <v>662</v>
      </c>
      <c r="I1434" s="832" t="s">
        <v>3452</v>
      </c>
      <c r="J1434" s="832" t="s">
        <v>777</v>
      </c>
      <c r="K1434" s="832" t="s">
        <v>2516</v>
      </c>
      <c r="L1434" s="835">
        <v>264</v>
      </c>
      <c r="M1434" s="835">
        <v>264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32</v>
      </c>
      <c r="B1435" s="832" t="s">
        <v>2552</v>
      </c>
      <c r="C1435" s="832" t="s">
        <v>2558</v>
      </c>
      <c r="D1435" s="833" t="s">
        <v>4322</v>
      </c>
      <c r="E1435" s="834" t="s">
        <v>2586</v>
      </c>
      <c r="F1435" s="832" t="s">
        <v>2553</v>
      </c>
      <c r="G1435" s="832" t="s">
        <v>2628</v>
      </c>
      <c r="H1435" s="832" t="s">
        <v>662</v>
      </c>
      <c r="I1435" s="832" t="s">
        <v>2270</v>
      </c>
      <c r="J1435" s="832" t="s">
        <v>775</v>
      </c>
      <c r="K1435" s="832" t="s">
        <v>1510</v>
      </c>
      <c r="L1435" s="835">
        <v>65.989999999999995</v>
      </c>
      <c r="M1435" s="835">
        <v>65.989999999999995</v>
      </c>
      <c r="N1435" s="832">
        <v>1</v>
      </c>
      <c r="O1435" s="836">
        <v>1</v>
      </c>
      <c r="P1435" s="835">
        <v>65.989999999999995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32</v>
      </c>
      <c r="B1436" s="832" t="s">
        <v>2552</v>
      </c>
      <c r="C1436" s="832" t="s">
        <v>2558</v>
      </c>
      <c r="D1436" s="833" t="s">
        <v>4322</v>
      </c>
      <c r="E1436" s="834" t="s">
        <v>2586</v>
      </c>
      <c r="F1436" s="832" t="s">
        <v>2553</v>
      </c>
      <c r="G1436" s="832" t="s">
        <v>2628</v>
      </c>
      <c r="H1436" s="832" t="s">
        <v>662</v>
      </c>
      <c r="I1436" s="832" t="s">
        <v>2793</v>
      </c>
      <c r="J1436" s="832" t="s">
        <v>777</v>
      </c>
      <c r="K1436" s="832" t="s">
        <v>2516</v>
      </c>
      <c r="L1436" s="835">
        <v>264</v>
      </c>
      <c r="M1436" s="835">
        <v>528</v>
      </c>
      <c r="N1436" s="832">
        <v>2</v>
      </c>
      <c r="O1436" s="836">
        <v>2</v>
      </c>
      <c r="P1436" s="835">
        <v>528</v>
      </c>
      <c r="Q1436" s="837">
        <v>1</v>
      </c>
      <c r="R1436" s="832">
        <v>2</v>
      </c>
      <c r="S1436" s="837">
        <v>1</v>
      </c>
      <c r="T1436" s="836">
        <v>2</v>
      </c>
      <c r="U1436" s="838">
        <v>1</v>
      </c>
    </row>
    <row r="1437" spans="1:21" ht="14.4" customHeight="1" x14ac:dyDescent="0.3">
      <c r="A1437" s="831">
        <v>32</v>
      </c>
      <c r="B1437" s="832" t="s">
        <v>2552</v>
      </c>
      <c r="C1437" s="832" t="s">
        <v>2558</v>
      </c>
      <c r="D1437" s="833" t="s">
        <v>4322</v>
      </c>
      <c r="E1437" s="834" t="s">
        <v>2586</v>
      </c>
      <c r="F1437" s="832" t="s">
        <v>2553</v>
      </c>
      <c r="G1437" s="832" t="s">
        <v>2967</v>
      </c>
      <c r="H1437" s="832" t="s">
        <v>592</v>
      </c>
      <c r="I1437" s="832" t="s">
        <v>2968</v>
      </c>
      <c r="J1437" s="832" t="s">
        <v>2969</v>
      </c>
      <c r="K1437" s="832" t="s">
        <v>2970</v>
      </c>
      <c r="L1437" s="835">
        <v>1437.8</v>
      </c>
      <c r="M1437" s="835">
        <v>1437.8</v>
      </c>
      <c r="N1437" s="832">
        <v>1</v>
      </c>
      <c r="O1437" s="836">
        <v>1</v>
      </c>
      <c r="P1437" s="835">
        <v>1437.8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32</v>
      </c>
      <c r="B1438" s="832" t="s">
        <v>2552</v>
      </c>
      <c r="C1438" s="832" t="s">
        <v>2558</v>
      </c>
      <c r="D1438" s="833" t="s">
        <v>4322</v>
      </c>
      <c r="E1438" s="834" t="s">
        <v>2586</v>
      </c>
      <c r="F1438" s="832" t="s">
        <v>2553</v>
      </c>
      <c r="G1438" s="832" t="s">
        <v>3883</v>
      </c>
      <c r="H1438" s="832" t="s">
        <v>592</v>
      </c>
      <c r="I1438" s="832" t="s">
        <v>3884</v>
      </c>
      <c r="J1438" s="832" t="s">
        <v>3885</v>
      </c>
      <c r="K1438" s="832" t="s">
        <v>3886</v>
      </c>
      <c r="L1438" s="835">
        <v>5336.52</v>
      </c>
      <c r="M1438" s="835">
        <v>10673.04</v>
      </c>
      <c r="N1438" s="832">
        <v>2</v>
      </c>
      <c r="O1438" s="836">
        <v>0.5</v>
      </c>
      <c r="P1438" s="835">
        <v>10673.04</v>
      </c>
      <c r="Q1438" s="837">
        <v>1</v>
      </c>
      <c r="R1438" s="832">
        <v>2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32</v>
      </c>
      <c r="B1439" s="832" t="s">
        <v>2552</v>
      </c>
      <c r="C1439" s="832" t="s">
        <v>2558</v>
      </c>
      <c r="D1439" s="833" t="s">
        <v>4322</v>
      </c>
      <c r="E1439" s="834" t="s">
        <v>2586</v>
      </c>
      <c r="F1439" s="832" t="s">
        <v>2553</v>
      </c>
      <c r="G1439" s="832" t="s">
        <v>3942</v>
      </c>
      <c r="H1439" s="832" t="s">
        <v>592</v>
      </c>
      <c r="I1439" s="832" t="s">
        <v>3943</v>
      </c>
      <c r="J1439" s="832" t="s">
        <v>3944</v>
      </c>
      <c r="K1439" s="832" t="s">
        <v>3945</v>
      </c>
      <c r="L1439" s="835">
        <v>0</v>
      </c>
      <c r="M1439" s="835">
        <v>0</v>
      </c>
      <c r="N1439" s="832">
        <v>1</v>
      </c>
      <c r="O1439" s="836">
        <v>1</v>
      </c>
      <c r="P1439" s="835">
        <v>0</v>
      </c>
      <c r="Q1439" s="837"/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32</v>
      </c>
      <c r="B1440" s="832" t="s">
        <v>2552</v>
      </c>
      <c r="C1440" s="832" t="s">
        <v>2558</v>
      </c>
      <c r="D1440" s="833" t="s">
        <v>4322</v>
      </c>
      <c r="E1440" s="834" t="s">
        <v>2586</v>
      </c>
      <c r="F1440" s="832" t="s">
        <v>2553</v>
      </c>
      <c r="G1440" s="832" t="s">
        <v>2667</v>
      </c>
      <c r="H1440" s="832" t="s">
        <v>592</v>
      </c>
      <c r="I1440" s="832" t="s">
        <v>2668</v>
      </c>
      <c r="J1440" s="832" t="s">
        <v>899</v>
      </c>
      <c r="K1440" s="832" t="s">
        <v>826</v>
      </c>
      <c r="L1440" s="835">
        <v>236.03</v>
      </c>
      <c r="M1440" s="835">
        <v>472.06</v>
      </c>
      <c r="N1440" s="832">
        <v>2</v>
      </c>
      <c r="O1440" s="836">
        <v>2</v>
      </c>
      <c r="P1440" s="835">
        <v>472.06</v>
      </c>
      <c r="Q1440" s="837">
        <v>1</v>
      </c>
      <c r="R1440" s="832">
        <v>2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32</v>
      </c>
      <c r="B1441" s="832" t="s">
        <v>2552</v>
      </c>
      <c r="C1441" s="832" t="s">
        <v>2558</v>
      </c>
      <c r="D1441" s="833" t="s">
        <v>4322</v>
      </c>
      <c r="E1441" s="834" t="s">
        <v>2586</v>
      </c>
      <c r="F1441" s="832" t="s">
        <v>2553</v>
      </c>
      <c r="G1441" s="832" t="s">
        <v>3648</v>
      </c>
      <c r="H1441" s="832" t="s">
        <v>592</v>
      </c>
      <c r="I1441" s="832" t="s">
        <v>3649</v>
      </c>
      <c r="J1441" s="832" t="s">
        <v>829</v>
      </c>
      <c r="K1441" s="832" t="s">
        <v>3650</v>
      </c>
      <c r="L1441" s="835">
        <v>37.61</v>
      </c>
      <c r="M1441" s="835">
        <v>37.61</v>
      </c>
      <c r="N1441" s="832">
        <v>1</v>
      </c>
      <c r="O1441" s="836">
        <v>0.5</v>
      </c>
      <c r="P1441" s="835">
        <v>37.61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32</v>
      </c>
      <c r="B1442" s="832" t="s">
        <v>2552</v>
      </c>
      <c r="C1442" s="832" t="s">
        <v>2558</v>
      </c>
      <c r="D1442" s="833" t="s">
        <v>4322</v>
      </c>
      <c r="E1442" s="834" t="s">
        <v>2586</v>
      </c>
      <c r="F1442" s="832" t="s">
        <v>2553</v>
      </c>
      <c r="G1442" s="832" t="s">
        <v>2629</v>
      </c>
      <c r="H1442" s="832" t="s">
        <v>592</v>
      </c>
      <c r="I1442" s="832" t="s">
        <v>3213</v>
      </c>
      <c r="J1442" s="832" t="s">
        <v>820</v>
      </c>
      <c r="K1442" s="832" t="s">
        <v>2972</v>
      </c>
      <c r="L1442" s="835">
        <v>91.11</v>
      </c>
      <c r="M1442" s="835">
        <v>546.66</v>
      </c>
      <c r="N1442" s="832">
        <v>6</v>
      </c>
      <c r="O1442" s="836">
        <v>1.5</v>
      </c>
      <c r="P1442" s="835">
        <v>182.22</v>
      </c>
      <c r="Q1442" s="837">
        <v>0.33333333333333337</v>
      </c>
      <c r="R1442" s="832">
        <v>2</v>
      </c>
      <c r="S1442" s="837">
        <v>0.33333333333333331</v>
      </c>
      <c r="T1442" s="836">
        <v>0.5</v>
      </c>
      <c r="U1442" s="838">
        <v>0.33333333333333331</v>
      </c>
    </row>
    <row r="1443" spans="1:21" ht="14.4" customHeight="1" x14ac:dyDescent="0.3">
      <c r="A1443" s="831">
        <v>32</v>
      </c>
      <c r="B1443" s="832" t="s">
        <v>2552</v>
      </c>
      <c r="C1443" s="832" t="s">
        <v>2558</v>
      </c>
      <c r="D1443" s="833" t="s">
        <v>4322</v>
      </c>
      <c r="E1443" s="834" t="s">
        <v>2586</v>
      </c>
      <c r="F1443" s="832" t="s">
        <v>2553</v>
      </c>
      <c r="G1443" s="832" t="s">
        <v>2629</v>
      </c>
      <c r="H1443" s="832" t="s">
        <v>592</v>
      </c>
      <c r="I1443" s="832" t="s">
        <v>2971</v>
      </c>
      <c r="J1443" s="832" t="s">
        <v>820</v>
      </c>
      <c r="K1443" s="832" t="s">
        <v>2972</v>
      </c>
      <c r="L1443" s="835">
        <v>91.11</v>
      </c>
      <c r="M1443" s="835">
        <v>182.22</v>
      </c>
      <c r="N1443" s="832">
        <v>2</v>
      </c>
      <c r="O1443" s="836">
        <v>1</v>
      </c>
      <c r="P1443" s="835">
        <v>182.22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32</v>
      </c>
      <c r="B1444" s="832" t="s">
        <v>2552</v>
      </c>
      <c r="C1444" s="832" t="s">
        <v>2558</v>
      </c>
      <c r="D1444" s="833" t="s">
        <v>4322</v>
      </c>
      <c r="E1444" s="834" t="s">
        <v>2586</v>
      </c>
      <c r="F1444" s="832" t="s">
        <v>2553</v>
      </c>
      <c r="G1444" s="832" t="s">
        <v>2650</v>
      </c>
      <c r="H1444" s="832" t="s">
        <v>662</v>
      </c>
      <c r="I1444" s="832" t="s">
        <v>2188</v>
      </c>
      <c r="J1444" s="832" t="s">
        <v>2189</v>
      </c>
      <c r="K1444" s="832" t="s">
        <v>2190</v>
      </c>
      <c r="L1444" s="835">
        <v>3231.81</v>
      </c>
      <c r="M1444" s="835">
        <v>29086.29</v>
      </c>
      <c r="N1444" s="832">
        <v>9</v>
      </c>
      <c r="O1444" s="836">
        <v>5</v>
      </c>
      <c r="P1444" s="835">
        <v>19390.86</v>
      </c>
      <c r="Q1444" s="837">
        <v>0.66666666666666663</v>
      </c>
      <c r="R1444" s="832">
        <v>6</v>
      </c>
      <c r="S1444" s="837">
        <v>0.66666666666666663</v>
      </c>
      <c r="T1444" s="836">
        <v>4</v>
      </c>
      <c r="U1444" s="838">
        <v>0.8</v>
      </c>
    </row>
    <row r="1445" spans="1:21" ht="14.4" customHeight="1" x14ac:dyDescent="0.3">
      <c r="A1445" s="831">
        <v>32</v>
      </c>
      <c r="B1445" s="832" t="s">
        <v>2552</v>
      </c>
      <c r="C1445" s="832" t="s">
        <v>2558</v>
      </c>
      <c r="D1445" s="833" t="s">
        <v>4322</v>
      </c>
      <c r="E1445" s="834" t="s">
        <v>2586</v>
      </c>
      <c r="F1445" s="832" t="s">
        <v>2553</v>
      </c>
      <c r="G1445" s="832" t="s">
        <v>2673</v>
      </c>
      <c r="H1445" s="832" t="s">
        <v>662</v>
      </c>
      <c r="I1445" s="832" t="s">
        <v>2765</v>
      </c>
      <c r="J1445" s="832" t="s">
        <v>908</v>
      </c>
      <c r="K1445" s="832" t="s">
        <v>2030</v>
      </c>
      <c r="L1445" s="835">
        <v>42.51</v>
      </c>
      <c r="M1445" s="835">
        <v>42.51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32</v>
      </c>
      <c r="B1446" s="832" t="s">
        <v>2552</v>
      </c>
      <c r="C1446" s="832" t="s">
        <v>2558</v>
      </c>
      <c r="D1446" s="833" t="s">
        <v>4322</v>
      </c>
      <c r="E1446" s="834" t="s">
        <v>2586</v>
      </c>
      <c r="F1446" s="832" t="s">
        <v>2553</v>
      </c>
      <c r="G1446" s="832" t="s">
        <v>2727</v>
      </c>
      <c r="H1446" s="832" t="s">
        <v>592</v>
      </c>
      <c r="I1446" s="832" t="s">
        <v>2728</v>
      </c>
      <c r="J1446" s="832" t="s">
        <v>1063</v>
      </c>
      <c r="K1446" s="832" t="s">
        <v>2729</v>
      </c>
      <c r="L1446" s="835">
        <v>107.27</v>
      </c>
      <c r="M1446" s="835">
        <v>321.81</v>
      </c>
      <c r="N1446" s="832">
        <v>3</v>
      </c>
      <c r="O1446" s="836">
        <v>1.5</v>
      </c>
      <c r="P1446" s="835">
        <v>321.81</v>
      </c>
      <c r="Q1446" s="837">
        <v>1</v>
      </c>
      <c r="R1446" s="832">
        <v>3</v>
      </c>
      <c r="S1446" s="837">
        <v>1</v>
      </c>
      <c r="T1446" s="836">
        <v>1.5</v>
      </c>
      <c r="U1446" s="838">
        <v>1</v>
      </c>
    </row>
    <row r="1447" spans="1:21" ht="14.4" customHeight="1" x14ac:dyDescent="0.3">
      <c r="A1447" s="831">
        <v>32</v>
      </c>
      <c r="B1447" s="832" t="s">
        <v>2552</v>
      </c>
      <c r="C1447" s="832" t="s">
        <v>2558</v>
      </c>
      <c r="D1447" s="833" t="s">
        <v>4322</v>
      </c>
      <c r="E1447" s="834" t="s">
        <v>2586</v>
      </c>
      <c r="F1447" s="832" t="s">
        <v>2553</v>
      </c>
      <c r="G1447" s="832" t="s">
        <v>2983</v>
      </c>
      <c r="H1447" s="832" t="s">
        <v>592</v>
      </c>
      <c r="I1447" s="832" t="s">
        <v>2984</v>
      </c>
      <c r="J1447" s="832" t="s">
        <v>2985</v>
      </c>
      <c r="K1447" s="832" t="s">
        <v>2986</v>
      </c>
      <c r="L1447" s="835">
        <v>50.64</v>
      </c>
      <c r="M1447" s="835">
        <v>151.92000000000002</v>
      </c>
      <c r="N1447" s="832">
        <v>3</v>
      </c>
      <c r="O1447" s="836">
        <v>1</v>
      </c>
      <c r="P1447" s="835">
        <v>151.92000000000002</v>
      </c>
      <c r="Q1447" s="837">
        <v>1</v>
      </c>
      <c r="R1447" s="832">
        <v>3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32</v>
      </c>
      <c r="B1448" s="832" t="s">
        <v>2552</v>
      </c>
      <c r="C1448" s="832" t="s">
        <v>2558</v>
      </c>
      <c r="D1448" s="833" t="s">
        <v>4322</v>
      </c>
      <c r="E1448" s="834" t="s">
        <v>2586</v>
      </c>
      <c r="F1448" s="832" t="s">
        <v>2553</v>
      </c>
      <c r="G1448" s="832" t="s">
        <v>3219</v>
      </c>
      <c r="H1448" s="832" t="s">
        <v>592</v>
      </c>
      <c r="I1448" s="832" t="s">
        <v>3220</v>
      </c>
      <c r="J1448" s="832" t="s">
        <v>1028</v>
      </c>
      <c r="K1448" s="832" t="s">
        <v>2847</v>
      </c>
      <c r="L1448" s="835">
        <v>1860.93</v>
      </c>
      <c r="M1448" s="835">
        <v>11165.58</v>
      </c>
      <c r="N1448" s="832">
        <v>6</v>
      </c>
      <c r="O1448" s="836">
        <v>4</v>
      </c>
      <c r="P1448" s="835">
        <v>7443.72</v>
      </c>
      <c r="Q1448" s="837">
        <v>0.66666666666666674</v>
      </c>
      <c r="R1448" s="832">
        <v>4</v>
      </c>
      <c r="S1448" s="837">
        <v>0.66666666666666663</v>
      </c>
      <c r="T1448" s="836">
        <v>3</v>
      </c>
      <c r="U1448" s="838">
        <v>0.75</v>
      </c>
    </row>
    <row r="1449" spans="1:21" ht="14.4" customHeight="1" x14ac:dyDescent="0.3">
      <c r="A1449" s="831">
        <v>32</v>
      </c>
      <c r="B1449" s="832" t="s">
        <v>2552</v>
      </c>
      <c r="C1449" s="832" t="s">
        <v>2558</v>
      </c>
      <c r="D1449" s="833" t="s">
        <v>4322</v>
      </c>
      <c r="E1449" s="834" t="s">
        <v>2586</v>
      </c>
      <c r="F1449" s="832" t="s">
        <v>2553</v>
      </c>
      <c r="G1449" s="832" t="s">
        <v>2608</v>
      </c>
      <c r="H1449" s="832" t="s">
        <v>592</v>
      </c>
      <c r="I1449" s="832" t="s">
        <v>2674</v>
      </c>
      <c r="J1449" s="832" t="s">
        <v>2675</v>
      </c>
      <c r="K1449" s="832" t="s">
        <v>2676</v>
      </c>
      <c r="L1449" s="835">
        <v>45.03</v>
      </c>
      <c r="M1449" s="835">
        <v>180.12</v>
      </c>
      <c r="N1449" s="832">
        <v>4</v>
      </c>
      <c r="O1449" s="836">
        <v>1.5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32</v>
      </c>
      <c r="B1450" s="832" t="s">
        <v>2552</v>
      </c>
      <c r="C1450" s="832" t="s">
        <v>2558</v>
      </c>
      <c r="D1450" s="833" t="s">
        <v>4322</v>
      </c>
      <c r="E1450" s="834" t="s">
        <v>2586</v>
      </c>
      <c r="F1450" s="832" t="s">
        <v>2553</v>
      </c>
      <c r="G1450" s="832" t="s">
        <v>3946</v>
      </c>
      <c r="H1450" s="832" t="s">
        <v>592</v>
      </c>
      <c r="I1450" s="832" t="s">
        <v>3947</v>
      </c>
      <c r="J1450" s="832" t="s">
        <v>3948</v>
      </c>
      <c r="K1450" s="832" t="s">
        <v>2023</v>
      </c>
      <c r="L1450" s="835">
        <v>0</v>
      </c>
      <c r="M1450" s="835">
        <v>0</v>
      </c>
      <c r="N1450" s="832">
        <v>5</v>
      </c>
      <c r="O1450" s="836">
        <v>1.5</v>
      </c>
      <c r="P1450" s="835"/>
      <c r="Q1450" s="837"/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32</v>
      </c>
      <c r="B1451" s="832" t="s">
        <v>2552</v>
      </c>
      <c r="C1451" s="832" t="s">
        <v>2558</v>
      </c>
      <c r="D1451" s="833" t="s">
        <v>4322</v>
      </c>
      <c r="E1451" s="834" t="s">
        <v>2586</v>
      </c>
      <c r="F1451" s="832" t="s">
        <v>2553</v>
      </c>
      <c r="G1451" s="832" t="s">
        <v>2990</v>
      </c>
      <c r="H1451" s="832" t="s">
        <v>592</v>
      </c>
      <c r="I1451" s="832" t="s">
        <v>2991</v>
      </c>
      <c r="J1451" s="832" t="s">
        <v>2992</v>
      </c>
      <c r="K1451" s="832" t="s">
        <v>2993</v>
      </c>
      <c r="L1451" s="835">
        <v>2615.92</v>
      </c>
      <c r="M1451" s="835">
        <v>5231.84</v>
      </c>
      <c r="N1451" s="832">
        <v>2</v>
      </c>
      <c r="O1451" s="836">
        <v>0.5</v>
      </c>
      <c r="P1451" s="835">
        <v>5231.84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32</v>
      </c>
      <c r="B1452" s="832" t="s">
        <v>2552</v>
      </c>
      <c r="C1452" s="832" t="s">
        <v>2558</v>
      </c>
      <c r="D1452" s="833" t="s">
        <v>4322</v>
      </c>
      <c r="E1452" s="834" t="s">
        <v>2586</v>
      </c>
      <c r="F1452" s="832" t="s">
        <v>2553</v>
      </c>
      <c r="G1452" s="832" t="s">
        <v>3384</v>
      </c>
      <c r="H1452" s="832" t="s">
        <v>592</v>
      </c>
      <c r="I1452" s="832" t="s">
        <v>3385</v>
      </c>
      <c r="J1452" s="832" t="s">
        <v>1385</v>
      </c>
      <c r="K1452" s="832" t="s">
        <v>3386</v>
      </c>
      <c r="L1452" s="835">
        <v>879.21</v>
      </c>
      <c r="M1452" s="835">
        <v>1758.42</v>
      </c>
      <c r="N1452" s="832">
        <v>2</v>
      </c>
      <c r="O1452" s="836">
        <v>0.5</v>
      </c>
      <c r="P1452" s="835">
        <v>1758.42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32</v>
      </c>
      <c r="B1453" s="832" t="s">
        <v>2552</v>
      </c>
      <c r="C1453" s="832" t="s">
        <v>2558</v>
      </c>
      <c r="D1453" s="833" t="s">
        <v>4322</v>
      </c>
      <c r="E1453" s="834" t="s">
        <v>2586</v>
      </c>
      <c r="F1453" s="832" t="s">
        <v>2553</v>
      </c>
      <c r="G1453" s="832" t="s">
        <v>2994</v>
      </c>
      <c r="H1453" s="832" t="s">
        <v>592</v>
      </c>
      <c r="I1453" s="832" t="s">
        <v>2995</v>
      </c>
      <c r="J1453" s="832" t="s">
        <v>1337</v>
      </c>
      <c r="K1453" s="832" t="s">
        <v>2996</v>
      </c>
      <c r="L1453" s="835">
        <v>48.09</v>
      </c>
      <c r="M1453" s="835">
        <v>48.09</v>
      </c>
      <c r="N1453" s="832">
        <v>1</v>
      </c>
      <c r="O1453" s="836">
        <v>0.5</v>
      </c>
      <c r="P1453" s="835">
        <v>48.09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32</v>
      </c>
      <c r="B1454" s="832" t="s">
        <v>2552</v>
      </c>
      <c r="C1454" s="832" t="s">
        <v>2558</v>
      </c>
      <c r="D1454" s="833" t="s">
        <v>4322</v>
      </c>
      <c r="E1454" s="834" t="s">
        <v>2586</v>
      </c>
      <c r="F1454" s="832" t="s">
        <v>2553</v>
      </c>
      <c r="G1454" s="832" t="s">
        <v>2816</v>
      </c>
      <c r="H1454" s="832" t="s">
        <v>592</v>
      </c>
      <c r="I1454" s="832" t="s">
        <v>2817</v>
      </c>
      <c r="J1454" s="832" t="s">
        <v>837</v>
      </c>
      <c r="K1454" s="832" t="s">
        <v>2818</v>
      </c>
      <c r="L1454" s="835">
        <v>27.28</v>
      </c>
      <c r="M1454" s="835">
        <v>27.28</v>
      </c>
      <c r="N1454" s="832">
        <v>1</v>
      </c>
      <c r="O1454" s="836">
        <v>1</v>
      </c>
      <c r="P1454" s="835">
        <v>27.28</v>
      </c>
      <c r="Q1454" s="837">
        <v>1</v>
      </c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32</v>
      </c>
      <c r="B1455" s="832" t="s">
        <v>2552</v>
      </c>
      <c r="C1455" s="832" t="s">
        <v>2558</v>
      </c>
      <c r="D1455" s="833" t="s">
        <v>4322</v>
      </c>
      <c r="E1455" s="834" t="s">
        <v>2586</v>
      </c>
      <c r="F1455" s="832" t="s">
        <v>2553</v>
      </c>
      <c r="G1455" s="832" t="s">
        <v>3123</v>
      </c>
      <c r="H1455" s="832" t="s">
        <v>592</v>
      </c>
      <c r="I1455" s="832" t="s">
        <v>3777</v>
      </c>
      <c r="J1455" s="832" t="s">
        <v>3778</v>
      </c>
      <c r="K1455" s="832" t="s">
        <v>3779</v>
      </c>
      <c r="L1455" s="835">
        <v>300.33</v>
      </c>
      <c r="M1455" s="835">
        <v>300.33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32</v>
      </c>
      <c r="B1456" s="832" t="s">
        <v>2552</v>
      </c>
      <c r="C1456" s="832" t="s">
        <v>2558</v>
      </c>
      <c r="D1456" s="833" t="s">
        <v>4322</v>
      </c>
      <c r="E1456" s="834" t="s">
        <v>2586</v>
      </c>
      <c r="F1456" s="832" t="s">
        <v>2553</v>
      </c>
      <c r="G1456" s="832" t="s">
        <v>2684</v>
      </c>
      <c r="H1456" s="832" t="s">
        <v>592</v>
      </c>
      <c r="I1456" s="832" t="s">
        <v>3389</v>
      </c>
      <c r="J1456" s="832" t="s">
        <v>3012</v>
      </c>
      <c r="K1456" s="832" t="s">
        <v>3390</v>
      </c>
      <c r="L1456" s="835">
        <v>29.31</v>
      </c>
      <c r="M1456" s="835">
        <v>29.31</v>
      </c>
      <c r="N1456" s="832">
        <v>1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32</v>
      </c>
      <c r="B1457" s="832" t="s">
        <v>2552</v>
      </c>
      <c r="C1457" s="832" t="s">
        <v>2558</v>
      </c>
      <c r="D1457" s="833" t="s">
        <v>4322</v>
      </c>
      <c r="E1457" s="834" t="s">
        <v>2586</v>
      </c>
      <c r="F1457" s="832" t="s">
        <v>2553</v>
      </c>
      <c r="G1457" s="832" t="s">
        <v>2684</v>
      </c>
      <c r="H1457" s="832" t="s">
        <v>592</v>
      </c>
      <c r="I1457" s="832" t="s">
        <v>3011</v>
      </c>
      <c r="J1457" s="832" t="s">
        <v>3012</v>
      </c>
      <c r="K1457" s="832" t="s">
        <v>3013</v>
      </c>
      <c r="L1457" s="835">
        <v>58.63</v>
      </c>
      <c r="M1457" s="835">
        <v>175.89000000000001</v>
      </c>
      <c r="N1457" s="832">
        <v>3</v>
      </c>
      <c r="O1457" s="836">
        <v>2</v>
      </c>
      <c r="P1457" s="835">
        <v>58.63</v>
      </c>
      <c r="Q1457" s="837">
        <v>0.33333333333333331</v>
      </c>
      <c r="R1457" s="832">
        <v>1</v>
      </c>
      <c r="S1457" s="837">
        <v>0.33333333333333331</v>
      </c>
      <c r="T1457" s="836">
        <v>0.5</v>
      </c>
      <c r="U1457" s="838">
        <v>0.25</v>
      </c>
    </row>
    <row r="1458" spans="1:21" ht="14.4" customHeight="1" x14ac:dyDescent="0.3">
      <c r="A1458" s="831">
        <v>32</v>
      </c>
      <c r="B1458" s="832" t="s">
        <v>2552</v>
      </c>
      <c r="C1458" s="832" t="s">
        <v>2558</v>
      </c>
      <c r="D1458" s="833" t="s">
        <v>4322</v>
      </c>
      <c r="E1458" s="834" t="s">
        <v>2586</v>
      </c>
      <c r="F1458" s="832" t="s">
        <v>2553</v>
      </c>
      <c r="G1458" s="832" t="s">
        <v>2684</v>
      </c>
      <c r="H1458" s="832" t="s">
        <v>592</v>
      </c>
      <c r="I1458" s="832" t="s">
        <v>3240</v>
      </c>
      <c r="J1458" s="832" t="s">
        <v>3241</v>
      </c>
      <c r="K1458" s="832" t="s">
        <v>3242</v>
      </c>
      <c r="L1458" s="835">
        <v>58.62</v>
      </c>
      <c r="M1458" s="835">
        <v>58.62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32</v>
      </c>
      <c r="B1459" s="832" t="s">
        <v>2552</v>
      </c>
      <c r="C1459" s="832" t="s">
        <v>2558</v>
      </c>
      <c r="D1459" s="833" t="s">
        <v>4322</v>
      </c>
      <c r="E1459" s="834" t="s">
        <v>2586</v>
      </c>
      <c r="F1459" s="832" t="s">
        <v>2553</v>
      </c>
      <c r="G1459" s="832" t="s">
        <v>2684</v>
      </c>
      <c r="H1459" s="832" t="s">
        <v>592</v>
      </c>
      <c r="I1459" s="832" t="s">
        <v>2685</v>
      </c>
      <c r="J1459" s="832" t="s">
        <v>2686</v>
      </c>
      <c r="K1459" s="832" t="s">
        <v>679</v>
      </c>
      <c r="L1459" s="835">
        <v>58.62</v>
      </c>
      <c r="M1459" s="835">
        <v>351.71999999999997</v>
      </c>
      <c r="N1459" s="832">
        <v>6</v>
      </c>
      <c r="O1459" s="836">
        <v>3.5</v>
      </c>
      <c r="P1459" s="835">
        <v>117.24</v>
      </c>
      <c r="Q1459" s="837">
        <v>0.33333333333333337</v>
      </c>
      <c r="R1459" s="832">
        <v>2</v>
      </c>
      <c r="S1459" s="837">
        <v>0.33333333333333331</v>
      </c>
      <c r="T1459" s="836">
        <v>1</v>
      </c>
      <c r="U1459" s="838">
        <v>0.2857142857142857</v>
      </c>
    </row>
    <row r="1460" spans="1:21" ht="14.4" customHeight="1" x14ac:dyDescent="0.3">
      <c r="A1460" s="831">
        <v>32</v>
      </c>
      <c r="B1460" s="832" t="s">
        <v>2552</v>
      </c>
      <c r="C1460" s="832" t="s">
        <v>2558</v>
      </c>
      <c r="D1460" s="833" t="s">
        <v>4322</v>
      </c>
      <c r="E1460" s="834" t="s">
        <v>2586</v>
      </c>
      <c r="F1460" s="832" t="s">
        <v>2553</v>
      </c>
      <c r="G1460" s="832" t="s">
        <v>2833</v>
      </c>
      <c r="H1460" s="832" t="s">
        <v>592</v>
      </c>
      <c r="I1460" s="832" t="s">
        <v>3486</v>
      </c>
      <c r="J1460" s="832" t="s">
        <v>2835</v>
      </c>
      <c r="K1460" s="832" t="s">
        <v>2836</v>
      </c>
      <c r="L1460" s="835">
        <v>3161.19</v>
      </c>
      <c r="M1460" s="835">
        <v>3161.19</v>
      </c>
      <c r="N1460" s="832">
        <v>1</v>
      </c>
      <c r="O1460" s="836">
        <v>0.5</v>
      </c>
      <c r="P1460" s="835">
        <v>3161.19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32</v>
      </c>
      <c r="B1461" s="832" t="s">
        <v>2552</v>
      </c>
      <c r="C1461" s="832" t="s">
        <v>2558</v>
      </c>
      <c r="D1461" s="833" t="s">
        <v>4322</v>
      </c>
      <c r="E1461" s="834" t="s">
        <v>2586</v>
      </c>
      <c r="F1461" s="832" t="s">
        <v>2553</v>
      </c>
      <c r="G1461" s="832" t="s">
        <v>2642</v>
      </c>
      <c r="H1461" s="832" t="s">
        <v>592</v>
      </c>
      <c r="I1461" s="832" t="s">
        <v>2643</v>
      </c>
      <c r="J1461" s="832" t="s">
        <v>2644</v>
      </c>
      <c r="K1461" s="832" t="s">
        <v>2645</v>
      </c>
      <c r="L1461" s="835">
        <v>88.76</v>
      </c>
      <c r="M1461" s="835">
        <v>2929.08</v>
      </c>
      <c r="N1461" s="832">
        <v>33</v>
      </c>
      <c r="O1461" s="836">
        <v>9.5</v>
      </c>
      <c r="P1461" s="835">
        <v>1420.16</v>
      </c>
      <c r="Q1461" s="837">
        <v>0.48484848484848486</v>
      </c>
      <c r="R1461" s="832">
        <v>16</v>
      </c>
      <c r="S1461" s="837">
        <v>0.48484848484848486</v>
      </c>
      <c r="T1461" s="836">
        <v>5</v>
      </c>
      <c r="U1461" s="838">
        <v>0.52631578947368418</v>
      </c>
    </row>
    <row r="1462" spans="1:21" ht="14.4" customHeight="1" x14ac:dyDescent="0.3">
      <c r="A1462" s="831">
        <v>32</v>
      </c>
      <c r="B1462" s="832" t="s">
        <v>2552</v>
      </c>
      <c r="C1462" s="832" t="s">
        <v>2558</v>
      </c>
      <c r="D1462" s="833" t="s">
        <v>4322</v>
      </c>
      <c r="E1462" s="834" t="s">
        <v>2586</v>
      </c>
      <c r="F1462" s="832" t="s">
        <v>2553</v>
      </c>
      <c r="G1462" s="832" t="s">
        <v>2687</v>
      </c>
      <c r="H1462" s="832" t="s">
        <v>592</v>
      </c>
      <c r="I1462" s="832" t="s">
        <v>2837</v>
      </c>
      <c r="J1462" s="832" t="s">
        <v>1213</v>
      </c>
      <c r="K1462" s="832" t="s">
        <v>2435</v>
      </c>
      <c r="L1462" s="835">
        <v>760.22</v>
      </c>
      <c r="M1462" s="835">
        <v>760.22</v>
      </c>
      <c r="N1462" s="832">
        <v>1</v>
      </c>
      <c r="O1462" s="836">
        <v>0.5</v>
      </c>
      <c r="P1462" s="835">
        <v>760.22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32</v>
      </c>
      <c r="B1463" s="832" t="s">
        <v>2552</v>
      </c>
      <c r="C1463" s="832" t="s">
        <v>2558</v>
      </c>
      <c r="D1463" s="833" t="s">
        <v>4322</v>
      </c>
      <c r="E1463" s="834" t="s">
        <v>2586</v>
      </c>
      <c r="F1463" s="832" t="s">
        <v>2553</v>
      </c>
      <c r="G1463" s="832" t="s">
        <v>3249</v>
      </c>
      <c r="H1463" s="832" t="s">
        <v>662</v>
      </c>
      <c r="I1463" s="832" t="s">
        <v>2301</v>
      </c>
      <c r="J1463" s="832" t="s">
        <v>2299</v>
      </c>
      <c r="K1463" s="832" t="s">
        <v>2302</v>
      </c>
      <c r="L1463" s="835">
        <v>176.32</v>
      </c>
      <c r="M1463" s="835">
        <v>176.32</v>
      </c>
      <c r="N1463" s="832">
        <v>1</v>
      </c>
      <c r="O1463" s="836">
        <v>1</v>
      </c>
      <c r="P1463" s="835">
        <v>176.32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32</v>
      </c>
      <c r="B1464" s="832" t="s">
        <v>2552</v>
      </c>
      <c r="C1464" s="832" t="s">
        <v>2558</v>
      </c>
      <c r="D1464" s="833" t="s">
        <v>4322</v>
      </c>
      <c r="E1464" s="834" t="s">
        <v>2586</v>
      </c>
      <c r="F1464" s="832" t="s">
        <v>2553</v>
      </c>
      <c r="G1464" s="832" t="s">
        <v>2735</v>
      </c>
      <c r="H1464" s="832" t="s">
        <v>592</v>
      </c>
      <c r="I1464" s="832" t="s">
        <v>2736</v>
      </c>
      <c r="J1464" s="832" t="s">
        <v>2737</v>
      </c>
      <c r="K1464" s="832" t="s">
        <v>2738</v>
      </c>
      <c r="L1464" s="835">
        <v>248.55</v>
      </c>
      <c r="M1464" s="835">
        <v>497.1</v>
      </c>
      <c r="N1464" s="832">
        <v>2</v>
      </c>
      <c r="O1464" s="836">
        <v>2</v>
      </c>
      <c r="P1464" s="835">
        <v>248.55</v>
      </c>
      <c r="Q1464" s="837">
        <v>0.5</v>
      </c>
      <c r="R1464" s="832">
        <v>1</v>
      </c>
      <c r="S1464" s="837">
        <v>0.5</v>
      </c>
      <c r="T1464" s="836">
        <v>1</v>
      </c>
      <c r="U1464" s="838">
        <v>0.5</v>
      </c>
    </row>
    <row r="1465" spans="1:21" ht="14.4" customHeight="1" x14ac:dyDescent="0.3">
      <c r="A1465" s="831">
        <v>32</v>
      </c>
      <c r="B1465" s="832" t="s">
        <v>2552</v>
      </c>
      <c r="C1465" s="832" t="s">
        <v>2558</v>
      </c>
      <c r="D1465" s="833" t="s">
        <v>4322</v>
      </c>
      <c r="E1465" s="834" t="s">
        <v>2586</v>
      </c>
      <c r="F1465" s="832" t="s">
        <v>2553</v>
      </c>
      <c r="G1465" s="832" t="s">
        <v>3949</v>
      </c>
      <c r="H1465" s="832" t="s">
        <v>592</v>
      </c>
      <c r="I1465" s="832" t="s">
        <v>3950</v>
      </c>
      <c r="J1465" s="832" t="s">
        <v>3951</v>
      </c>
      <c r="K1465" s="832" t="s">
        <v>3952</v>
      </c>
      <c r="L1465" s="835">
        <v>90.95</v>
      </c>
      <c r="M1465" s="835">
        <v>90.95</v>
      </c>
      <c r="N1465" s="832">
        <v>1</v>
      </c>
      <c r="O1465" s="836">
        <v>1</v>
      </c>
      <c r="P1465" s="835">
        <v>90.95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32</v>
      </c>
      <c r="B1466" s="832" t="s">
        <v>2552</v>
      </c>
      <c r="C1466" s="832" t="s">
        <v>2558</v>
      </c>
      <c r="D1466" s="833" t="s">
        <v>4322</v>
      </c>
      <c r="E1466" s="834" t="s">
        <v>2586</v>
      </c>
      <c r="F1466" s="832" t="s">
        <v>2553</v>
      </c>
      <c r="G1466" s="832" t="s">
        <v>3019</v>
      </c>
      <c r="H1466" s="832" t="s">
        <v>592</v>
      </c>
      <c r="I1466" s="832" t="s">
        <v>3020</v>
      </c>
      <c r="J1466" s="832" t="s">
        <v>3021</v>
      </c>
      <c r="K1466" s="832" t="s">
        <v>3022</v>
      </c>
      <c r="L1466" s="835">
        <v>727.03</v>
      </c>
      <c r="M1466" s="835">
        <v>727.03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32</v>
      </c>
      <c r="B1467" s="832" t="s">
        <v>2552</v>
      </c>
      <c r="C1467" s="832" t="s">
        <v>2558</v>
      </c>
      <c r="D1467" s="833" t="s">
        <v>4322</v>
      </c>
      <c r="E1467" s="834" t="s">
        <v>2586</v>
      </c>
      <c r="F1467" s="832" t="s">
        <v>2553</v>
      </c>
      <c r="G1467" s="832" t="s">
        <v>3134</v>
      </c>
      <c r="H1467" s="832" t="s">
        <v>662</v>
      </c>
      <c r="I1467" s="832" t="s">
        <v>2422</v>
      </c>
      <c r="J1467" s="832" t="s">
        <v>2423</v>
      </c>
      <c r="K1467" s="832" t="s">
        <v>2424</v>
      </c>
      <c r="L1467" s="835">
        <v>32.869999999999997</v>
      </c>
      <c r="M1467" s="835">
        <v>361.56999999999994</v>
      </c>
      <c r="N1467" s="832">
        <v>11</v>
      </c>
      <c r="O1467" s="836">
        <v>4.5</v>
      </c>
      <c r="P1467" s="835">
        <v>197.22</v>
      </c>
      <c r="Q1467" s="837">
        <v>0.54545454545454553</v>
      </c>
      <c r="R1467" s="832">
        <v>6</v>
      </c>
      <c r="S1467" s="837">
        <v>0.54545454545454541</v>
      </c>
      <c r="T1467" s="836">
        <v>2.5</v>
      </c>
      <c r="U1467" s="838">
        <v>0.55555555555555558</v>
      </c>
    </row>
    <row r="1468" spans="1:21" ht="14.4" customHeight="1" x14ac:dyDescent="0.3">
      <c r="A1468" s="831">
        <v>32</v>
      </c>
      <c r="B1468" s="832" t="s">
        <v>2552</v>
      </c>
      <c r="C1468" s="832" t="s">
        <v>2558</v>
      </c>
      <c r="D1468" s="833" t="s">
        <v>4322</v>
      </c>
      <c r="E1468" s="834" t="s">
        <v>2586</v>
      </c>
      <c r="F1468" s="832" t="s">
        <v>2553</v>
      </c>
      <c r="G1468" s="832" t="s">
        <v>3134</v>
      </c>
      <c r="H1468" s="832" t="s">
        <v>662</v>
      </c>
      <c r="I1468" s="832" t="s">
        <v>3135</v>
      </c>
      <c r="J1468" s="832" t="s">
        <v>2423</v>
      </c>
      <c r="K1468" s="832" t="s">
        <v>3136</v>
      </c>
      <c r="L1468" s="835">
        <v>219.18</v>
      </c>
      <c r="M1468" s="835">
        <v>438.36</v>
      </c>
      <c r="N1468" s="832">
        <v>2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32</v>
      </c>
      <c r="B1469" s="832" t="s">
        <v>2552</v>
      </c>
      <c r="C1469" s="832" t="s">
        <v>2558</v>
      </c>
      <c r="D1469" s="833" t="s">
        <v>4322</v>
      </c>
      <c r="E1469" s="834" t="s">
        <v>2586</v>
      </c>
      <c r="F1469" s="832" t="s">
        <v>2553</v>
      </c>
      <c r="G1469" s="832" t="s">
        <v>3498</v>
      </c>
      <c r="H1469" s="832" t="s">
        <v>592</v>
      </c>
      <c r="I1469" s="832" t="s">
        <v>3953</v>
      </c>
      <c r="J1469" s="832" t="s">
        <v>3954</v>
      </c>
      <c r="K1469" s="832" t="s">
        <v>3955</v>
      </c>
      <c r="L1469" s="835">
        <v>80.53</v>
      </c>
      <c r="M1469" s="835">
        <v>241.59</v>
      </c>
      <c r="N1469" s="832">
        <v>3</v>
      </c>
      <c r="O1469" s="836">
        <v>1</v>
      </c>
      <c r="P1469" s="835">
        <v>241.59</v>
      </c>
      <c r="Q1469" s="837">
        <v>1</v>
      </c>
      <c r="R1469" s="832">
        <v>3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32</v>
      </c>
      <c r="B1470" s="832" t="s">
        <v>2552</v>
      </c>
      <c r="C1470" s="832" t="s">
        <v>2558</v>
      </c>
      <c r="D1470" s="833" t="s">
        <v>4322</v>
      </c>
      <c r="E1470" s="834" t="s">
        <v>2586</v>
      </c>
      <c r="F1470" s="832" t="s">
        <v>2553</v>
      </c>
      <c r="G1470" s="832" t="s">
        <v>2634</v>
      </c>
      <c r="H1470" s="832" t="s">
        <v>662</v>
      </c>
      <c r="I1470" s="832" t="s">
        <v>2739</v>
      </c>
      <c r="J1470" s="832" t="s">
        <v>901</v>
      </c>
      <c r="K1470" s="832" t="s">
        <v>2014</v>
      </c>
      <c r="L1470" s="835">
        <v>368.16</v>
      </c>
      <c r="M1470" s="835">
        <v>1840.8000000000002</v>
      </c>
      <c r="N1470" s="832">
        <v>5</v>
      </c>
      <c r="O1470" s="836">
        <v>2</v>
      </c>
      <c r="P1470" s="835">
        <v>1840.8000000000002</v>
      </c>
      <c r="Q1470" s="837">
        <v>1</v>
      </c>
      <c r="R1470" s="832">
        <v>5</v>
      </c>
      <c r="S1470" s="837">
        <v>1</v>
      </c>
      <c r="T1470" s="836">
        <v>2</v>
      </c>
      <c r="U1470" s="838">
        <v>1</v>
      </c>
    </row>
    <row r="1471" spans="1:21" ht="14.4" customHeight="1" x14ac:dyDescent="0.3">
      <c r="A1471" s="831">
        <v>32</v>
      </c>
      <c r="B1471" s="832" t="s">
        <v>2552</v>
      </c>
      <c r="C1471" s="832" t="s">
        <v>2558</v>
      </c>
      <c r="D1471" s="833" t="s">
        <v>4322</v>
      </c>
      <c r="E1471" s="834" t="s">
        <v>2586</v>
      </c>
      <c r="F1471" s="832" t="s">
        <v>2553</v>
      </c>
      <c r="G1471" s="832" t="s">
        <v>2634</v>
      </c>
      <c r="H1471" s="832" t="s">
        <v>662</v>
      </c>
      <c r="I1471" s="832" t="s">
        <v>2694</v>
      </c>
      <c r="J1471" s="832" t="s">
        <v>901</v>
      </c>
      <c r="K1471" s="832" t="s">
        <v>2018</v>
      </c>
      <c r="L1471" s="835">
        <v>490.89</v>
      </c>
      <c r="M1471" s="835">
        <v>4418.01</v>
      </c>
      <c r="N1471" s="832">
        <v>9</v>
      </c>
      <c r="O1471" s="836">
        <v>3</v>
      </c>
      <c r="P1471" s="835">
        <v>4418.01</v>
      </c>
      <c r="Q1471" s="837">
        <v>1</v>
      </c>
      <c r="R1471" s="832">
        <v>9</v>
      </c>
      <c r="S1471" s="837">
        <v>1</v>
      </c>
      <c r="T1471" s="836">
        <v>3</v>
      </c>
      <c r="U1471" s="838">
        <v>1</v>
      </c>
    </row>
    <row r="1472" spans="1:21" ht="14.4" customHeight="1" x14ac:dyDescent="0.3">
      <c r="A1472" s="831">
        <v>32</v>
      </c>
      <c r="B1472" s="832" t="s">
        <v>2552</v>
      </c>
      <c r="C1472" s="832" t="s">
        <v>2558</v>
      </c>
      <c r="D1472" s="833" t="s">
        <v>4322</v>
      </c>
      <c r="E1472" s="834" t="s">
        <v>2586</v>
      </c>
      <c r="F1472" s="832" t="s">
        <v>2553</v>
      </c>
      <c r="G1472" s="832" t="s">
        <v>2634</v>
      </c>
      <c r="H1472" s="832" t="s">
        <v>662</v>
      </c>
      <c r="I1472" s="832" t="s">
        <v>2740</v>
      </c>
      <c r="J1472" s="832" t="s">
        <v>901</v>
      </c>
      <c r="K1472" s="832" t="s">
        <v>2016</v>
      </c>
      <c r="L1472" s="835">
        <v>736.33</v>
      </c>
      <c r="M1472" s="835">
        <v>5154.3100000000004</v>
      </c>
      <c r="N1472" s="832">
        <v>7</v>
      </c>
      <c r="O1472" s="836">
        <v>1.5</v>
      </c>
      <c r="P1472" s="835">
        <v>5154.3100000000004</v>
      </c>
      <c r="Q1472" s="837">
        <v>1</v>
      </c>
      <c r="R1472" s="832">
        <v>7</v>
      </c>
      <c r="S1472" s="837">
        <v>1</v>
      </c>
      <c r="T1472" s="836">
        <v>1.5</v>
      </c>
      <c r="U1472" s="838">
        <v>1</v>
      </c>
    </row>
    <row r="1473" spans="1:21" ht="14.4" customHeight="1" x14ac:dyDescent="0.3">
      <c r="A1473" s="831">
        <v>32</v>
      </c>
      <c r="B1473" s="832" t="s">
        <v>2552</v>
      </c>
      <c r="C1473" s="832" t="s">
        <v>2558</v>
      </c>
      <c r="D1473" s="833" t="s">
        <v>4322</v>
      </c>
      <c r="E1473" s="834" t="s">
        <v>2586</v>
      </c>
      <c r="F1473" s="832" t="s">
        <v>2553</v>
      </c>
      <c r="G1473" s="832" t="s">
        <v>2634</v>
      </c>
      <c r="H1473" s="832" t="s">
        <v>662</v>
      </c>
      <c r="I1473" s="832" t="s">
        <v>2654</v>
      </c>
      <c r="J1473" s="832" t="s">
        <v>1783</v>
      </c>
      <c r="K1473" s="832" t="s">
        <v>2655</v>
      </c>
      <c r="L1473" s="835">
        <v>1385.62</v>
      </c>
      <c r="M1473" s="835">
        <v>11084.96</v>
      </c>
      <c r="N1473" s="832">
        <v>8</v>
      </c>
      <c r="O1473" s="836">
        <v>4.5</v>
      </c>
      <c r="P1473" s="835">
        <v>9699.34</v>
      </c>
      <c r="Q1473" s="837">
        <v>0.87500000000000011</v>
      </c>
      <c r="R1473" s="832">
        <v>7</v>
      </c>
      <c r="S1473" s="837">
        <v>0.875</v>
      </c>
      <c r="T1473" s="836">
        <v>3.5</v>
      </c>
      <c r="U1473" s="838">
        <v>0.77777777777777779</v>
      </c>
    </row>
    <row r="1474" spans="1:21" ht="14.4" customHeight="1" x14ac:dyDescent="0.3">
      <c r="A1474" s="831">
        <v>32</v>
      </c>
      <c r="B1474" s="832" t="s">
        <v>2552</v>
      </c>
      <c r="C1474" s="832" t="s">
        <v>2558</v>
      </c>
      <c r="D1474" s="833" t="s">
        <v>4322</v>
      </c>
      <c r="E1474" s="834" t="s">
        <v>2586</v>
      </c>
      <c r="F1474" s="832" t="s">
        <v>2553</v>
      </c>
      <c r="G1474" s="832" t="s">
        <v>2634</v>
      </c>
      <c r="H1474" s="832" t="s">
        <v>662</v>
      </c>
      <c r="I1474" s="832" t="s">
        <v>2383</v>
      </c>
      <c r="J1474" s="832" t="s">
        <v>901</v>
      </c>
      <c r="K1474" s="832" t="s">
        <v>2384</v>
      </c>
      <c r="L1474" s="835">
        <v>1154.68</v>
      </c>
      <c r="M1474" s="835">
        <v>4618.72</v>
      </c>
      <c r="N1474" s="832">
        <v>4</v>
      </c>
      <c r="O1474" s="836">
        <v>1</v>
      </c>
      <c r="P1474" s="835">
        <v>4618.72</v>
      </c>
      <c r="Q1474" s="837">
        <v>1</v>
      </c>
      <c r="R1474" s="832">
        <v>4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32</v>
      </c>
      <c r="B1475" s="832" t="s">
        <v>2552</v>
      </c>
      <c r="C1475" s="832" t="s">
        <v>2558</v>
      </c>
      <c r="D1475" s="833" t="s">
        <v>4322</v>
      </c>
      <c r="E1475" s="834" t="s">
        <v>2586</v>
      </c>
      <c r="F1475" s="832" t="s">
        <v>2553</v>
      </c>
      <c r="G1475" s="832" t="s">
        <v>3260</v>
      </c>
      <c r="H1475" s="832" t="s">
        <v>592</v>
      </c>
      <c r="I1475" s="832" t="s">
        <v>3261</v>
      </c>
      <c r="J1475" s="832" t="s">
        <v>3262</v>
      </c>
      <c r="K1475" s="832" t="s">
        <v>3263</v>
      </c>
      <c r="L1475" s="835">
        <v>155.24</v>
      </c>
      <c r="M1475" s="835">
        <v>155.24</v>
      </c>
      <c r="N1475" s="832">
        <v>1</v>
      </c>
      <c r="O1475" s="836">
        <v>0.5</v>
      </c>
      <c r="P1475" s="835">
        <v>155.24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32</v>
      </c>
      <c r="B1476" s="832" t="s">
        <v>2552</v>
      </c>
      <c r="C1476" s="832" t="s">
        <v>2558</v>
      </c>
      <c r="D1476" s="833" t="s">
        <v>4322</v>
      </c>
      <c r="E1476" s="834" t="s">
        <v>2586</v>
      </c>
      <c r="F1476" s="832" t="s">
        <v>2553</v>
      </c>
      <c r="G1476" s="832" t="s">
        <v>2853</v>
      </c>
      <c r="H1476" s="832" t="s">
        <v>662</v>
      </c>
      <c r="I1476" s="832" t="s">
        <v>2233</v>
      </c>
      <c r="J1476" s="832" t="s">
        <v>711</v>
      </c>
      <c r="K1476" s="832" t="s">
        <v>2234</v>
      </c>
      <c r="L1476" s="835">
        <v>48.42</v>
      </c>
      <c r="M1476" s="835">
        <v>145.26</v>
      </c>
      <c r="N1476" s="832">
        <v>3</v>
      </c>
      <c r="O1476" s="836">
        <v>1.5</v>
      </c>
      <c r="P1476" s="835">
        <v>96.84</v>
      </c>
      <c r="Q1476" s="837">
        <v>0.66666666666666674</v>
      </c>
      <c r="R1476" s="832">
        <v>2</v>
      </c>
      <c r="S1476" s="837">
        <v>0.66666666666666663</v>
      </c>
      <c r="T1476" s="836">
        <v>0.5</v>
      </c>
      <c r="U1476" s="838">
        <v>0.33333333333333331</v>
      </c>
    </row>
    <row r="1477" spans="1:21" ht="14.4" customHeight="1" x14ac:dyDescent="0.3">
      <c r="A1477" s="831">
        <v>32</v>
      </c>
      <c r="B1477" s="832" t="s">
        <v>2552</v>
      </c>
      <c r="C1477" s="832" t="s">
        <v>2558</v>
      </c>
      <c r="D1477" s="833" t="s">
        <v>4322</v>
      </c>
      <c r="E1477" s="834" t="s">
        <v>2586</v>
      </c>
      <c r="F1477" s="832" t="s">
        <v>2553</v>
      </c>
      <c r="G1477" s="832" t="s">
        <v>2853</v>
      </c>
      <c r="H1477" s="832" t="s">
        <v>592</v>
      </c>
      <c r="I1477" s="832" t="s">
        <v>2854</v>
      </c>
      <c r="J1477" s="832" t="s">
        <v>711</v>
      </c>
      <c r="K1477" s="832" t="s">
        <v>2855</v>
      </c>
      <c r="L1477" s="835">
        <v>48.42</v>
      </c>
      <c r="M1477" s="835">
        <v>48.42</v>
      </c>
      <c r="N1477" s="832">
        <v>1</v>
      </c>
      <c r="O1477" s="836">
        <v>1</v>
      </c>
      <c r="P1477" s="835">
        <v>48.42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32</v>
      </c>
      <c r="B1478" s="832" t="s">
        <v>2552</v>
      </c>
      <c r="C1478" s="832" t="s">
        <v>2558</v>
      </c>
      <c r="D1478" s="833" t="s">
        <v>4322</v>
      </c>
      <c r="E1478" s="834" t="s">
        <v>2586</v>
      </c>
      <c r="F1478" s="832" t="s">
        <v>2553</v>
      </c>
      <c r="G1478" s="832" t="s">
        <v>2859</v>
      </c>
      <c r="H1478" s="832" t="s">
        <v>592</v>
      </c>
      <c r="I1478" s="832" t="s">
        <v>3196</v>
      </c>
      <c r="J1478" s="832" t="s">
        <v>1584</v>
      </c>
      <c r="K1478" s="832" t="s">
        <v>3141</v>
      </c>
      <c r="L1478" s="835">
        <v>32.25</v>
      </c>
      <c r="M1478" s="835">
        <v>32.25</v>
      </c>
      <c r="N1478" s="832">
        <v>1</v>
      </c>
      <c r="O1478" s="836">
        <v>0.5</v>
      </c>
      <c r="P1478" s="835">
        <v>32.25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32</v>
      </c>
      <c r="B1479" s="832" t="s">
        <v>2552</v>
      </c>
      <c r="C1479" s="832" t="s">
        <v>2558</v>
      </c>
      <c r="D1479" s="833" t="s">
        <v>4322</v>
      </c>
      <c r="E1479" s="834" t="s">
        <v>2586</v>
      </c>
      <c r="F1479" s="832" t="s">
        <v>2553</v>
      </c>
      <c r="G1479" s="832" t="s">
        <v>2859</v>
      </c>
      <c r="H1479" s="832" t="s">
        <v>592</v>
      </c>
      <c r="I1479" s="832" t="s">
        <v>2862</v>
      </c>
      <c r="J1479" s="832" t="s">
        <v>1584</v>
      </c>
      <c r="K1479" s="832" t="s">
        <v>2861</v>
      </c>
      <c r="L1479" s="835">
        <v>103.67</v>
      </c>
      <c r="M1479" s="835">
        <v>414.68</v>
      </c>
      <c r="N1479" s="832">
        <v>4</v>
      </c>
      <c r="O1479" s="836">
        <v>2.5</v>
      </c>
      <c r="P1479" s="835">
        <v>207.34</v>
      </c>
      <c r="Q1479" s="837">
        <v>0.5</v>
      </c>
      <c r="R1479" s="832">
        <v>2</v>
      </c>
      <c r="S1479" s="837">
        <v>0.5</v>
      </c>
      <c r="T1479" s="836">
        <v>1</v>
      </c>
      <c r="U1479" s="838">
        <v>0.4</v>
      </c>
    </row>
    <row r="1480" spans="1:21" ht="14.4" customHeight="1" x14ac:dyDescent="0.3">
      <c r="A1480" s="831">
        <v>32</v>
      </c>
      <c r="B1480" s="832" t="s">
        <v>2552</v>
      </c>
      <c r="C1480" s="832" t="s">
        <v>2558</v>
      </c>
      <c r="D1480" s="833" t="s">
        <v>4322</v>
      </c>
      <c r="E1480" s="834" t="s">
        <v>2586</v>
      </c>
      <c r="F1480" s="832" t="s">
        <v>2553</v>
      </c>
      <c r="G1480" s="832" t="s">
        <v>2859</v>
      </c>
      <c r="H1480" s="832" t="s">
        <v>592</v>
      </c>
      <c r="I1480" s="832" t="s">
        <v>2863</v>
      </c>
      <c r="J1480" s="832" t="s">
        <v>2864</v>
      </c>
      <c r="K1480" s="832" t="s">
        <v>2865</v>
      </c>
      <c r="L1480" s="835">
        <v>115.18</v>
      </c>
      <c r="M1480" s="835">
        <v>115.18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32</v>
      </c>
      <c r="B1481" s="832" t="s">
        <v>2552</v>
      </c>
      <c r="C1481" s="832" t="s">
        <v>2558</v>
      </c>
      <c r="D1481" s="833" t="s">
        <v>4322</v>
      </c>
      <c r="E1481" s="834" t="s">
        <v>2586</v>
      </c>
      <c r="F1481" s="832" t="s">
        <v>2553</v>
      </c>
      <c r="G1481" s="832" t="s">
        <v>3271</v>
      </c>
      <c r="H1481" s="832" t="s">
        <v>592</v>
      </c>
      <c r="I1481" s="832" t="s">
        <v>3956</v>
      </c>
      <c r="J1481" s="832" t="s">
        <v>3273</v>
      </c>
      <c r="K1481" s="832" t="s">
        <v>3957</v>
      </c>
      <c r="L1481" s="835">
        <v>51.99</v>
      </c>
      <c r="M1481" s="835">
        <v>51.99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32</v>
      </c>
      <c r="B1482" s="832" t="s">
        <v>2552</v>
      </c>
      <c r="C1482" s="832" t="s">
        <v>2558</v>
      </c>
      <c r="D1482" s="833" t="s">
        <v>4322</v>
      </c>
      <c r="E1482" s="834" t="s">
        <v>2586</v>
      </c>
      <c r="F1482" s="832" t="s">
        <v>2553</v>
      </c>
      <c r="G1482" s="832" t="s">
        <v>3519</v>
      </c>
      <c r="H1482" s="832" t="s">
        <v>662</v>
      </c>
      <c r="I1482" s="832" t="s">
        <v>3958</v>
      </c>
      <c r="J1482" s="832" t="s">
        <v>2090</v>
      </c>
      <c r="K1482" s="832" t="s">
        <v>3959</v>
      </c>
      <c r="L1482" s="835">
        <v>170.43</v>
      </c>
      <c r="M1482" s="835">
        <v>170.43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32</v>
      </c>
      <c r="B1483" s="832" t="s">
        <v>2552</v>
      </c>
      <c r="C1483" s="832" t="s">
        <v>2558</v>
      </c>
      <c r="D1483" s="833" t="s">
        <v>4322</v>
      </c>
      <c r="E1483" s="834" t="s">
        <v>2586</v>
      </c>
      <c r="F1483" s="832" t="s">
        <v>2553</v>
      </c>
      <c r="G1483" s="832" t="s">
        <v>2699</v>
      </c>
      <c r="H1483" s="832" t="s">
        <v>662</v>
      </c>
      <c r="I1483" s="832" t="s">
        <v>2317</v>
      </c>
      <c r="J1483" s="832" t="s">
        <v>1274</v>
      </c>
      <c r="K1483" s="832" t="s">
        <v>1269</v>
      </c>
      <c r="L1483" s="835">
        <v>127.34</v>
      </c>
      <c r="M1483" s="835">
        <v>254.68</v>
      </c>
      <c r="N1483" s="832">
        <v>2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32</v>
      </c>
      <c r="B1484" s="832" t="s">
        <v>2552</v>
      </c>
      <c r="C1484" s="832" t="s">
        <v>2558</v>
      </c>
      <c r="D1484" s="833" t="s">
        <v>4322</v>
      </c>
      <c r="E1484" s="834" t="s">
        <v>2586</v>
      </c>
      <c r="F1484" s="832" t="s">
        <v>2553</v>
      </c>
      <c r="G1484" s="832" t="s">
        <v>2699</v>
      </c>
      <c r="H1484" s="832" t="s">
        <v>662</v>
      </c>
      <c r="I1484" s="832" t="s">
        <v>2326</v>
      </c>
      <c r="J1484" s="832" t="s">
        <v>1290</v>
      </c>
      <c r="K1484" s="832" t="s">
        <v>1263</v>
      </c>
      <c r="L1484" s="835">
        <v>130.38999999999999</v>
      </c>
      <c r="M1484" s="835">
        <v>391.16999999999996</v>
      </c>
      <c r="N1484" s="832">
        <v>3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32</v>
      </c>
      <c r="B1485" s="832" t="s">
        <v>2552</v>
      </c>
      <c r="C1485" s="832" t="s">
        <v>2558</v>
      </c>
      <c r="D1485" s="833" t="s">
        <v>4322</v>
      </c>
      <c r="E1485" s="834" t="s">
        <v>2586</v>
      </c>
      <c r="F1485" s="832" t="s">
        <v>2553</v>
      </c>
      <c r="G1485" s="832" t="s">
        <v>2612</v>
      </c>
      <c r="H1485" s="832" t="s">
        <v>592</v>
      </c>
      <c r="I1485" s="832" t="s">
        <v>2613</v>
      </c>
      <c r="J1485" s="832" t="s">
        <v>2614</v>
      </c>
      <c r="K1485" s="832" t="s">
        <v>2615</v>
      </c>
      <c r="L1485" s="835">
        <v>21.92</v>
      </c>
      <c r="M1485" s="835">
        <v>109.60000000000001</v>
      </c>
      <c r="N1485" s="832">
        <v>5</v>
      </c>
      <c r="O1485" s="836">
        <v>2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32</v>
      </c>
      <c r="B1486" s="832" t="s">
        <v>2552</v>
      </c>
      <c r="C1486" s="832" t="s">
        <v>2558</v>
      </c>
      <c r="D1486" s="833" t="s">
        <v>4322</v>
      </c>
      <c r="E1486" s="834" t="s">
        <v>2586</v>
      </c>
      <c r="F1486" s="832" t="s">
        <v>2553</v>
      </c>
      <c r="G1486" s="832" t="s">
        <v>2612</v>
      </c>
      <c r="H1486" s="832" t="s">
        <v>592</v>
      </c>
      <c r="I1486" s="832" t="s">
        <v>2616</v>
      </c>
      <c r="J1486" s="832" t="s">
        <v>2617</v>
      </c>
      <c r="K1486" s="832" t="s">
        <v>2618</v>
      </c>
      <c r="L1486" s="835">
        <v>87.67</v>
      </c>
      <c r="M1486" s="835">
        <v>1227.3800000000001</v>
      </c>
      <c r="N1486" s="832">
        <v>14</v>
      </c>
      <c r="O1486" s="836">
        <v>4</v>
      </c>
      <c r="P1486" s="835">
        <v>438.35</v>
      </c>
      <c r="Q1486" s="837">
        <v>0.35714285714285715</v>
      </c>
      <c r="R1486" s="832">
        <v>5</v>
      </c>
      <c r="S1486" s="837">
        <v>0.35714285714285715</v>
      </c>
      <c r="T1486" s="836">
        <v>1.5</v>
      </c>
      <c r="U1486" s="838">
        <v>0.375</v>
      </c>
    </row>
    <row r="1487" spans="1:21" ht="14.4" customHeight="1" x14ac:dyDescent="0.3">
      <c r="A1487" s="831">
        <v>32</v>
      </c>
      <c r="B1487" s="832" t="s">
        <v>2552</v>
      </c>
      <c r="C1487" s="832" t="s">
        <v>2558</v>
      </c>
      <c r="D1487" s="833" t="s">
        <v>4322</v>
      </c>
      <c r="E1487" s="834" t="s">
        <v>2586</v>
      </c>
      <c r="F1487" s="832" t="s">
        <v>2553</v>
      </c>
      <c r="G1487" s="832" t="s">
        <v>3691</v>
      </c>
      <c r="H1487" s="832" t="s">
        <v>592</v>
      </c>
      <c r="I1487" s="832" t="s">
        <v>3960</v>
      </c>
      <c r="J1487" s="832" t="s">
        <v>3961</v>
      </c>
      <c r="K1487" s="832" t="s">
        <v>3694</v>
      </c>
      <c r="L1487" s="835">
        <v>320.20999999999998</v>
      </c>
      <c r="M1487" s="835">
        <v>320.20999999999998</v>
      </c>
      <c r="N1487" s="832">
        <v>1</v>
      </c>
      <c r="O1487" s="836">
        <v>0.5</v>
      </c>
      <c r="P1487" s="835">
        <v>320.20999999999998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32</v>
      </c>
      <c r="B1488" s="832" t="s">
        <v>2552</v>
      </c>
      <c r="C1488" s="832" t="s">
        <v>2558</v>
      </c>
      <c r="D1488" s="833" t="s">
        <v>4322</v>
      </c>
      <c r="E1488" s="834" t="s">
        <v>2586</v>
      </c>
      <c r="F1488" s="832" t="s">
        <v>2553</v>
      </c>
      <c r="G1488" s="832" t="s">
        <v>3043</v>
      </c>
      <c r="H1488" s="832" t="s">
        <v>592</v>
      </c>
      <c r="I1488" s="832" t="s">
        <v>3962</v>
      </c>
      <c r="J1488" s="832" t="s">
        <v>3045</v>
      </c>
      <c r="K1488" s="832" t="s">
        <v>3963</v>
      </c>
      <c r="L1488" s="835">
        <v>1762.05</v>
      </c>
      <c r="M1488" s="835">
        <v>1762.05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32</v>
      </c>
      <c r="B1489" s="832" t="s">
        <v>2552</v>
      </c>
      <c r="C1489" s="832" t="s">
        <v>2558</v>
      </c>
      <c r="D1489" s="833" t="s">
        <v>4322</v>
      </c>
      <c r="E1489" s="834" t="s">
        <v>2586</v>
      </c>
      <c r="F1489" s="832" t="s">
        <v>2553</v>
      </c>
      <c r="G1489" s="832" t="s">
        <v>3043</v>
      </c>
      <c r="H1489" s="832" t="s">
        <v>592</v>
      </c>
      <c r="I1489" s="832" t="s">
        <v>3624</v>
      </c>
      <c r="J1489" s="832" t="s">
        <v>3045</v>
      </c>
      <c r="K1489" s="832" t="s">
        <v>3625</v>
      </c>
      <c r="L1489" s="835">
        <v>6167.15</v>
      </c>
      <c r="M1489" s="835">
        <v>18501.449999999997</v>
      </c>
      <c r="N1489" s="832">
        <v>3</v>
      </c>
      <c r="O1489" s="836">
        <v>3</v>
      </c>
      <c r="P1489" s="835">
        <v>18501.449999999997</v>
      </c>
      <c r="Q1489" s="837">
        <v>1</v>
      </c>
      <c r="R1489" s="832">
        <v>3</v>
      </c>
      <c r="S1489" s="837">
        <v>1</v>
      </c>
      <c r="T1489" s="836">
        <v>3</v>
      </c>
      <c r="U1489" s="838">
        <v>1</v>
      </c>
    </row>
    <row r="1490" spans="1:21" ht="14.4" customHeight="1" x14ac:dyDescent="0.3">
      <c r="A1490" s="831">
        <v>32</v>
      </c>
      <c r="B1490" s="832" t="s">
        <v>2552</v>
      </c>
      <c r="C1490" s="832" t="s">
        <v>2558</v>
      </c>
      <c r="D1490" s="833" t="s">
        <v>4322</v>
      </c>
      <c r="E1490" s="834" t="s">
        <v>2586</v>
      </c>
      <c r="F1490" s="832" t="s">
        <v>2553</v>
      </c>
      <c r="G1490" s="832" t="s">
        <v>3043</v>
      </c>
      <c r="H1490" s="832" t="s">
        <v>592</v>
      </c>
      <c r="I1490" s="832" t="s">
        <v>3142</v>
      </c>
      <c r="J1490" s="832" t="s">
        <v>3045</v>
      </c>
      <c r="K1490" s="832" t="s">
        <v>3143</v>
      </c>
      <c r="L1490" s="835">
        <v>1321.53</v>
      </c>
      <c r="M1490" s="835">
        <v>1321.53</v>
      </c>
      <c r="N1490" s="832">
        <v>1</v>
      </c>
      <c r="O1490" s="836">
        <v>1</v>
      </c>
      <c r="P1490" s="835">
        <v>1321.53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32</v>
      </c>
      <c r="B1491" s="832" t="s">
        <v>2552</v>
      </c>
      <c r="C1491" s="832" t="s">
        <v>2558</v>
      </c>
      <c r="D1491" s="833" t="s">
        <v>4322</v>
      </c>
      <c r="E1491" s="834" t="s">
        <v>2586</v>
      </c>
      <c r="F1491" s="832" t="s">
        <v>2553</v>
      </c>
      <c r="G1491" s="832" t="s">
        <v>3043</v>
      </c>
      <c r="H1491" s="832" t="s">
        <v>592</v>
      </c>
      <c r="I1491" s="832" t="s">
        <v>3044</v>
      </c>
      <c r="J1491" s="832" t="s">
        <v>3045</v>
      </c>
      <c r="K1491" s="832" t="s">
        <v>3046</v>
      </c>
      <c r="L1491" s="835">
        <v>4625.3500000000004</v>
      </c>
      <c r="M1491" s="835">
        <v>4625.3500000000004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32</v>
      </c>
      <c r="B1492" s="832" t="s">
        <v>2552</v>
      </c>
      <c r="C1492" s="832" t="s">
        <v>2558</v>
      </c>
      <c r="D1492" s="833" t="s">
        <v>4322</v>
      </c>
      <c r="E1492" s="834" t="s">
        <v>2586</v>
      </c>
      <c r="F1492" s="832" t="s">
        <v>2553</v>
      </c>
      <c r="G1492" s="832" t="s">
        <v>3047</v>
      </c>
      <c r="H1492" s="832" t="s">
        <v>592</v>
      </c>
      <c r="I1492" s="832" t="s">
        <v>3048</v>
      </c>
      <c r="J1492" s="832" t="s">
        <v>3049</v>
      </c>
      <c r="K1492" s="832" t="s">
        <v>3050</v>
      </c>
      <c r="L1492" s="835">
        <v>0</v>
      </c>
      <c r="M1492" s="835">
        <v>0</v>
      </c>
      <c r="N1492" s="832">
        <v>2</v>
      </c>
      <c r="O1492" s="836">
        <v>1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32</v>
      </c>
      <c r="B1493" s="832" t="s">
        <v>2552</v>
      </c>
      <c r="C1493" s="832" t="s">
        <v>2558</v>
      </c>
      <c r="D1493" s="833" t="s">
        <v>4322</v>
      </c>
      <c r="E1493" s="834" t="s">
        <v>2586</v>
      </c>
      <c r="F1493" s="832" t="s">
        <v>2553</v>
      </c>
      <c r="G1493" s="832" t="s">
        <v>3047</v>
      </c>
      <c r="H1493" s="832" t="s">
        <v>592</v>
      </c>
      <c r="I1493" s="832" t="s">
        <v>3414</v>
      </c>
      <c r="J1493" s="832" t="s">
        <v>3415</v>
      </c>
      <c r="K1493" s="832" t="s">
        <v>3416</v>
      </c>
      <c r="L1493" s="835">
        <v>0</v>
      </c>
      <c r="M1493" s="835">
        <v>0</v>
      </c>
      <c r="N1493" s="832">
        <v>2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32</v>
      </c>
      <c r="B1494" s="832" t="s">
        <v>2552</v>
      </c>
      <c r="C1494" s="832" t="s">
        <v>2558</v>
      </c>
      <c r="D1494" s="833" t="s">
        <v>4322</v>
      </c>
      <c r="E1494" s="834" t="s">
        <v>2586</v>
      </c>
      <c r="F1494" s="832" t="s">
        <v>2553</v>
      </c>
      <c r="G1494" s="832" t="s">
        <v>2894</v>
      </c>
      <c r="H1494" s="832" t="s">
        <v>592</v>
      </c>
      <c r="I1494" s="832" t="s">
        <v>2895</v>
      </c>
      <c r="J1494" s="832" t="s">
        <v>2896</v>
      </c>
      <c r="K1494" s="832" t="s">
        <v>2897</v>
      </c>
      <c r="L1494" s="835">
        <v>128.69999999999999</v>
      </c>
      <c r="M1494" s="835">
        <v>900.9</v>
      </c>
      <c r="N1494" s="832">
        <v>7</v>
      </c>
      <c r="O1494" s="836">
        <v>5</v>
      </c>
      <c r="P1494" s="835">
        <v>643.5</v>
      </c>
      <c r="Q1494" s="837">
        <v>0.7142857142857143</v>
      </c>
      <c r="R1494" s="832">
        <v>5</v>
      </c>
      <c r="S1494" s="837">
        <v>0.7142857142857143</v>
      </c>
      <c r="T1494" s="836">
        <v>3</v>
      </c>
      <c r="U1494" s="838">
        <v>0.6</v>
      </c>
    </row>
    <row r="1495" spans="1:21" ht="14.4" customHeight="1" x14ac:dyDescent="0.3">
      <c r="A1495" s="831">
        <v>32</v>
      </c>
      <c r="B1495" s="832" t="s">
        <v>2552</v>
      </c>
      <c r="C1495" s="832" t="s">
        <v>2558</v>
      </c>
      <c r="D1495" s="833" t="s">
        <v>4322</v>
      </c>
      <c r="E1495" s="834" t="s">
        <v>2586</v>
      </c>
      <c r="F1495" s="832" t="s">
        <v>2553</v>
      </c>
      <c r="G1495" s="832" t="s">
        <v>2894</v>
      </c>
      <c r="H1495" s="832" t="s">
        <v>592</v>
      </c>
      <c r="I1495" s="832" t="s">
        <v>2898</v>
      </c>
      <c r="J1495" s="832" t="s">
        <v>2896</v>
      </c>
      <c r="K1495" s="832" t="s">
        <v>2899</v>
      </c>
      <c r="L1495" s="835">
        <v>181.04</v>
      </c>
      <c r="M1495" s="835">
        <v>1629.36</v>
      </c>
      <c r="N1495" s="832">
        <v>9</v>
      </c>
      <c r="O1495" s="836">
        <v>7</v>
      </c>
      <c r="P1495" s="835">
        <v>905.19999999999993</v>
      </c>
      <c r="Q1495" s="837">
        <v>0.55555555555555558</v>
      </c>
      <c r="R1495" s="832">
        <v>5</v>
      </c>
      <c r="S1495" s="837">
        <v>0.55555555555555558</v>
      </c>
      <c r="T1495" s="836">
        <v>4.5</v>
      </c>
      <c r="U1495" s="838">
        <v>0.6428571428571429</v>
      </c>
    </row>
    <row r="1496" spans="1:21" ht="14.4" customHeight="1" x14ac:dyDescent="0.3">
      <c r="A1496" s="831">
        <v>32</v>
      </c>
      <c r="B1496" s="832" t="s">
        <v>2552</v>
      </c>
      <c r="C1496" s="832" t="s">
        <v>2558</v>
      </c>
      <c r="D1496" s="833" t="s">
        <v>4322</v>
      </c>
      <c r="E1496" s="834" t="s">
        <v>2586</v>
      </c>
      <c r="F1496" s="832" t="s">
        <v>2553</v>
      </c>
      <c r="G1496" s="832" t="s">
        <v>2894</v>
      </c>
      <c r="H1496" s="832" t="s">
        <v>592</v>
      </c>
      <c r="I1496" s="832" t="s">
        <v>3915</v>
      </c>
      <c r="J1496" s="832" t="s">
        <v>2896</v>
      </c>
      <c r="K1496" s="832" t="s">
        <v>3916</v>
      </c>
      <c r="L1496" s="835">
        <v>0</v>
      </c>
      <c r="M1496" s="835">
        <v>0</v>
      </c>
      <c r="N1496" s="832">
        <v>2</v>
      </c>
      <c r="O1496" s="836">
        <v>1.5</v>
      </c>
      <c r="P1496" s="835">
        <v>0</v>
      </c>
      <c r="Q1496" s="837"/>
      <c r="R1496" s="832">
        <v>1</v>
      </c>
      <c r="S1496" s="837">
        <v>0.5</v>
      </c>
      <c r="T1496" s="836">
        <v>0.5</v>
      </c>
      <c r="U1496" s="838">
        <v>0.33333333333333331</v>
      </c>
    </row>
    <row r="1497" spans="1:21" ht="14.4" customHeight="1" x14ac:dyDescent="0.3">
      <c r="A1497" s="831">
        <v>32</v>
      </c>
      <c r="B1497" s="832" t="s">
        <v>2552</v>
      </c>
      <c r="C1497" s="832" t="s">
        <v>2558</v>
      </c>
      <c r="D1497" s="833" t="s">
        <v>4322</v>
      </c>
      <c r="E1497" s="834" t="s">
        <v>2586</v>
      </c>
      <c r="F1497" s="832" t="s">
        <v>2553</v>
      </c>
      <c r="G1497" s="832" t="s">
        <v>3052</v>
      </c>
      <c r="H1497" s="832" t="s">
        <v>592</v>
      </c>
      <c r="I1497" s="832" t="s">
        <v>3053</v>
      </c>
      <c r="J1497" s="832" t="s">
        <v>1609</v>
      </c>
      <c r="K1497" s="832" t="s">
        <v>3054</v>
      </c>
      <c r="L1497" s="835">
        <v>0</v>
      </c>
      <c r="M1497" s="835">
        <v>0</v>
      </c>
      <c r="N1497" s="832">
        <v>1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32</v>
      </c>
      <c r="B1498" s="832" t="s">
        <v>2552</v>
      </c>
      <c r="C1498" s="832" t="s">
        <v>2558</v>
      </c>
      <c r="D1498" s="833" t="s">
        <v>4322</v>
      </c>
      <c r="E1498" s="834" t="s">
        <v>2586</v>
      </c>
      <c r="F1498" s="832" t="s">
        <v>2553</v>
      </c>
      <c r="G1498" s="832" t="s">
        <v>2900</v>
      </c>
      <c r="H1498" s="832" t="s">
        <v>662</v>
      </c>
      <c r="I1498" s="832" t="s">
        <v>2250</v>
      </c>
      <c r="J1498" s="832" t="s">
        <v>2251</v>
      </c>
      <c r="K1498" s="832" t="s">
        <v>2252</v>
      </c>
      <c r="L1498" s="835">
        <v>0</v>
      </c>
      <c r="M1498" s="835">
        <v>0</v>
      </c>
      <c r="N1498" s="832">
        <v>7</v>
      </c>
      <c r="O1498" s="836">
        <v>4</v>
      </c>
      <c r="P1498" s="835">
        <v>0</v>
      </c>
      <c r="Q1498" s="837"/>
      <c r="R1498" s="832">
        <v>2</v>
      </c>
      <c r="S1498" s="837">
        <v>0.2857142857142857</v>
      </c>
      <c r="T1498" s="836">
        <v>1</v>
      </c>
      <c r="U1498" s="838">
        <v>0.25</v>
      </c>
    </row>
    <row r="1499" spans="1:21" ht="14.4" customHeight="1" x14ac:dyDescent="0.3">
      <c r="A1499" s="831">
        <v>32</v>
      </c>
      <c r="B1499" s="832" t="s">
        <v>2552</v>
      </c>
      <c r="C1499" s="832" t="s">
        <v>2558</v>
      </c>
      <c r="D1499" s="833" t="s">
        <v>4322</v>
      </c>
      <c r="E1499" s="834" t="s">
        <v>2586</v>
      </c>
      <c r="F1499" s="832" t="s">
        <v>2553</v>
      </c>
      <c r="G1499" s="832" t="s">
        <v>2903</v>
      </c>
      <c r="H1499" s="832" t="s">
        <v>592</v>
      </c>
      <c r="I1499" s="832" t="s">
        <v>3964</v>
      </c>
      <c r="J1499" s="832" t="s">
        <v>3965</v>
      </c>
      <c r="K1499" s="832" t="s">
        <v>3966</v>
      </c>
      <c r="L1499" s="835">
        <v>60.39</v>
      </c>
      <c r="M1499" s="835">
        <v>362.34000000000003</v>
      </c>
      <c r="N1499" s="832">
        <v>6</v>
      </c>
      <c r="O1499" s="836">
        <v>1.5</v>
      </c>
      <c r="P1499" s="835">
        <v>362.34000000000003</v>
      </c>
      <c r="Q1499" s="837">
        <v>1</v>
      </c>
      <c r="R1499" s="832">
        <v>6</v>
      </c>
      <c r="S1499" s="837">
        <v>1</v>
      </c>
      <c r="T1499" s="836">
        <v>1.5</v>
      </c>
      <c r="U1499" s="838">
        <v>1</v>
      </c>
    </row>
    <row r="1500" spans="1:21" ht="14.4" customHeight="1" x14ac:dyDescent="0.3">
      <c r="A1500" s="831">
        <v>32</v>
      </c>
      <c r="B1500" s="832" t="s">
        <v>2552</v>
      </c>
      <c r="C1500" s="832" t="s">
        <v>2558</v>
      </c>
      <c r="D1500" s="833" t="s">
        <v>4322</v>
      </c>
      <c r="E1500" s="834" t="s">
        <v>2586</v>
      </c>
      <c r="F1500" s="832" t="s">
        <v>2553</v>
      </c>
      <c r="G1500" s="832" t="s">
        <v>3419</v>
      </c>
      <c r="H1500" s="832" t="s">
        <v>662</v>
      </c>
      <c r="I1500" s="832" t="s">
        <v>3420</v>
      </c>
      <c r="J1500" s="832" t="s">
        <v>3421</v>
      </c>
      <c r="K1500" s="832" t="s">
        <v>3422</v>
      </c>
      <c r="L1500" s="835">
        <v>246.88</v>
      </c>
      <c r="M1500" s="835">
        <v>740.64</v>
      </c>
      <c r="N1500" s="832">
        <v>3</v>
      </c>
      <c r="O1500" s="836">
        <v>1</v>
      </c>
      <c r="P1500" s="835">
        <v>740.64</v>
      </c>
      <c r="Q1500" s="837">
        <v>1</v>
      </c>
      <c r="R1500" s="832">
        <v>3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32</v>
      </c>
      <c r="B1501" s="832" t="s">
        <v>2552</v>
      </c>
      <c r="C1501" s="832" t="s">
        <v>2558</v>
      </c>
      <c r="D1501" s="833" t="s">
        <v>4322</v>
      </c>
      <c r="E1501" s="834" t="s">
        <v>2586</v>
      </c>
      <c r="F1501" s="832" t="s">
        <v>2553</v>
      </c>
      <c r="G1501" s="832" t="s">
        <v>2619</v>
      </c>
      <c r="H1501" s="832" t="s">
        <v>592</v>
      </c>
      <c r="I1501" s="832" t="s">
        <v>3833</v>
      </c>
      <c r="J1501" s="832" t="s">
        <v>1191</v>
      </c>
      <c r="K1501" s="832" t="s">
        <v>2680</v>
      </c>
      <c r="L1501" s="835">
        <v>156.61000000000001</v>
      </c>
      <c r="M1501" s="835">
        <v>156.61000000000001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32</v>
      </c>
      <c r="B1502" s="832" t="s">
        <v>2552</v>
      </c>
      <c r="C1502" s="832" t="s">
        <v>2558</v>
      </c>
      <c r="D1502" s="833" t="s">
        <v>4322</v>
      </c>
      <c r="E1502" s="834" t="s">
        <v>2586</v>
      </c>
      <c r="F1502" s="832" t="s">
        <v>2553</v>
      </c>
      <c r="G1502" s="832" t="s">
        <v>3080</v>
      </c>
      <c r="H1502" s="832" t="s">
        <v>662</v>
      </c>
      <c r="I1502" s="832" t="s">
        <v>2209</v>
      </c>
      <c r="J1502" s="832" t="s">
        <v>2210</v>
      </c>
      <c r="K1502" s="832" t="s">
        <v>2211</v>
      </c>
      <c r="L1502" s="835">
        <v>902.57</v>
      </c>
      <c r="M1502" s="835">
        <v>1805.14</v>
      </c>
      <c r="N1502" s="832">
        <v>2</v>
      </c>
      <c r="O1502" s="836">
        <v>0.5</v>
      </c>
      <c r="P1502" s="835">
        <v>1805.14</v>
      </c>
      <c r="Q1502" s="837">
        <v>1</v>
      </c>
      <c r="R1502" s="832">
        <v>2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32</v>
      </c>
      <c r="B1503" s="832" t="s">
        <v>2552</v>
      </c>
      <c r="C1503" s="832" t="s">
        <v>2558</v>
      </c>
      <c r="D1503" s="833" t="s">
        <v>4322</v>
      </c>
      <c r="E1503" s="834" t="s">
        <v>2586</v>
      </c>
      <c r="F1503" s="832" t="s">
        <v>2553</v>
      </c>
      <c r="G1503" s="832" t="s">
        <v>2623</v>
      </c>
      <c r="H1503" s="832" t="s">
        <v>592</v>
      </c>
      <c r="I1503" s="832" t="s">
        <v>2624</v>
      </c>
      <c r="J1503" s="832" t="s">
        <v>2625</v>
      </c>
      <c r="K1503" s="832" t="s">
        <v>2626</v>
      </c>
      <c r="L1503" s="835">
        <v>271.94</v>
      </c>
      <c r="M1503" s="835">
        <v>271.94</v>
      </c>
      <c r="N1503" s="832">
        <v>1</v>
      </c>
      <c r="O1503" s="836">
        <v>0.5</v>
      </c>
      <c r="P1503" s="835">
        <v>271.94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32</v>
      </c>
      <c r="B1504" s="832" t="s">
        <v>2552</v>
      </c>
      <c r="C1504" s="832" t="s">
        <v>2558</v>
      </c>
      <c r="D1504" s="833" t="s">
        <v>4322</v>
      </c>
      <c r="E1504" s="834" t="s">
        <v>2586</v>
      </c>
      <c r="F1504" s="832" t="s">
        <v>2553</v>
      </c>
      <c r="G1504" s="832" t="s">
        <v>2708</v>
      </c>
      <c r="H1504" s="832" t="s">
        <v>662</v>
      </c>
      <c r="I1504" s="832" t="s">
        <v>2192</v>
      </c>
      <c r="J1504" s="832" t="s">
        <v>2193</v>
      </c>
      <c r="K1504" s="832" t="s">
        <v>2194</v>
      </c>
      <c r="L1504" s="835">
        <v>10325.280000000001</v>
      </c>
      <c r="M1504" s="835">
        <v>10325.280000000001</v>
      </c>
      <c r="N1504" s="832">
        <v>1</v>
      </c>
      <c r="O1504" s="836">
        <v>1</v>
      </c>
      <c r="P1504" s="835">
        <v>10325.280000000001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32</v>
      </c>
      <c r="B1505" s="832" t="s">
        <v>2552</v>
      </c>
      <c r="C1505" s="832" t="s">
        <v>2558</v>
      </c>
      <c r="D1505" s="833" t="s">
        <v>4322</v>
      </c>
      <c r="E1505" s="834" t="s">
        <v>2586</v>
      </c>
      <c r="F1505" s="832" t="s">
        <v>2553</v>
      </c>
      <c r="G1505" s="832" t="s">
        <v>1717</v>
      </c>
      <c r="H1505" s="832" t="s">
        <v>662</v>
      </c>
      <c r="I1505" s="832" t="s">
        <v>3153</v>
      </c>
      <c r="J1505" s="832" t="s">
        <v>3085</v>
      </c>
      <c r="K1505" s="832" t="s">
        <v>3154</v>
      </c>
      <c r="L1505" s="835">
        <v>93.75</v>
      </c>
      <c r="M1505" s="835">
        <v>187.5</v>
      </c>
      <c r="N1505" s="832">
        <v>2</v>
      </c>
      <c r="O1505" s="836">
        <v>1</v>
      </c>
      <c r="P1505" s="835">
        <v>187.5</v>
      </c>
      <c r="Q1505" s="837">
        <v>1</v>
      </c>
      <c r="R1505" s="832">
        <v>2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32</v>
      </c>
      <c r="B1506" s="832" t="s">
        <v>2552</v>
      </c>
      <c r="C1506" s="832" t="s">
        <v>2558</v>
      </c>
      <c r="D1506" s="833" t="s">
        <v>4322</v>
      </c>
      <c r="E1506" s="834" t="s">
        <v>2586</v>
      </c>
      <c r="F1506" s="832" t="s">
        <v>2553</v>
      </c>
      <c r="G1506" s="832" t="s">
        <v>1717</v>
      </c>
      <c r="H1506" s="832" t="s">
        <v>662</v>
      </c>
      <c r="I1506" s="832" t="s">
        <v>2709</v>
      </c>
      <c r="J1506" s="832" t="s">
        <v>2380</v>
      </c>
      <c r="K1506" s="832" t="s">
        <v>2710</v>
      </c>
      <c r="L1506" s="835">
        <v>120.61</v>
      </c>
      <c r="M1506" s="835">
        <v>482.44</v>
      </c>
      <c r="N1506" s="832">
        <v>4</v>
      </c>
      <c r="O1506" s="836">
        <v>2</v>
      </c>
      <c r="P1506" s="835">
        <v>361.83</v>
      </c>
      <c r="Q1506" s="837">
        <v>0.75</v>
      </c>
      <c r="R1506" s="832">
        <v>3</v>
      </c>
      <c r="S1506" s="837">
        <v>0.75</v>
      </c>
      <c r="T1506" s="836">
        <v>1</v>
      </c>
      <c r="U1506" s="838">
        <v>0.5</v>
      </c>
    </row>
    <row r="1507" spans="1:21" ht="14.4" customHeight="1" x14ac:dyDescent="0.3">
      <c r="A1507" s="831">
        <v>32</v>
      </c>
      <c r="B1507" s="832" t="s">
        <v>2552</v>
      </c>
      <c r="C1507" s="832" t="s">
        <v>2558</v>
      </c>
      <c r="D1507" s="833" t="s">
        <v>4322</v>
      </c>
      <c r="E1507" s="834" t="s">
        <v>2586</v>
      </c>
      <c r="F1507" s="832" t="s">
        <v>2553</v>
      </c>
      <c r="G1507" s="832" t="s">
        <v>1717</v>
      </c>
      <c r="H1507" s="832" t="s">
        <v>662</v>
      </c>
      <c r="I1507" s="832" t="s">
        <v>2379</v>
      </c>
      <c r="J1507" s="832" t="s">
        <v>2380</v>
      </c>
      <c r="K1507" s="832" t="s">
        <v>2084</v>
      </c>
      <c r="L1507" s="835">
        <v>184.74</v>
      </c>
      <c r="M1507" s="835">
        <v>1108.44</v>
      </c>
      <c r="N1507" s="832">
        <v>6</v>
      </c>
      <c r="O1507" s="836">
        <v>2.5</v>
      </c>
      <c r="P1507" s="835">
        <v>738.96</v>
      </c>
      <c r="Q1507" s="837">
        <v>0.66666666666666663</v>
      </c>
      <c r="R1507" s="832">
        <v>4</v>
      </c>
      <c r="S1507" s="837">
        <v>0.66666666666666663</v>
      </c>
      <c r="T1507" s="836">
        <v>2</v>
      </c>
      <c r="U1507" s="838">
        <v>0.8</v>
      </c>
    </row>
    <row r="1508" spans="1:21" ht="14.4" customHeight="1" x14ac:dyDescent="0.3">
      <c r="A1508" s="831">
        <v>32</v>
      </c>
      <c r="B1508" s="832" t="s">
        <v>2552</v>
      </c>
      <c r="C1508" s="832" t="s">
        <v>2558</v>
      </c>
      <c r="D1508" s="833" t="s">
        <v>4322</v>
      </c>
      <c r="E1508" s="834" t="s">
        <v>2586</v>
      </c>
      <c r="F1508" s="832" t="s">
        <v>2553</v>
      </c>
      <c r="G1508" s="832" t="s">
        <v>2760</v>
      </c>
      <c r="H1508" s="832" t="s">
        <v>662</v>
      </c>
      <c r="I1508" s="832" t="s">
        <v>2265</v>
      </c>
      <c r="J1508" s="832" t="s">
        <v>1248</v>
      </c>
      <c r="K1508" s="832" t="s">
        <v>2266</v>
      </c>
      <c r="L1508" s="835">
        <v>0</v>
      </c>
      <c r="M1508" s="835">
        <v>0</v>
      </c>
      <c r="N1508" s="832">
        <v>5</v>
      </c>
      <c r="O1508" s="836">
        <v>4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32</v>
      </c>
      <c r="B1509" s="832" t="s">
        <v>2552</v>
      </c>
      <c r="C1509" s="832" t="s">
        <v>2558</v>
      </c>
      <c r="D1509" s="833" t="s">
        <v>4322</v>
      </c>
      <c r="E1509" s="834" t="s">
        <v>2586</v>
      </c>
      <c r="F1509" s="832" t="s">
        <v>2553</v>
      </c>
      <c r="G1509" s="832" t="s">
        <v>2760</v>
      </c>
      <c r="H1509" s="832" t="s">
        <v>662</v>
      </c>
      <c r="I1509" s="832" t="s">
        <v>2267</v>
      </c>
      <c r="J1509" s="832" t="s">
        <v>1248</v>
      </c>
      <c r="K1509" s="832" t="s">
        <v>2268</v>
      </c>
      <c r="L1509" s="835">
        <v>0</v>
      </c>
      <c r="M1509" s="835">
        <v>0</v>
      </c>
      <c r="N1509" s="832">
        <v>2</v>
      </c>
      <c r="O1509" s="836">
        <v>2</v>
      </c>
      <c r="P1509" s="835">
        <v>0</v>
      </c>
      <c r="Q1509" s="837"/>
      <c r="R1509" s="832">
        <v>1</v>
      </c>
      <c r="S1509" s="837">
        <v>0.5</v>
      </c>
      <c r="T1509" s="836">
        <v>1</v>
      </c>
      <c r="U1509" s="838">
        <v>0.5</v>
      </c>
    </row>
    <row r="1510" spans="1:21" ht="14.4" customHeight="1" x14ac:dyDescent="0.3">
      <c r="A1510" s="831">
        <v>32</v>
      </c>
      <c r="B1510" s="832" t="s">
        <v>2552</v>
      </c>
      <c r="C1510" s="832" t="s">
        <v>2558</v>
      </c>
      <c r="D1510" s="833" t="s">
        <v>4322</v>
      </c>
      <c r="E1510" s="834" t="s">
        <v>2586</v>
      </c>
      <c r="F1510" s="832" t="s">
        <v>2553</v>
      </c>
      <c r="G1510" s="832" t="s">
        <v>2760</v>
      </c>
      <c r="H1510" s="832" t="s">
        <v>592</v>
      </c>
      <c r="I1510" s="832" t="s">
        <v>3967</v>
      </c>
      <c r="J1510" s="832" t="s">
        <v>3968</v>
      </c>
      <c r="K1510" s="832" t="s">
        <v>2266</v>
      </c>
      <c r="L1510" s="835">
        <v>0</v>
      </c>
      <c r="M1510" s="835">
        <v>0</v>
      </c>
      <c r="N1510" s="832">
        <v>1</v>
      </c>
      <c r="O1510" s="836">
        <v>1</v>
      </c>
      <c r="P1510" s="835">
        <v>0</v>
      </c>
      <c r="Q1510" s="837"/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32</v>
      </c>
      <c r="B1511" s="832" t="s">
        <v>2552</v>
      </c>
      <c r="C1511" s="832" t="s">
        <v>2558</v>
      </c>
      <c r="D1511" s="833" t="s">
        <v>4322</v>
      </c>
      <c r="E1511" s="834" t="s">
        <v>2586</v>
      </c>
      <c r="F1511" s="832" t="s">
        <v>2553</v>
      </c>
      <c r="G1511" s="832" t="s">
        <v>3969</v>
      </c>
      <c r="H1511" s="832" t="s">
        <v>592</v>
      </c>
      <c r="I1511" s="832" t="s">
        <v>3970</v>
      </c>
      <c r="J1511" s="832" t="s">
        <v>3971</v>
      </c>
      <c r="K1511" s="832" t="s">
        <v>3972</v>
      </c>
      <c r="L1511" s="835">
        <v>0</v>
      </c>
      <c r="M1511" s="835">
        <v>0</v>
      </c>
      <c r="N1511" s="832">
        <v>1</v>
      </c>
      <c r="O1511" s="836">
        <v>1</v>
      </c>
      <c r="P1511" s="835">
        <v>0</v>
      </c>
      <c r="Q1511" s="837"/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32</v>
      </c>
      <c r="B1512" s="832" t="s">
        <v>2552</v>
      </c>
      <c r="C1512" s="832" t="s">
        <v>2558</v>
      </c>
      <c r="D1512" s="833" t="s">
        <v>4322</v>
      </c>
      <c r="E1512" s="834" t="s">
        <v>2586</v>
      </c>
      <c r="F1512" s="832" t="s">
        <v>2553</v>
      </c>
      <c r="G1512" s="832" t="s">
        <v>3094</v>
      </c>
      <c r="H1512" s="832" t="s">
        <v>592</v>
      </c>
      <c r="I1512" s="832" t="s">
        <v>3095</v>
      </c>
      <c r="J1512" s="832" t="s">
        <v>3096</v>
      </c>
      <c r="K1512" s="832" t="s">
        <v>3097</v>
      </c>
      <c r="L1512" s="835">
        <v>9926.6</v>
      </c>
      <c r="M1512" s="835">
        <v>49633</v>
      </c>
      <c r="N1512" s="832">
        <v>5</v>
      </c>
      <c r="O1512" s="836">
        <v>1</v>
      </c>
      <c r="P1512" s="835">
        <v>49633</v>
      </c>
      <c r="Q1512" s="837">
        <v>1</v>
      </c>
      <c r="R1512" s="832">
        <v>5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32</v>
      </c>
      <c r="B1513" s="832" t="s">
        <v>2552</v>
      </c>
      <c r="C1513" s="832" t="s">
        <v>2558</v>
      </c>
      <c r="D1513" s="833" t="s">
        <v>4322</v>
      </c>
      <c r="E1513" s="834" t="s">
        <v>2586</v>
      </c>
      <c r="F1513" s="832" t="s">
        <v>2553</v>
      </c>
      <c r="G1513" s="832" t="s">
        <v>2627</v>
      </c>
      <c r="H1513" s="832" t="s">
        <v>592</v>
      </c>
      <c r="I1513" s="832" t="s">
        <v>2770</v>
      </c>
      <c r="J1513" s="832" t="s">
        <v>1309</v>
      </c>
      <c r="K1513" s="832" t="s">
        <v>2137</v>
      </c>
      <c r="L1513" s="835">
        <v>154.36000000000001</v>
      </c>
      <c r="M1513" s="835">
        <v>154.36000000000001</v>
      </c>
      <c r="N1513" s="832">
        <v>1</v>
      </c>
      <c r="O1513" s="836">
        <v>0.5</v>
      </c>
      <c r="P1513" s="835">
        <v>154.36000000000001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32</v>
      </c>
      <c r="B1514" s="832" t="s">
        <v>2552</v>
      </c>
      <c r="C1514" s="832" t="s">
        <v>2558</v>
      </c>
      <c r="D1514" s="833" t="s">
        <v>4322</v>
      </c>
      <c r="E1514" s="834" t="s">
        <v>2586</v>
      </c>
      <c r="F1514" s="832" t="s">
        <v>2553</v>
      </c>
      <c r="G1514" s="832" t="s">
        <v>2940</v>
      </c>
      <c r="H1514" s="832" t="s">
        <v>592</v>
      </c>
      <c r="I1514" s="832" t="s">
        <v>2941</v>
      </c>
      <c r="J1514" s="832" t="s">
        <v>2942</v>
      </c>
      <c r="K1514" s="832" t="s">
        <v>2943</v>
      </c>
      <c r="L1514" s="835">
        <v>421.79</v>
      </c>
      <c r="M1514" s="835">
        <v>11388.330000000002</v>
      </c>
      <c r="N1514" s="832">
        <v>27</v>
      </c>
      <c r="O1514" s="836">
        <v>16.5</v>
      </c>
      <c r="P1514" s="835">
        <v>5061.4800000000005</v>
      </c>
      <c r="Q1514" s="837">
        <v>0.44444444444444442</v>
      </c>
      <c r="R1514" s="832">
        <v>12</v>
      </c>
      <c r="S1514" s="837">
        <v>0.44444444444444442</v>
      </c>
      <c r="T1514" s="836">
        <v>9.5</v>
      </c>
      <c r="U1514" s="838">
        <v>0.5757575757575758</v>
      </c>
    </row>
    <row r="1515" spans="1:21" ht="14.4" customHeight="1" x14ac:dyDescent="0.3">
      <c r="A1515" s="831">
        <v>32</v>
      </c>
      <c r="B1515" s="832" t="s">
        <v>2552</v>
      </c>
      <c r="C1515" s="832" t="s">
        <v>2558</v>
      </c>
      <c r="D1515" s="833" t="s">
        <v>4322</v>
      </c>
      <c r="E1515" s="834" t="s">
        <v>2586</v>
      </c>
      <c r="F1515" s="832" t="s">
        <v>2554</v>
      </c>
      <c r="G1515" s="832" t="s">
        <v>2951</v>
      </c>
      <c r="H1515" s="832" t="s">
        <v>592</v>
      </c>
      <c r="I1515" s="832" t="s">
        <v>3973</v>
      </c>
      <c r="J1515" s="832" t="s">
        <v>2953</v>
      </c>
      <c r="K1515" s="832"/>
      <c r="L1515" s="835">
        <v>0</v>
      </c>
      <c r="M1515" s="835">
        <v>0</v>
      </c>
      <c r="N1515" s="832">
        <v>1</v>
      </c>
      <c r="O1515" s="836">
        <v>1</v>
      </c>
      <c r="P1515" s="835">
        <v>0</v>
      </c>
      <c r="Q1515" s="837"/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32</v>
      </c>
      <c r="B1516" s="832" t="s">
        <v>2552</v>
      </c>
      <c r="C1516" s="832" t="s">
        <v>2558</v>
      </c>
      <c r="D1516" s="833" t="s">
        <v>4322</v>
      </c>
      <c r="E1516" s="834" t="s">
        <v>2586</v>
      </c>
      <c r="F1516" s="832" t="s">
        <v>2554</v>
      </c>
      <c r="G1516" s="832" t="s">
        <v>2951</v>
      </c>
      <c r="H1516" s="832" t="s">
        <v>592</v>
      </c>
      <c r="I1516" s="832" t="s">
        <v>3974</v>
      </c>
      <c r="J1516" s="832" t="s">
        <v>2953</v>
      </c>
      <c r="K1516" s="832"/>
      <c r="L1516" s="835">
        <v>0</v>
      </c>
      <c r="M1516" s="835">
        <v>0</v>
      </c>
      <c r="N1516" s="832">
        <v>1</v>
      </c>
      <c r="O1516" s="836">
        <v>1</v>
      </c>
      <c r="P1516" s="835">
        <v>0</v>
      </c>
      <c r="Q1516" s="837"/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32</v>
      </c>
      <c r="B1517" s="832" t="s">
        <v>2552</v>
      </c>
      <c r="C1517" s="832" t="s">
        <v>2558</v>
      </c>
      <c r="D1517" s="833" t="s">
        <v>4322</v>
      </c>
      <c r="E1517" s="834" t="s">
        <v>2587</v>
      </c>
      <c r="F1517" s="832" t="s">
        <v>2553</v>
      </c>
      <c r="G1517" s="832" t="s">
        <v>2598</v>
      </c>
      <c r="H1517" s="832" t="s">
        <v>592</v>
      </c>
      <c r="I1517" s="832" t="s">
        <v>2752</v>
      </c>
      <c r="J1517" s="832" t="s">
        <v>938</v>
      </c>
      <c r="K1517" s="832" t="s">
        <v>2751</v>
      </c>
      <c r="L1517" s="835">
        <v>263.26</v>
      </c>
      <c r="M1517" s="835">
        <v>526.52</v>
      </c>
      <c r="N1517" s="832">
        <v>2</v>
      </c>
      <c r="O1517" s="836">
        <v>0.5</v>
      </c>
      <c r="P1517" s="835">
        <v>526.52</v>
      </c>
      <c r="Q1517" s="837">
        <v>1</v>
      </c>
      <c r="R1517" s="832">
        <v>2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32</v>
      </c>
      <c r="B1518" s="832" t="s">
        <v>2552</v>
      </c>
      <c r="C1518" s="832" t="s">
        <v>2558</v>
      </c>
      <c r="D1518" s="833" t="s">
        <v>4322</v>
      </c>
      <c r="E1518" s="834" t="s">
        <v>2587</v>
      </c>
      <c r="F1518" s="832" t="s">
        <v>2553</v>
      </c>
      <c r="G1518" s="832" t="s">
        <v>2648</v>
      </c>
      <c r="H1518" s="832" t="s">
        <v>592</v>
      </c>
      <c r="I1518" s="832" t="s">
        <v>3180</v>
      </c>
      <c r="J1518" s="832" t="s">
        <v>2657</v>
      </c>
      <c r="K1518" s="832" t="s">
        <v>680</v>
      </c>
      <c r="L1518" s="835">
        <v>65.28</v>
      </c>
      <c r="M1518" s="835">
        <v>65.28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32</v>
      </c>
      <c r="B1519" s="832" t="s">
        <v>2552</v>
      </c>
      <c r="C1519" s="832" t="s">
        <v>2558</v>
      </c>
      <c r="D1519" s="833" t="s">
        <v>4322</v>
      </c>
      <c r="E1519" s="834" t="s">
        <v>2587</v>
      </c>
      <c r="F1519" s="832" t="s">
        <v>2553</v>
      </c>
      <c r="G1519" s="832" t="s">
        <v>2648</v>
      </c>
      <c r="H1519" s="832" t="s">
        <v>662</v>
      </c>
      <c r="I1519" s="832" t="s">
        <v>2236</v>
      </c>
      <c r="J1519" s="832" t="s">
        <v>678</v>
      </c>
      <c r="K1519" s="832" t="s">
        <v>679</v>
      </c>
      <c r="L1519" s="835">
        <v>72.55</v>
      </c>
      <c r="M1519" s="835">
        <v>72.55</v>
      </c>
      <c r="N1519" s="832">
        <v>1</v>
      </c>
      <c r="O1519" s="836">
        <v>1</v>
      </c>
      <c r="P1519" s="835">
        <v>72.55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32</v>
      </c>
      <c r="B1520" s="832" t="s">
        <v>2552</v>
      </c>
      <c r="C1520" s="832" t="s">
        <v>2558</v>
      </c>
      <c r="D1520" s="833" t="s">
        <v>4322</v>
      </c>
      <c r="E1520" s="834" t="s">
        <v>2587</v>
      </c>
      <c r="F1520" s="832" t="s">
        <v>2553</v>
      </c>
      <c r="G1520" s="832" t="s">
        <v>2648</v>
      </c>
      <c r="H1520" s="832" t="s">
        <v>662</v>
      </c>
      <c r="I1520" s="832" t="s">
        <v>2753</v>
      </c>
      <c r="J1520" s="832" t="s">
        <v>678</v>
      </c>
      <c r="K1520" s="832" t="s">
        <v>2234</v>
      </c>
      <c r="L1520" s="835">
        <v>21.76</v>
      </c>
      <c r="M1520" s="835">
        <v>65.28</v>
      </c>
      <c r="N1520" s="832">
        <v>3</v>
      </c>
      <c r="O1520" s="836">
        <v>1.5</v>
      </c>
      <c r="P1520" s="835">
        <v>65.28</v>
      </c>
      <c r="Q1520" s="837">
        <v>1</v>
      </c>
      <c r="R1520" s="832">
        <v>3</v>
      </c>
      <c r="S1520" s="837">
        <v>1</v>
      </c>
      <c r="T1520" s="836">
        <v>1.5</v>
      </c>
      <c r="U1520" s="838">
        <v>1</v>
      </c>
    </row>
    <row r="1521" spans="1:21" ht="14.4" customHeight="1" x14ac:dyDescent="0.3">
      <c r="A1521" s="831">
        <v>32</v>
      </c>
      <c r="B1521" s="832" t="s">
        <v>2552</v>
      </c>
      <c r="C1521" s="832" t="s">
        <v>2558</v>
      </c>
      <c r="D1521" s="833" t="s">
        <v>4322</v>
      </c>
      <c r="E1521" s="834" t="s">
        <v>2587</v>
      </c>
      <c r="F1521" s="832" t="s">
        <v>2553</v>
      </c>
      <c r="G1521" s="832" t="s">
        <v>2648</v>
      </c>
      <c r="H1521" s="832" t="s">
        <v>662</v>
      </c>
      <c r="I1521" s="832" t="s">
        <v>2237</v>
      </c>
      <c r="J1521" s="832" t="s">
        <v>678</v>
      </c>
      <c r="K1521" s="832" t="s">
        <v>680</v>
      </c>
      <c r="L1521" s="835">
        <v>65.28</v>
      </c>
      <c r="M1521" s="835">
        <v>195.84</v>
      </c>
      <c r="N1521" s="832">
        <v>3</v>
      </c>
      <c r="O1521" s="836">
        <v>1</v>
      </c>
      <c r="P1521" s="835">
        <v>130.56</v>
      </c>
      <c r="Q1521" s="837">
        <v>0.66666666666666663</v>
      </c>
      <c r="R1521" s="832">
        <v>2</v>
      </c>
      <c r="S1521" s="837">
        <v>0.66666666666666663</v>
      </c>
      <c r="T1521" s="836">
        <v>0.5</v>
      </c>
      <c r="U1521" s="838">
        <v>0.5</v>
      </c>
    </row>
    <row r="1522" spans="1:21" ht="14.4" customHeight="1" x14ac:dyDescent="0.3">
      <c r="A1522" s="831">
        <v>32</v>
      </c>
      <c r="B1522" s="832" t="s">
        <v>2552</v>
      </c>
      <c r="C1522" s="832" t="s">
        <v>2558</v>
      </c>
      <c r="D1522" s="833" t="s">
        <v>4322</v>
      </c>
      <c r="E1522" s="834" t="s">
        <v>2587</v>
      </c>
      <c r="F1522" s="832" t="s">
        <v>2553</v>
      </c>
      <c r="G1522" s="832" t="s">
        <v>3557</v>
      </c>
      <c r="H1522" s="832" t="s">
        <v>592</v>
      </c>
      <c r="I1522" s="832" t="s">
        <v>3558</v>
      </c>
      <c r="J1522" s="832" t="s">
        <v>1072</v>
      </c>
      <c r="K1522" s="832" t="s">
        <v>3559</v>
      </c>
      <c r="L1522" s="835">
        <v>0</v>
      </c>
      <c r="M1522" s="835">
        <v>0</v>
      </c>
      <c r="N1522" s="832">
        <v>4</v>
      </c>
      <c r="O1522" s="836">
        <v>0.5</v>
      </c>
      <c r="P1522" s="835"/>
      <c r="Q1522" s="837"/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32</v>
      </c>
      <c r="B1523" s="832" t="s">
        <v>2552</v>
      </c>
      <c r="C1523" s="832" t="s">
        <v>2558</v>
      </c>
      <c r="D1523" s="833" t="s">
        <v>4322</v>
      </c>
      <c r="E1523" s="834" t="s">
        <v>2587</v>
      </c>
      <c r="F1523" s="832" t="s">
        <v>2553</v>
      </c>
      <c r="G1523" s="832" t="s">
        <v>2659</v>
      </c>
      <c r="H1523" s="832" t="s">
        <v>662</v>
      </c>
      <c r="I1523" s="832" t="s">
        <v>2065</v>
      </c>
      <c r="J1523" s="832" t="s">
        <v>2063</v>
      </c>
      <c r="K1523" s="832" t="s">
        <v>2066</v>
      </c>
      <c r="L1523" s="835">
        <v>31.09</v>
      </c>
      <c r="M1523" s="835">
        <v>31.09</v>
      </c>
      <c r="N1523" s="832">
        <v>1</v>
      </c>
      <c r="O1523" s="836">
        <v>0.5</v>
      </c>
      <c r="P1523" s="835">
        <v>31.09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32</v>
      </c>
      <c r="B1524" s="832" t="s">
        <v>2552</v>
      </c>
      <c r="C1524" s="832" t="s">
        <v>2558</v>
      </c>
      <c r="D1524" s="833" t="s">
        <v>4322</v>
      </c>
      <c r="E1524" s="834" t="s">
        <v>2587</v>
      </c>
      <c r="F1524" s="832" t="s">
        <v>2553</v>
      </c>
      <c r="G1524" s="832" t="s">
        <v>3112</v>
      </c>
      <c r="H1524" s="832" t="s">
        <v>662</v>
      </c>
      <c r="I1524" s="832" t="s">
        <v>3305</v>
      </c>
      <c r="J1524" s="832" t="s">
        <v>2157</v>
      </c>
      <c r="K1524" s="832" t="s">
        <v>3306</v>
      </c>
      <c r="L1524" s="835">
        <v>141.09</v>
      </c>
      <c r="M1524" s="835">
        <v>282.18</v>
      </c>
      <c r="N1524" s="832">
        <v>2</v>
      </c>
      <c r="O1524" s="836">
        <v>1.5</v>
      </c>
      <c r="P1524" s="835">
        <v>282.18</v>
      </c>
      <c r="Q1524" s="837">
        <v>1</v>
      </c>
      <c r="R1524" s="832">
        <v>2</v>
      </c>
      <c r="S1524" s="837">
        <v>1</v>
      </c>
      <c r="T1524" s="836">
        <v>1.5</v>
      </c>
      <c r="U1524" s="838">
        <v>1</v>
      </c>
    </row>
    <row r="1525" spans="1:21" ht="14.4" customHeight="1" x14ac:dyDescent="0.3">
      <c r="A1525" s="831">
        <v>32</v>
      </c>
      <c r="B1525" s="832" t="s">
        <v>2552</v>
      </c>
      <c r="C1525" s="832" t="s">
        <v>2558</v>
      </c>
      <c r="D1525" s="833" t="s">
        <v>4322</v>
      </c>
      <c r="E1525" s="834" t="s">
        <v>2587</v>
      </c>
      <c r="F1525" s="832" t="s">
        <v>2553</v>
      </c>
      <c r="G1525" s="832" t="s">
        <v>2628</v>
      </c>
      <c r="H1525" s="832" t="s">
        <v>662</v>
      </c>
      <c r="I1525" s="832" t="s">
        <v>2720</v>
      </c>
      <c r="J1525" s="832" t="s">
        <v>777</v>
      </c>
      <c r="K1525" s="832" t="s">
        <v>2272</v>
      </c>
      <c r="L1525" s="835">
        <v>132</v>
      </c>
      <c r="M1525" s="835">
        <v>132</v>
      </c>
      <c r="N1525" s="832">
        <v>1</v>
      </c>
      <c r="O1525" s="836">
        <v>0.5</v>
      </c>
      <c r="P1525" s="835">
        <v>132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32</v>
      </c>
      <c r="B1526" s="832" t="s">
        <v>2552</v>
      </c>
      <c r="C1526" s="832" t="s">
        <v>2558</v>
      </c>
      <c r="D1526" s="833" t="s">
        <v>4322</v>
      </c>
      <c r="E1526" s="834" t="s">
        <v>2587</v>
      </c>
      <c r="F1526" s="832" t="s">
        <v>2553</v>
      </c>
      <c r="G1526" s="832" t="s">
        <v>2628</v>
      </c>
      <c r="H1526" s="832" t="s">
        <v>662</v>
      </c>
      <c r="I1526" s="832" t="s">
        <v>3452</v>
      </c>
      <c r="J1526" s="832" t="s">
        <v>777</v>
      </c>
      <c r="K1526" s="832" t="s">
        <v>2516</v>
      </c>
      <c r="L1526" s="835">
        <v>264</v>
      </c>
      <c r="M1526" s="835">
        <v>264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32</v>
      </c>
      <c r="B1527" s="832" t="s">
        <v>2552</v>
      </c>
      <c r="C1527" s="832" t="s">
        <v>2558</v>
      </c>
      <c r="D1527" s="833" t="s">
        <v>4322</v>
      </c>
      <c r="E1527" s="834" t="s">
        <v>2587</v>
      </c>
      <c r="F1527" s="832" t="s">
        <v>2553</v>
      </c>
      <c r="G1527" s="832" t="s">
        <v>2628</v>
      </c>
      <c r="H1527" s="832" t="s">
        <v>662</v>
      </c>
      <c r="I1527" s="832" t="s">
        <v>2270</v>
      </c>
      <c r="J1527" s="832" t="s">
        <v>775</v>
      </c>
      <c r="K1527" s="832" t="s">
        <v>1510</v>
      </c>
      <c r="L1527" s="835">
        <v>65.989999999999995</v>
      </c>
      <c r="M1527" s="835">
        <v>131.97999999999999</v>
      </c>
      <c r="N1527" s="832">
        <v>2</v>
      </c>
      <c r="O1527" s="836">
        <v>0.5</v>
      </c>
      <c r="P1527" s="835">
        <v>131.97999999999999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32</v>
      </c>
      <c r="B1528" s="832" t="s">
        <v>2552</v>
      </c>
      <c r="C1528" s="832" t="s">
        <v>2558</v>
      </c>
      <c r="D1528" s="833" t="s">
        <v>4322</v>
      </c>
      <c r="E1528" s="834" t="s">
        <v>2587</v>
      </c>
      <c r="F1528" s="832" t="s">
        <v>2553</v>
      </c>
      <c r="G1528" s="832" t="s">
        <v>2967</v>
      </c>
      <c r="H1528" s="832" t="s">
        <v>592</v>
      </c>
      <c r="I1528" s="832" t="s">
        <v>2968</v>
      </c>
      <c r="J1528" s="832" t="s">
        <v>2969</v>
      </c>
      <c r="K1528" s="832" t="s">
        <v>2970</v>
      </c>
      <c r="L1528" s="835">
        <v>1437.8</v>
      </c>
      <c r="M1528" s="835">
        <v>2875.6</v>
      </c>
      <c r="N1528" s="832">
        <v>2</v>
      </c>
      <c r="O1528" s="836">
        <v>1.5</v>
      </c>
      <c r="P1528" s="835">
        <v>2875.6</v>
      </c>
      <c r="Q1528" s="837">
        <v>1</v>
      </c>
      <c r="R1528" s="832">
        <v>2</v>
      </c>
      <c r="S1528" s="837">
        <v>1</v>
      </c>
      <c r="T1528" s="836">
        <v>1.5</v>
      </c>
      <c r="U1528" s="838">
        <v>1</v>
      </c>
    </row>
    <row r="1529" spans="1:21" ht="14.4" customHeight="1" x14ac:dyDescent="0.3">
      <c r="A1529" s="831">
        <v>32</v>
      </c>
      <c r="B1529" s="832" t="s">
        <v>2552</v>
      </c>
      <c r="C1529" s="832" t="s">
        <v>2558</v>
      </c>
      <c r="D1529" s="833" t="s">
        <v>4322</v>
      </c>
      <c r="E1529" s="834" t="s">
        <v>2587</v>
      </c>
      <c r="F1529" s="832" t="s">
        <v>2553</v>
      </c>
      <c r="G1529" s="832" t="s">
        <v>2975</v>
      </c>
      <c r="H1529" s="832" t="s">
        <v>662</v>
      </c>
      <c r="I1529" s="832" t="s">
        <v>3975</v>
      </c>
      <c r="J1529" s="832" t="s">
        <v>2977</v>
      </c>
      <c r="K1529" s="832" t="s">
        <v>3976</v>
      </c>
      <c r="L1529" s="835">
        <v>246.39</v>
      </c>
      <c r="M1529" s="835">
        <v>492.78</v>
      </c>
      <c r="N1529" s="832">
        <v>2</v>
      </c>
      <c r="O1529" s="836">
        <v>1.5</v>
      </c>
      <c r="P1529" s="835">
        <v>492.78</v>
      </c>
      <c r="Q1529" s="837">
        <v>1</v>
      </c>
      <c r="R1529" s="832">
        <v>2</v>
      </c>
      <c r="S1529" s="837">
        <v>1</v>
      </c>
      <c r="T1529" s="836">
        <v>1.5</v>
      </c>
      <c r="U1529" s="838">
        <v>1</v>
      </c>
    </row>
    <row r="1530" spans="1:21" ht="14.4" customHeight="1" x14ac:dyDescent="0.3">
      <c r="A1530" s="831">
        <v>32</v>
      </c>
      <c r="B1530" s="832" t="s">
        <v>2552</v>
      </c>
      <c r="C1530" s="832" t="s">
        <v>2558</v>
      </c>
      <c r="D1530" s="833" t="s">
        <v>4322</v>
      </c>
      <c r="E1530" s="834" t="s">
        <v>2587</v>
      </c>
      <c r="F1530" s="832" t="s">
        <v>2553</v>
      </c>
      <c r="G1530" s="832" t="s">
        <v>2650</v>
      </c>
      <c r="H1530" s="832" t="s">
        <v>662</v>
      </c>
      <c r="I1530" s="832" t="s">
        <v>2188</v>
      </c>
      <c r="J1530" s="832" t="s">
        <v>2189</v>
      </c>
      <c r="K1530" s="832" t="s">
        <v>2190</v>
      </c>
      <c r="L1530" s="835">
        <v>3231.81</v>
      </c>
      <c r="M1530" s="835">
        <v>19390.86</v>
      </c>
      <c r="N1530" s="832">
        <v>6</v>
      </c>
      <c r="O1530" s="836">
        <v>3.5</v>
      </c>
      <c r="P1530" s="835">
        <v>16159.05</v>
      </c>
      <c r="Q1530" s="837">
        <v>0.83333333333333326</v>
      </c>
      <c r="R1530" s="832">
        <v>5</v>
      </c>
      <c r="S1530" s="837">
        <v>0.83333333333333337</v>
      </c>
      <c r="T1530" s="836">
        <v>3</v>
      </c>
      <c r="U1530" s="838">
        <v>0.8571428571428571</v>
      </c>
    </row>
    <row r="1531" spans="1:21" ht="14.4" customHeight="1" x14ac:dyDescent="0.3">
      <c r="A1531" s="831">
        <v>32</v>
      </c>
      <c r="B1531" s="832" t="s">
        <v>2552</v>
      </c>
      <c r="C1531" s="832" t="s">
        <v>2558</v>
      </c>
      <c r="D1531" s="833" t="s">
        <v>4322</v>
      </c>
      <c r="E1531" s="834" t="s">
        <v>2587</v>
      </c>
      <c r="F1531" s="832" t="s">
        <v>2553</v>
      </c>
      <c r="G1531" s="832" t="s">
        <v>2812</v>
      </c>
      <c r="H1531" s="832" t="s">
        <v>592</v>
      </c>
      <c r="I1531" s="832" t="s">
        <v>2813</v>
      </c>
      <c r="J1531" s="832" t="s">
        <v>2814</v>
      </c>
      <c r="K1531" s="832" t="s">
        <v>2815</v>
      </c>
      <c r="L1531" s="835">
        <v>140.72</v>
      </c>
      <c r="M1531" s="835">
        <v>422.15999999999997</v>
      </c>
      <c r="N1531" s="832">
        <v>3</v>
      </c>
      <c r="O1531" s="836">
        <v>1.5</v>
      </c>
      <c r="P1531" s="835">
        <v>422.15999999999997</v>
      </c>
      <c r="Q1531" s="837">
        <v>1</v>
      </c>
      <c r="R1531" s="832">
        <v>3</v>
      </c>
      <c r="S1531" s="837">
        <v>1</v>
      </c>
      <c r="T1531" s="836">
        <v>1.5</v>
      </c>
      <c r="U1531" s="838">
        <v>1</v>
      </c>
    </row>
    <row r="1532" spans="1:21" ht="14.4" customHeight="1" x14ac:dyDescent="0.3">
      <c r="A1532" s="831">
        <v>32</v>
      </c>
      <c r="B1532" s="832" t="s">
        <v>2552</v>
      </c>
      <c r="C1532" s="832" t="s">
        <v>2558</v>
      </c>
      <c r="D1532" s="833" t="s">
        <v>4322</v>
      </c>
      <c r="E1532" s="834" t="s">
        <v>2587</v>
      </c>
      <c r="F1532" s="832" t="s">
        <v>2553</v>
      </c>
      <c r="G1532" s="832" t="s">
        <v>3609</v>
      </c>
      <c r="H1532" s="832" t="s">
        <v>592</v>
      </c>
      <c r="I1532" s="832" t="s">
        <v>3610</v>
      </c>
      <c r="J1532" s="832" t="s">
        <v>3611</v>
      </c>
      <c r="K1532" s="832" t="s">
        <v>3612</v>
      </c>
      <c r="L1532" s="835">
        <v>60.9</v>
      </c>
      <c r="M1532" s="835">
        <v>60.9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32</v>
      </c>
      <c r="B1533" s="832" t="s">
        <v>2552</v>
      </c>
      <c r="C1533" s="832" t="s">
        <v>2558</v>
      </c>
      <c r="D1533" s="833" t="s">
        <v>4322</v>
      </c>
      <c r="E1533" s="834" t="s">
        <v>2587</v>
      </c>
      <c r="F1533" s="832" t="s">
        <v>2553</v>
      </c>
      <c r="G1533" s="832" t="s">
        <v>2997</v>
      </c>
      <c r="H1533" s="832" t="s">
        <v>592</v>
      </c>
      <c r="I1533" s="832" t="s">
        <v>3977</v>
      </c>
      <c r="J1533" s="832" t="s">
        <v>1760</v>
      </c>
      <c r="K1533" s="832" t="s">
        <v>1762</v>
      </c>
      <c r="L1533" s="835">
        <v>0</v>
      </c>
      <c r="M1533" s="835">
        <v>0</v>
      </c>
      <c r="N1533" s="832">
        <v>3</v>
      </c>
      <c r="O1533" s="836">
        <v>0.5</v>
      </c>
      <c r="P1533" s="835">
        <v>0</v>
      </c>
      <c r="Q1533" s="837"/>
      <c r="R1533" s="832">
        <v>3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32</v>
      </c>
      <c r="B1534" s="832" t="s">
        <v>2552</v>
      </c>
      <c r="C1534" s="832" t="s">
        <v>2558</v>
      </c>
      <c r="D1534" s="833" t="s">
        <v>4322</v>
      </c>
      <c r="E1534" s="834" t="s">
        <v>2587</v>
      </c>
      <c r="F1534" s="832" t="s">
        <v>2553</v>
      </c>
      <c r="G1534" s="832" t="s">
        <v>2826</v>
      </c>
      <c r="H1534" s="832" t="s">
        <v>592</v>
      </c>
      <c r="I1534" s="832" t="s">
        <v>2827</v>
      </c>
      <c r="J1534" s="832" t="s">
        <v>2828</v>
      </c>
      <c r="K1534" s="832" t="s">
        <v>2829</v>
      </c>
      <c r="L1534" s="835">
        <v>0</v>
      </c>
      <c r="M1534" s="835">
        <v>0</v>
      </c>
      <c r="N1534" s="832">
        <v>4</v>
      </c>
      <c r="O1534" s="836">
        <v>0.5</v>
      </c>
      <c r="P1534" s="835">
        <v>0</v>
      </c>
      <c r="Q1534" s="837"/>
      <c r="R1534" s="832">
        <v>4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32</v>
      </c>
      <c r="B1535" s="832" t="s">
        <v>2552</v>
      </c>
      <c r="C1535" s="832" t="s">
        <v>2558</v>
      </c>
      <c r="D1535" s="833" t="s">
        <v>4322</v>
      </c>
      <c r="E1535" s="834" t="s">
        <v>2587</v>
      </c>
      <c r="F1535" s="832" t="s">
        <v>2553</v>
      </c>
      <c r="G1535" s="832" t="s">
        <v>2754</v>
      </c>
      <c r="H1535" s="832" t="s">
        <v>592</v>
      </c>
      <c r="I1535" s="832" t="s">
        <v>2755</v>
      </c>
      <c r="J1535" s="832" t="s">
        <v>2756</v>
      </c>
      <c r="K1535" s="832" t="s">
        <v>2757</v>
      </c>
      <c r="L1535" s="835">
        <v>57.48</v>
      </c>
      <c r="M1535" s="835">
        <v>114.96</v>
      </c>
      <c r="N1535" s="832">
        <v>2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32</v>
      </c>
      <c r="B1536" s="832" t="s">
        <v>2552</v>
      </c>
      <c r="C1536" s="832" t="s">
        <v>2558</v>
      </c>
      <c r="D1536" s="833" t="s">
        <v>4322</v>
      </c>
      <c r="E1536" s="834" t="s">
        <v>2587</v>
      </c>
      <c r="F1536" s="832" t="s">
        <v>2553</v>
      </c>
      <c r="G1536" s="832" t="s">
        <v>2684</v>
      </c>
      <c r="H1536" s="832" t="s">
        <v>592</v>
      </c>
      <c r="I1536" s="832" t="s">
        <v>3389</v>
      </c>
      <c r="J1536" s="832" t="s">
        <v>3012</v>
      </c>
      <c r="K1536" s="832" t="s">
        <v>3390</v>
      </c>
      <c r="L1536" s="835">
        <v>29.31</v>
      </c>
      <c r="M1536" s="835">
        <v>58.62</v>
      </c>
      <c r="N1536" s="832">
        <v>2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32</v>
      </c>
      <c r="B1537" s="832" t="s">
        <v>2552</v>
      </c>
      <c r="C1537" s="832" t="s">
        <v>2558</v>
      </c>
      <c r="D1537" s="833" t="s">
        <v>4322</v>
      </c>
      <c r="E1537" s="834" t="s">
        <v>2587</v>
      </c>
      <c r="F1537" s="832" t="s">
        <v>2553</v>
      </c>
      <c r="G1537" s="832" t="s">
        <v>2684</v>
      </c>
      <c r="H1537" s="832" t="s">
        <v>592</v>
      </c>
      <c r="I1537" s="832" t="s">
        <v>3011</v>
      </c>
      <c r="J1537" s="832" t="s">
        <v>3012</v>
      </c>
      <c r="K1537" s="832" t="s">
        <v>3013</v>
      </c>
      <c r="L1537" s="835">
        <v>58.63</v>
      </c>
      <c r="M1537" s="835">
        <v>58.63</v>
      </c>
      <c r="N1537" s="832">
        <v>1</v>
      </c>
      <c r="O1537" s="836">
        <v>0.5</v>
      </c>
      <c r="P1537" s="835">
        <v>58.63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32</v>
      </c>
      <c r="B1538" s="832" t="s">
        <v>2552</v>
      </c>
      <c r="C1538" s="832" t="s">
        <v>2558</v>
      </c>
      <c r="D1538" s="833" t="s">
        <v>4322</v>
      </c>
      <c r="E1538" s="834" t="s">
        <v>2587</v>
      </c>
      <c r="F1538" s="832" t="s">
        <v>2553</v>
      </c>
      <c r="G1538" s="832" t="s">
        <v>2684</v>
      </c>
      <c r="H1538" s="832" t="s">
        <v>592</v>
      </c>
      <c r="I1538" s="832" t="s">
        <v>2685</v>
      </c>
      <c r="J1538" s="832" t="s">
        <v>2686</v>
      </c>
      <c r="K1538" s="832" t="s">
        <v>679</v>
      </c>
      <c r="L1538" s="835">
        <v>58.62</v>
      </c>
      <c r="M1538" s="835">
        <v>58.62</v>
      </c>
      <c r="N1538" s="832">
        <v>1</v>
      </c>
      <c r="O1538" s="836">
        <v>1</v>
      </c>
      <c r="P1538" s="835">
        <v>58.62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32</v>
      </c>
      <c r="B1539" s="832" t="s">
        <v>2552</v>
      </c>
      <c r="C1539" s="832" t="s">
        <v>2558</v>
      </c>
      <c r="D1539" s="833" t="s">
        <v>4322</v>
      </c>
      <c r="E1539" s="834" t="s">
        <v>2587</v>
      </c>
      <c r="F1539" s="832" t="s">
        <v>2553</v>
      </c>
      <c r="G1539" s="832" t="s">
        <v>2687</v>
      </c>
      <c r="H1539" s="832" t="s">
        <v>592</v>
      </c>
      <c r="I1539" s="832" t="s">
        <v>2688</v>
      </c>
      <c r="J1539" s="832" t="s">
        <v>1213</v>
      </c>
      <c r="K1539" s="832" t="s">
        <v>2689</v>
      </c>
      <c r="L1539" s="835">
        <v>0</v>
      </c>
      <c r="M1539" s="835">
        <v>0</v>
      </c>
      <c r="N1539" s="832">
        <v>1</v>
      </c>
      <c r="O1539" s="836">
        <v>1</v>
      </c>
      <c r="P1539" s="835">
        <v>0</v>
      </c>
      <c r="Q1539" s="837"/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32</v>
      </c>
      <c r="B1540" s="832" t="s">
        <v>2552</v>
      </c>
      <c r="C1540" s="832" t="s">
        <v>2558</v>
      </c>
      <c r="D1540" s="833" t="s">
        <v>4322</v>
      </c>
      <c r="E1540" s="834" t="s">
        <v>2587</v>
      </c>
      <c r="F1540" s="832" t="s">
        <v>2553</v>
      </c>
      <c r="G1540" s="832" t="s">
        <v>2690</v>
      </c>
      <c r="H1540" s="832" t="s">
        <v>662</v>
      </c>
      <c r="I1540" s="832" t="s">
        <v>2037</v>
      </c>
      <c r="J1540" s="832" t="s">
        <v>2038</v>
      </c>
      <c r="K1540" s="832" t="s">
        <v>2039</v>
      </c>
      <c r="L1540" s="835">
        <v>38.04</v>
      </c>
      <c r="M1540" s="835">
        <v>38.04</v>
      </c>
      <c r="N1540" s="832">
        <v>1</v>
      </c>
      <c r="O1540" s="836">
        <v>1</v>
      </c>
      <c r="P1540" s="835">
        <v>38.04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32</v>
      </c>
      <c r="B1541" s="832" t="s">
        <v>2552</v>
      </c>
      <c r="C1541" s="832" t="s">
        <v>2558</v>
      </c>
      <c r="D1541" s="833" t="s">
        <v>4322</v>
      </c>
      <c r="E1541" s="834" t="s">
        <v>2587</v>
      </c>
      <c r="F1541" s="832" t="s">
        <v>2553</v>
      </c>
      <c r="G1541" s="832" t="s">
        <v>2634</v>
      </c>
      <c r="H1541" s="832" t="s">
        <v>662</v>
      </c>
      <c r="I1541" s="832" t="s">
        <v>2739</v>
      </c>
      <c r="J1541" s="832" t="s">
        <v>901</v>
      </c>
      <c r="K1541" s="832" t="s">
        <v>2014</v>
      </c>
      <c r="L1541" s="835">
        <v>368.16</v>
      </c>
      <c r="M1541" s="835">
        <v>1840.8000000000002</v>
      </c>
      <c r="N1541" s="832">
        <v>5</v>
      </c>
      <c r="O1541" s="836">
        <v>0.5</v>
      </c>
      <c r="P1541" s="835">
        <v>1840.8000000000002</v>
      </c>
      <c r="Q1541" s="837">
        <v>1</v>
      </c>
      <c r="R1541" s="832">
        <v>5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32</v>
      </c>
      <c r="B1542" s="832" t="s">
        <v>2552</v>
      </c>
      <c r="C1542" s="832" t="s">
        <v>2558</v>
      </c>
      <c r="D1542" s="833" t="s">
        <v>4322</v>
      </c>
      <c r="E1542" s="834" t="s">
        <v>2587</v>
      </c>
      <c r="F1542" s="832" t="s">
        <v>2553</v>
      </c>
      <c r="G1542" s="832" t="s">
        <v>2634</v>
      </c>
      <c r="H1542" s="832" t="s">
        <v>662</v>
      </c>
      <c r="I1542" s="832" t="s">
        <v>3978</v>
      </c>
      <c r="J1542" s="832" t="s">
        <v>1783</v>
      </c>
      <c r="K1542" s="832" t="s">
        <v>3979</v>
      </c>
      <c r="L1542" s="835">
        <v>369.5</v>
      </c>
      <c r="M1542" s="835">
        <v>369.5</v>
      </c>
      <c r="N1542" s="832">
        <v>1</v>
      </c>
      <c r="O1542" s="836">
        <v>1</v>
      </c>
      <c r="P1542" s="835">
        <v>369.5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32</v>
      </c>
      <c r="B1543" s="832" t="s">
        <v>2552</v>
      </c>
      <c r="C1543" s="832" t="s">
        <v>2558</v>
      </c>
      <c r="D1543" s="833" t="s">
        <v>4322</v>
      </c>
      <c r="E1543" s="834" t="s">
        <v>2587</v>
      </c>
      <c r="F1543" s="832" t="s">
        <v>2553</v>
      </c>
      <c r="G1543" s="832" t="s">
        <v>2634</v>
      </c>
      <c r="H1543" s="832" t="s">
        <v>662</v>
      </c>
      <c r="I1543" s="832" t="s">
        <v>2475</v>
      </c>
      <c r="J1543" s="832" t="s">
        <v>1783</v>
      </c>
      <c r="K1543" s="832" t="s">
        <v>2655</v>
      </c>
      <c r="L1543" s="835">
        <v>1385.62</v>
      </c>
      <c r="M1543" s="835">
        <v>1385.62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32</v>
      </c>
      <c r="B1544" s="832" t="s">
        <v>2552</v>
      </c>
      <c r="C1544" s="832" t="s">
        <v>2558</v>
      </c>
      <c r="D1544" s="833" t="s">
        <v>4322</v>
      </c>
      <c r="E1544" s="834" t="s">
        <v>2587</v>
      </c>
      <c r="F1544" s="832" t="s">
        <v>2553</v>
      </c>
      <c r="G1544" s="832" t="s">
        <v>2859</v>
      </c>
      <c r="H1544" s="832" t="s">
        <v>592</v>
      </c>
      <c r="I1544" s="832" t="s">
        <v>2860</v>
      </c>
      <c r="J1544" s="832" t="s">
        <v>1584</v>
      </c>
      <c r="K1544" s="832" t="s">
        <v>2861</v>
      </c>
      <c r="L1544" s="835">
        <v>103.67</v>
      </c>
      <c r="M1544" s="835">
        <v>207.34</v>
      </c>
      <c r="N1544" s="832">
        <v>2</v>
      </c>
      <c r="O1544" s="836">
        <v>1.5</v>
      </c>
      <c r="P1544" s="835">
        <v>103.67</v>
      </c>
      <c r="Q1544" s="837">
        <v>0.5</v>
      </c>
      <c r="R1544" s="832">
        <v>1</v>
      </c>
      <c r="S1544" s="837">
        <v>0.5</v>
      </c>
      <c r="T1544" s="836">
        <v>0.5</v>
      </c>
      <c r="U1544" s="838">
        <v>0.33333333333333331</v>
      </c>
    </row>
    <row r="1545" spans="1:21" ht="14.4" customHeight="1" x14ac:dyDescent="0.3">
      <c r="A1545" s="831">
        <v>32</v>
      </c>
      <c r="B1545" s="832" t="s">
        <v>2552</v>
      </c>
      <c r="C1545" s="832" t="s">
        <v>2558</v>
      </c>
      <c r="D1545" s="833" t="s">
        <v>4322</v>
      </c>
      <c r="E1545" s="834" t="s">
        <v>2587</v>
      </c>
      <c r="F1545" s="832" t="s">
        <v>2553</v>
      </c>
      <c r="G1545" s="832" t="s">
        <v>2859</v>
      </c>
      <c r="H1545" s="832" t="s">
        <v>592</v>
      </c>
      <c r="I1545" s="832" t="s">
        <v>2862</v>
      </c>
      <c r="J1545" s="832" t="s">
        <v>1584</v>
      </c>
      <c r="K1545" s="832" t="s">
        <v>2861</v>
      </c>
      <c r="L1545" s="835">
        <v>103.67</v>
      </c>
      <c r="M1545" s="835">
        <v>103.67</v>
      </c>
      <c r="N1545" s="832">
        <v>1</v>
      </c>
      <c r="O1545" s="836">
        <v>0.5</v>
      </c>
      <c r="P1545" s="835">
        <v>103.67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32</v>
      </c>
      <c r="B1546" s="832" t="s">
        <v>2552</v>
      </c>
      <c r="C1546" s="832" t="s">
        <v>2558</v>
      </c>
      <c r="D1546" s="833" t="s">
        <v>4322</v>
      </c>
      <c r="E1546" s="834" t="s">
        <v>2587</v>
      </c>
      <c r="F1546" s="832" t="s">
        <v>2553</v>
      </c>
      <c r="G1546" s="832" t="s">
        <v>2611</v>
      </c>
      <c r="H1546" s="832" t="s">
        <v>662</v>
      </c>
      <c r="I1546" s="832" t="s">
        <v>1993</v>
      </c>
      <c r="J1546" s="832" t="s">
        <v>1994</v>
      </c>
      <c r="K1546" s="832" t="s">
        <v>1995</v>
      </c>
      <c r="L1546" s="835">
        <v>453.18</v>
      </c>
      <c r="M1546" s="835">
        <v>453.18</v>
      </c>
      <c r="N1546" s="832">
        <v>1</v>
      </c>
      <c r="O1546" s="836">
        <v>0.5</v>
      </c>
      <c r="P1546" s="835">
        <v>453.18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32</v>
      </c>
      <c r="B1547" s="832" t="s">
        <v>2552</v>
      </c>
      <c r="C1547" s="832" t="s">
        <v>2558</v>
      </c>
      <c r="D1547" s="833" t="s">
        <v>4322</v>
      </c>
      <c r="E1547" s="834" t="s">
        <v>2587</v>
      </c>
      <c r="F1547" s="832" t="s">
        <v>2553</v>
      </c>
      <c r="G1547" s="832" t="s">
        <v>2612</v>
      </c>
      <c r="H1547" s="832" t="s">
        <v>592</v>
      </c>
      <c r="I1547" s="832" t="s">
        <v>2616</v>
      </c>
      <c r="J1547" s="832" t="s">
        <v>2617</v>
      </c>
      <c r="K1547" s="832" t="s">
        <v>2618</v>
      </c>
      <c r="L1547" s="835">
        <v>87.67</v>
      </c>
      <c r="M1547" s="835">
        <v>87.67</v>
      </c>
      <c r="N1547" s="832">
        <v>1</v>
      </c>
      <c r="O1547" s="836">
        <v>0.5</v>
      </c>
      <c r="P1547" s="835">
        <v>87.67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32</v>
      </c>
      <c r="B1548" s="832" t="s">
        <v>2552</v>
      </c>
      <c r="C1548" s="832" t="s">
        <v>2558</v>
      </c>
      <c r="D1548" s="833" t="s">
        <v>4322</v>
      </c>
      <c r="E1548" s="834" t="s">
        <v>2587</v>
      </c>
      <c r="F1548" s="832" t="s">
        <v>2553</v>
      </c>
      <c r="G1548" s="832" t="s">
        <v>2894</v>
      </c>
      <c r="H1548" s="832" t="s">
        <v>592</v>
      </c>
      <c r="I1548" s="832" t="s">
        <v>2898</v>
      </c>
      <c r="J1548" s="832" t="s">
        <v>2896</v>
      </c>
      <c r="K1548" s="832" t="s">
        <v>2899</v>
      </c>
      <c r="L1548" s="835">
        <v>181.04</v>
      </c>
      <c r="M1548" s="835">
        <v>362.08</v>
      </c>
      <c r="N1548" s="832">
        <v>2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32</v>
      </c>
      <c r="B1549" s="832" t="s">
        <v>2552</v>
      </c>
      <c r="C1549" s="832" t="s">
        <v>2558</v>
      </c>
      <c r="D1549" s="833" t="s">
        <v>4322</v>
      </c>
      <c r="E1549" s="834" t="s">
        <v>2587</v>
      </c>
      <c r="F1549" s="832" t="s">
        <v>2553</v>
      </c>
      <c r="G1549" s="832" t="s">
        <v>2894</v>
      </c>
      <c r="H1549" s="832" t="s">
        <v>592</v>
      </c>
      <c r="I1549" s="832" t="s">
        <v>3980</v>
      </c>
      <c r="J1549" s="832" t="s">
        <v>3696</v>
      </c>
      <c r="K1549" s="832" t="s">
        <v>3981</v>
      </c>
      <c r="L1549" s="835">
        <v>59.53</v>
      </c>
      <c r="M1549" s="835">
        <v>119.06</v>
      </c>
      <c r="N1549" s="832">
        <v>2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32</v>
      </c>
      <c r="B1550" s="832" t="s">
        <v>2552</v>
      </c>
      <c r="C1550" s="832" t="s">
        <v>2558</v>
      </c>
      <c r="D1550" s="833" t="s">
        <v>4322</v>
      </c>
      <c r="E1550" s="834" t="s">
        <v>2587</v>
      </c>
      <c r="F1550" s="832" t="s">
        <v>2553</v>
      </c>
      <c r="G1550" s="832" t="s">
        <v>2894</v>
      </c>
      <c r="H1550" s="832" t="s">
        <v>592</v>
      </c>
      <c r="I1550" s="832" t="s">
        <v>3695</v>
      </c>
      <c r="J1550" s="832" t="s">
        <v>3696</v>
      </c>
      <c r="K1550" s="832" t="s">
        <v>3697</v>
      </c>
      <c r="L1550" s="835">
        <v>33.71</v>
      </c>
      <c r="M1550" s="835">
        <v>101.13</v>
      </c>
      <c r="N1550" s="832">
        <v>3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32</v>
      </c>
      <c r="B1551" s="832" t="s">
        <v>2552</v>
      </c>
      <c r="C1551" s="832" t="s">
        <v>2558</v>
      </c>
      <c r="D1551" s="833" t="s">
        <v>4322</v>
      </c>
      <c r="E1551" s="834" t="s">
        <v>2587</v>
      </c>
      <c r="F1551" s="832" t="s">
        <v>2553</v>
      </c>
      <c r="G1551" s="832" t="s">
        <v>3059</v>
      </c>
      <c r="H1551" s="832" t="s">
        <v>592</v>
      </c>
      <c r="I1551" s="832" t="s">
        <v>3060</v>
      </c>
      <c r="J1551" s="832" t="s">
        <v>3061</v>
      </c>
      <c r="K1551" s="832" t="s">
        <v>3062</v>
      </c>
      <c r="L1551" s="835">
        <v>210.38</v>
      </c>
      <c r="M1551" s="835">
        <v>210.38</v>
      </c>
      <c r="N1551" s="832">
        <v>1</v>
      </c>
      <c r="O1551" s="836">
        <v>0.5</v>
      </c>
      <c r="P1551" s="835">
        <v>210.38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32</v>
      </c>
      <c r="B1552" s="832" t="s">
        <v>2552</v>
      </c>
      <c r="C1552" s="832" t="s">
        <v>2558</v>
      </c>
      <c r="D1552" s="833" t="s">
        <v>4322</v>
      </c>
      <c r="E1552" s="834" t="s">
        <v>2587</v>
      </c>
      <c r="F1552" s="832" t="s">
        <v>2553</v>
      </c>
      <c r="G1552" s="832" t="s">
        <v>2602</v>
      </c>
      <c r="H1552" s="832" t="s">
        <v>592</v>
      </c>
      <c r="I1552" s="832" t="s">
        <v>2603</v>
      </c>
      <c r="J1552" s="832" t="s">
        <v>1331</v>
      </c>
      <c r="K1552" s="832" t="s">
        <v>2604</v>
      </c>
      <c r="L1552" s="835">
        <v>66.88</v>
      </c>
      <c r="M1552" s="835">
        <v>66.88</v>
      </c>
      <c r="N1552" s="832">
        <v>1</v>
      </c>
      <c r="O1552" s="836">
        <v>0.5</v>
      </c>
      <c r="P1552" s="835">
        <v>66.88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32</v>
      </c>
      <c r="B1553" s="832" t="s">
        <v>2552</v>
      </c>
      <c r="C1553" s="832" t="s">
        <v>2558</v>
      </c>
      <c r="D1553" s="833" t="s">
        <v>4322</v>
      </c>
      <c r="E1553" s="834" t="s">
        <v>2587</v>
      </c>
      <c r="F1553" s="832" t="s">
        <v>2553</v>
      </c>
      <c r="G1553" s="832" t="s">
        <v>2602</v>
      </c>
      <c r="H1553" s="832" t="s">
        <v>592</v>
      </c>
      <c r="I1553" s="832" t="s">
        <v>2639</v>
      </c>
      <c r="J1553" s="832" t="s">
        <v>2640</v>
      </c>
      <c r="K1553" s="832" t="s">
        <v>2641</v>
      </c>
      <c r="L1553" s="835">
        <v>59.56</v>
      </c>
      <c r="M1553" s="835">
        <v>357.36</v>
      </c>
      <c r="N1553" s="832">
        <v>6</v>
      </c>
      <c r="O1553" s="836">
        <v>2</v>
      </c>
      <c r="P1553" s="835">
        <v>357.36</v>
      </c>
      <c r="Q1553" s="837">
        <v>1</v>
      </c>
      <c r="R1553" s="832">
        <v>6</v>
      </c>
      <c r="S1553" s="837">
        <v>1</v>
      </c>
      <c r="T1553" s="836">
        <v>2</v>
      </c>
      <c r="U1553" s="838">
        <v>1</v>
      </c>
    </row>
    <row r="1554" spans="1:21" ht="14.4" customHeight="1" x14ac:dyDescent="0.3">
      <c r="A1554" s="831">
        <v>32</v>
      </c>
      <c r="B1554" s="832" t="s">
        <v>2552</v>
      </c>
      <c r="C1554" s="832" t="s">
        <v>2558</v>
      </c>
      <c r="D1554" s="833" t="s">
        <v>4322</v>
      </c>
      <c r="E1554" s="834" t="s">
        <v>2587</v>
      </c>
      <c r="F1554" s="832" t="s">
        <v>2553</v>
      </c>
      <c r="G1554" s="832" t="s">
        <v>3337</v>
      </c>
      <c r="H1554" s="832" t="s">
        <v>592</v>
      </c>
      <c r="I1554" s="832" t="s">
        <v>3536</v>
      </c>
      <c r="J1554" s="832" t="s">
        <v>1199</v>
      </c>
      <c r="K1554" s="832" t="s">
        <v>3537</v>
      </c>
      <c r="L1554" s="835">
        <v>75.349999999999994</v>
      </c>
      <c r="M1554" s="835">
        <v>226.04999999999998</v>
      </c>
      <c r="N1554" s="832">
        <v>3</v>
      </c>
      <c r="O1554" s="836">
        <v>0.5</v>
      </c>
      <c r="P1554" s="835">
        <v>226.04999999999998</v>
      </c>
      <c r="Q1554" s="837">
        <v>1</v>
      </c>
      <c r="R1554" s="832">
        <v>3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32</v>
      </c>
      <c r="B1555" s="832" t="s">
        <v>2552</v>
      </c>
      <c r="C1555" s="832" t="s">
        <v>2558</v>
      </c>
      <c r="D1555" s="833" t="s">
        <v>4322</v>
      </c>
      <c r="E1555" s="834" t="s">
        <v>2587</v>
      </c>
      <c r="F1555" s="832" t="s">
        <v>2553</v>
      </c>
      <c r="G1555" s="832" t="s">
        <v>3080</v>
      </c>
      <c r="H1555" s="832" t="s">
        <v>662</v>
      </c>
      <c r="I1555" s="832" t="s">
        <v>2209</v>
      </c>
      <c r="J1555" s="832" t="s">
        <v>2210</v>
      </c>
      <c r="K1555" s="832" t="s">
        <v>2211</v>
      </c>
      <c r="L1555" s="835">
        <v>902.57</v>
      </c>
      <c r="M1555" s="835">
        <v>12635.98</v>
      </c>
      <c r="N1555" s="832">
        <v>14</v>
      </c>
      <c r="O1555" s="836">
        <v>5.5</v>
      </c>
      <c r="P1555" s="835">
        <v>11733.41</v>
      </c>
      <c r="Q1555" s="837">
        <v>0.9285714285714286</v>
      </c>
      <c r="R1555" s="832">
        <v>13</v>
      </c>
      <c r="S1555" s="837">
        <v>0.9285714285714286</v>
      </c>
      <c r="T1555" s="836">
        <v>5</v>
      </c>
      <c r="U1555" s="838">
        <v>0.90909090909090906</v>
      </c>
    </row>
    <row r="1556" spans="1:21" ht="14.4" customHeight="1" x14ac:dyDescent="0.3">
      <c r="A1556" s="831">
        <v>32</v>
      </c>
      <c r="B1556" s="832" t="s">
        <v>2552</v>
      </c>
      <c r="C1556" s="832" t="s">
        <v>2558</v>
      </c>
      <c r="D1556" s="833" t="s">
        <v>4322</v>
      </c>
      <c r="E1556" s="834" t="s">
        <v>2587</v>
      </c>
      <c r="F1556" s="832" t="s">
        <v>2553</v>
      </c>
      <c r="G1556" s="832" t="s">
        <v>3341</v>
      </c>
      <c r="H1556" s="832" t="s">
        <v>662</v>
      </c>
      <c r="I1556" s="832" t="s">
        <v>3342</v>
      </c>
      <c r="J1556" s="832" t="s">
        <v>3343</v>
      </c>
      <c r="K1556" s="832" t="s">
        <v>3344</v>
      </c>
      <c r="L1556" s="835">
        <v>16862.740000000002</v>
      </c>
      <c r="M1556" s="835">
        <v>33725.480000000003</v>
      </c>
      <c r="N1556" s="832">
        <v>2</v>
      </c>
      <c r="O1556" s="836">
        <v>1.5</v>
      </c>
      <c r="P1556" s="835">
        <v>33725.480000000003</v>
      </c>
      <c r="Q1556" s="837">
        <v>1</v>
      </c>
      <c r="R1556" s="832">
        <v>2</v>
      </c>
      <c r="S1556" s="837">
        <v>1</v>
      </c>
      <c r="T1556" s="836">
        <v>1.5</v>
      </c>
      <c r="U1556" s="838">
        <v>1</v>
      </c>
    </row>
    <row r="1557" spans="1:21" ht="14.4" customHeight="1" x14ac:dyDescent="0.3">
      <c r="A1557" s="831">
        <v>32</v>
      </c>
      <c r="B1557" s="832" t="s">
        <v>2552</v>
      </c>
      <c r="C1557" s="832" t="s">
        <v>2558</v>
      </c>
      <c r="D1557" s="833" t="s">
        <v>4322</v>
      </c>
      <c r="E1557" s="834" t="s">
        <v>2587</v>
      </c>
      <c r="F1557" s="832" t="s">
        <v>2553</v>
      </c>
      <c r="G1557" s="832" t="s">
        <v>1717</v>
      </c>
      <c r="H1557" s="832" t="s">
        <v>662</v>
      </c>
      <c r="I1557" s="832" t="s">
        <v>2379</v>
      </c>
      <c r="J1557" s="832" t="s">
        <v>2380</v>
      </c>
      <c r="K1557" s="832" t="s">
        <v>2084</v>
      </c>
      <c r="L1557" s="835">
        <v>184.74</v>
      </c>
      <c r="M1557" s="835">
        <v>369.48</v>
      </c>
      <c r="N1557" s="832">
        <v>2</v>
      </c>
      <c r="O1557" s="836">
        <v>1</v>
      </c>
      <c r="P1557" s="835">
        <v>184.74</v>
      </c>
      <c r="Q1557" s="837">
        <v>0.5</v>
      </c>
      <c r="R1557" s="832">
        <v>1</v>
      </c>
      <c r="S1557" s="837">
        <v>0.5</v>
      </c>
      <c r="T1557" s="836">
        <v>0.5</v>
      </c>
      <c r="U1557" s="838">
        <v>0.5</v>
      </c>
    </row>
    <row r="1558" spans="1:21" ht="14.4" customHeight="1" x14ac:dyDescent="0.3">
      <c r="A1558" s="831">
        <v>32</v>
      </c>
      <c r="B1558" s="832" t="s">
        <v>2552</v>
      </c>
      <c r="C1558" s="832" t="s">
        <v>2558</v>
      </c>
      <c r="D1558" s="833" t="s">
        <v>4322</v>
      </c>
      <c r="E1558" s="834" t="s">
        <v>2587</v>
      </c>
      <c r="F1558" s="832" t="s">
        <v>2553</v>
      </c>
      <c r="G1558" s="832" t="s">
        <v>2760</v>
      </c>
      <c r="H1558" s="832" t="s">
        <v>662</v>
      </c>
      <c r="I1558" s="832" t="s">
        <v>2267</v>
      </c>
      <c r="J1558" s="832" t="s">
        <v>1248</v>
      </c>
      <c r="K1558" s="832" t="s">
        <v>2268</v>
      </c>
      <c r="L1558" s="835">
        <v>0</v>
      </c>
      <c r="M1558" s="835">
        <v>0</v>
      </c>
      <c r="N1558" s="832">
        <v>1</v>
      </c>
      <c r="O1558" s="836">
        <v>1</v>
      </c>
      <c r="P1558" s="835">
        <v>0</v>
      </c>
      <c r="Q1558" s="837"/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32</v>
      </c>
      <c r="B1559" s="832" t="s">
        <v>2552</v>
      </c>
      <c r="C1559" s="832" t="s">
        <v>2558</v>
      </c>
      <c r="D1559" s="833" t="s">
        <v>4322</v>
      </c>
      <c r="E1559" s="834" t="s">
        <v>2587</v>
      </c>
      <c r="F1559" s="832" t="s">
        <v>2553</v>
      </c>
      <c r="G1559" s="832" t="s">
        <v>3345</v>
      </c>
      <c r="H1559" s="832" t="s">
        <v>662</v>
      </c>
      <c r="I1559" s="832" t="s">
        <v>2199</v>
      </c>
      <c r="J1559" s="832" t="s">
        <v>2200</v>
      </c>
      <c r="K1559" s="832" t="s">
        <v>2201</v>
      </c>
      <c r="L1559" s="835">
        <v>11800.32</v>
      </c>
      <c r="M1559" s="835">
        <v>59001.599999999999</v>
      </c>
      <c r="N1559" s="832">
        <v>5</v>
      </c>
      <c r="O1559" s="836">
        <v>2</v>
      </c>
      <c r="P1559" s="835">
        <v>59001.599999999999</v>
      </c>
      <c r="Q1559" s="837">
        <v>1</v>
      </c>
      <c r="R1559" s="832">
        <v>5</v>
      </c>
      <c r="S1559" s="837">
        <v>1</v>
      </c>
      <c r="T1559" s="836">
        <v>2</v>
      </c>
      <c r="U1559" s="838">
        <v>1</v>
      </c>
    </row>
    <row r="1560" spans="1:21" ht="14.4" customHeight="1" x14ac:dyDescent="0.3">
      <c r="A1560" s="831">
        <v>32</v>
      </c>
      <c r="B1560" s="832" t="s">
        <v>2552</v>
      </c>
      <c r="C1560" s="832" t="s">
        <v>2558</v>
      </c>
      <c r="D1560" s="833" t="s">
        <v>4322</v>
      </c>
      <c r="E1560" s="834" t="s">
        <v>2587</v>
      </c>
      <c r="F1560" s="832" t="s">
        <v>2553</v>
      </c>
      <c r="G1560" s="832" t="s">
        <v>3982</v>
      </c>
      <c r="H1560" s="832" t="s">
        <v>592</v>
      </c>
      <c r="I1560" s="832" t="s">
        <v>3983</v>
      </c>
      <c r="J1560" s="832" t="s">
        <v>3984</v>
      </c>
      <c r="K1560" s="832" t="s">
        <v>3985</v>
      </c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32</v>
      </c>
      <c r="B1561" s="832" t="s">
        <v>2552</v>
      </c>
      <c r="C1561" s="832" t="s">
        <v>2558</v>
      </c>
      <c r="D1561" s="833" t="s">
        <v>4322</v>
      </c>
      <c r="E1561" s="834" t="s">
        <v>2587</v>
      </c>
      <c r="F1561" s="832" t="s">
        <v>2553</v>
      </c>
      <c r="G1561" s="832" t="s">
        <v>2627</v>
      </c>
      <c r="H1561" s="832" t="s">
        <v>662</v>
      </c>
      <c r="I1561" s="832" t="s">
        <v>2136</v>
      </c>
      <c r="J1561" s="832" t="s">
        <v>1309</v>
      </c>
      <c r="K1561" s="832" t="s">
        <v>2137</v>
      </c>
      <c r="L1561" s="835">
        <v>154.36000000000001</v>
      </c>
      <c r="M1561" s="835">
        <v>154.36000000000001</v>
      </c>
      <c r="N1561" s="832">
        <v>1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32</v>
      </c>
      <c r="B1562" s="832" t="s">
        <v>2552</v>
      </c>
      <c r="C1562" s="832" t="s">
        <v>2558</v>
      </c>
      <c r="D1562" s="833" t="s">
        <v>4322</v>
      </c>
      <c r="E1562" s="834" t="s">
        <v>2587</v>
      </c>
      <c r="F1562" s="832" t="s">
        <v>2553</v>
      </c>
      <c r="G1562" s="832" t="s">
        <v>3169</v>
      </c>
      <c r="H1562" s="832" t="s">
        <v>662</v>
      </c>
      <c r="I1562" s="832" t="s">
        <v>2122</v>
      </c>
      <c r="J1562" s="832" t="s">
        <v>2123</v>
      </c>
      <c r="K1562" s="832" t="s">
        <v>2124</v>
      </c>
      <c r="L1562" s="835">
        <v>49.08</v>
      </c>
      <c r="M1562" s="835">
        <v>49.08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32</v>
      </c>
      <c r="B1563" s="832" t="s">
        <v>2552</v>
      </c>
      <c r="C1563" s="832" t="s">
        <v>2558</v>
      </c>
      <c r="D1563" s="833" t="s">
        <v>4322</v>
      </c>
      <c r="E1563" s="834" t="s">
        <v>2587</v>
      </c>
      <c r="F1563" s="832" t="s">
        <v>2553</v>
      </c>
      <c r="G1563" s="832" t="s">
        <v>3101</v>
      </c>
      <c r="H1563" s="832" t="s">
        <v>592</v>
      </c>
      <c r="I1563" s="832" t="s">
        <v>3102</v>
      </c>
      <c r="J1563" s="832" t="s">
        <v>885</v>
      </c>
      <c r="K1563" s="832" t="s">
        <v>3103</v>
      </c>
      <c r="L1563" s="835">
        <v>79.069999999999993</v>
      </c>
      <c r="M1563" s="835">
        <v>395.34999999999997</v>
      </c>
      <c r="N1563" s="832">
        <v>5</v>
      </c>
      <c r="O1563" s="836">
        <v>1</v>
      </c>
      <c r="P1563" s="835">
        <v>395.34999999999997</v>
      </c>
      <c r="Q1563" s="837">
        <v>1</v>
      </c>
      <c r="R1563" s="832">
        <v>5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32</v>
      </c>
      <c r="B1564" s="832" t="s">
        <v>2552</v>
      </c>
      <c r="C1564" s="832" t="s">
        <v>2558</v>
      </c>
      <c r="D1564" s="833" t="s">
        <v>4322</v>
      </c>
      <c r="E1564" s="834" t="s">
        <v>2587</v>
      </c>
      <c r="F1564" s="832" t="s">
        <v>2553</v>
      </c>
      <c r="G1564" s="832" t="s">
        <v>2940</v>
      </c>
      <c r="H1564" s="832" t="s">
        <v>592</v>
      </c>
      <c r="I1564" s="832" t="s">
        <v>2941</v>
      </c>
      <c r="J1564" s="832" t="s">
        <v>2942</v>
      </c>
      <c r="K1564" s="832" t="s">
        <v>2943</v>
      </c>
      <c r="L1564" s="835">
        <v>421.79</v>
      </c>
      <c r="M1564" s="835">
        <v>5483.27</v>
      </c>
      <c r="N1564" s="832">
        <v>13</v>
      </c>
      <c r="O1564" s="836">
        <v>5.5</v>
      </c>
      <c r="P1564" s="835">
        <v>2530.7400000000002</v>
      </c>
      <c r="Q1564" s="837">
        <v>0.46153846153846156</v>
      </c>
      <c r="R1564" s="832">
        <v>6</v>
      </c>
      <c r="S1564" s="837">
        <v>0.46153846153846156</v>
      </c>
      <c r="T1564" s="836">
        <v>2.5</v>
      </c>
      <c r="U1564" s="838">
        <v>0.45454545454545453</v>
      </c>
    </row>
    <row r="1565" spans="1:21" ht="14.4" customHeight="1" x14ac:dyDescent="0.3">
      <c r="A1565" s="831">
        <v>32</v>
      </c>
      <c r="B1565" s="832" t="s">
        <v>2552</v>
      </c>
      <c r="C1565" s="832" t="s">
        <v>2558</v>
      </c>
      <c r="D1565" s="833" t="s">
        <v>4322</v>
      </c>
      <c r="E1565" s="834" t="s">
        <v>2587</v>
      </c>
      <c r="F1565" s="832" t="s">
        <v>2554</v>
      </c>
      <c r="G1565" s="832" t="s">
        <v>2951</v>
      </c>
      <c r="H1565" s="832" t="s">
        <v>592</v>
      </c>
      <c r="I1565" s="832" t="s">
        <v>3986</v>
      </c>
      <c r="J1565" s="832" t="s">
        <v>2953</v>
      </c>
      <c r="K1565" s="832"/>
      <c r="L1565" s="835">
        <v>0</v>
      </c>
      <c r="M1565" s="835">
        <v>0</v>
      </c>
      <c r="N1565" s="832">
        <v>2</v>
      </c>
      <c r="O1565" s="836">
        <v>1.5</v>
      </c>
      <c r="P1565" s="835">
        <v>0</v>
      </c>
      <c r="Q1565" s="837"/>
      <c r="R1565" s="832">
        <v>1</v>
      </c>
      <c r="S1565" s="837">
        <v>0.5</v>
      </c>
      <c r="T1565" s="836">
        <v>1</v>
      </c>
      <c r="U1565" s="838">
        <v>0.66666666666666663</v>
      </c>
    </row>
    <row r="1566" spans="1:21" ht="14.4" customHeight="1" x14ac:dyDescent="0.3">
      <c r="A1566" s="831">
        <v>32</v>
      </c>
      <c r="B1566" s="832" t="s">
        <v>2552</v>
      </c>
      <c r="C1566" s="832" t="s">
        <v>2558</v>
      </c>
      <c r="D1566" s="833" t="s">
        <v>4322</v>
      </c>
      <c r="E1566" s="834" t="s">
        <v>2588</v>
      </c>
      <c r="F1566" s="832" t="s">
        <v>2553</v>
      </c>
      <c r="G1566" s="832" t="s">
        <v>2598</v>
      </c>
      <c r="H1566" s="832" t="s">
        <v>592</v>
      </c>
      <c r="I1566" s="832" t="s">
        <v>2750</v>
      </c>
      <c r="J1566" s="832" t="s">
        <v>2600</v>
      </c>
      <c r="K1566" s="832" t="s">
        <v>2751</v>
      </c>
      <c r="L1566" s="835">
        <v>263.26</v>
      </c>
      <c r="M1566" s="835">
        <v>1316.3</v>
      </c>
      <c r="N1566" s="832">
        <v>5</v>
      </c>
      <c r="O1566" s="836">
        <v>4</v>
      </c>
      <c r="P1566" s="835">
        <v>263.26</v>
      </c>
      <c r="Q1566" s="837">
        <v>0.2</v>
      </c>
      <c r="R1566" s="832">
        <v>1</v>
      </c>
      <c r="S1566" s="837">
        <v>0.2</v>
      </c>
      <c r="T1566" s="836">
        <v>1</v>
      </c>
      <c r="U1566" s="838">
        <v>0.25</v>
      </c>
    </row>
    <row r="1567" spans="1:21" ht="14.4" customHeight="1" x14ac:dyDescent="0.3">
      <c r="A1567" s="831">
        <v>32</v>
      </c>
      <c r="B1567" s="832" t="s">
        <v>2552</v>
      </c>
      <c r="C1567" s="832" t="s">
        <v>2558</v>
      </c>
      <c r="D1567" s="833" t="s">
        <v>4322</v>
      </c>
      <c r="E1567" s="834" t="s">
        <v>2588</v>
      </c>
      <c r="F1567" s="832" t="s">
        <v>2553</v>
      </c>
      <c r="G1567" s="832" t="s">
        <v>2598</v>
      </c>
      <c r="H1567" s="832" t="s">
        <v>592</v>
      </c>
      <c r="I1567" s="832" t="s">
        <v>2599</v>
      </c>
      <c r="J1567" s="832" t="s">
        <v>2600</v>
      </c>
      <c r="K1567" s="832" t="s">
        <v>2601</v>
      </c>
      <c r="L1567" s="835">
        <v>1295.6400000000001</v>
      </c>
      <c r="M1567" s="835">
        <v>2591.2800000000002</v>
      </c>
      <c r="N1567" s="832">
        <v>2</v>
      </c>
      <c r="O1567" s="836">
        <v>0.5</v>
      </c>
      <c r="P1567" s="835">
        <v>2591.2800000000002</v>
      </c>
      <c r="Q1567" s="837">
        <v>1</v>
      </c>
      <c r="R1567" s="832">
        <v>2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32</v>
      </c>
      <c r="B1568" s="832" t="s">
        <v>2552</v>
      </c>
      <c r="C1568" s="832" t="s">
        <v>2558</v>
      </c>
      <c r="D1568" s="833" t="s">
        <v>4322</v>
      </c>
      <c r="E1568" s="834" t="s">
        <v>2588</v>
      </c>
      <c r="F1568" s="832" t="s">
        <v>2553</v>
      </c>
      <c r="G1568" s="832" t="s">
        <v>2648</v>
      </c>
      <c r="H1568" s="832" t="s">
        <v>592</v>
      </c>
      <c r="I1568" s="832" t="s">
        <v>2957</v>
      </c>
      <c r="J1568" s="832" t="s">
        <v>2657</v>
      </c>
      <c r="K1568" s="832" t="s">
        <v>2958</v>
      </c>
      <c r="L1568" s="835">
        <v>36.270000000000003</v>
      </c>
      <c r="M1568" s="835">
        <v>36.270000000000003</v>
      </c>
      <c r="N1568" s="832">
        <v>1</v>
      </c>
      <c r="O1568" s="836">
        <v>1</v>
      </c>
      <c r="P1568" s="835">
        <v>36.270000000000003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32</v>
      </c>
      <c r="B1569" s="832" t="s">
        <v>2552</v>
      </c>
      <c r="C1569" s="832" t="s">
        <v>2558</v>
      </c>
      <c r="D1569" s="833" t="s">
        <v>4322</v>
      </c>
      <c r="E1569" s="834" t="s">
        <v>2588</v>
      </c>
      <c r="F1569" s="832" t="s">
        <v>2553</v>
      </c>
      <c r="G1569" s="832" t="s">
        <v>2648</v>
      </c>
      <c r="H1569" s="832" t="s">
        <v>592</v>
      </c>
      <c r="I1569" s="832" t="s">
        <v>2656</v>
      </c>
      <c r="J1569" s="832" t="s">
        <v>2657</v>
      </c>
      <c r="K1569" s="832" t="s">
        <v>2658</v>
      </c>
      <c r="L1569" s="835">
        <v>121.75</v>
      </c>
      <c r="M1569" s="835">
        <v>121.75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32</v>
      </c>
      <c r="B1570" s="832" t="s">
        <v>2552</v>
      </c>
      <c r="C1570" s="832" t="s">
        <v>2558</v>
      </c>
      <c r="D1570" s="833" t="s">
        <v>4322</v>
      </c>
      <c r="E1570" s="834" t="s">
        <v>2588</v>
      </c>
      <c r="F1570" s="832" t="s">
        <v>2553</v>
      </c>
      <c r="G1570" s="832" t="s">
        <v>2648</v>
      </c>
      <c r="H1570" s="832" t="s">
        <v>592</v>
      </c>
      <c r="I1570" s="832" t="s">
        <v>3731</v>
      </c>
      <c r="J1570" s="832" t="s">
        <v>3730</v>
      </c>
      <c r="K1570" s="832" t="s">
        <v>2958</v>
      </c>
      <c r="L1570" s="835">
        <v>36.270000000000003</v>
      </c>
      <c r="M1570" s="835">
        <v>72.540000000000006</v>
      </c>
      <c r="N1570" s="832">
        <v>2</v>
      </c>
      <c r="O1570" s="836">
        <v>1.5</v>
      </c>
      <c r="P1570" s="835">
        <v>36.270000000000003</v>
      </c>
      <c r="Q1570" s="837">
        <v>0.5</v>
      </c>
      <c r="R1570" s="832">
        <v>1</v>
      </c>
      <c r="S1570" s="837">
        <v>0.5</v>
      </c>
      <c r="T1570" s="836">
        <v>1</v>
      </c>
      <c r="U1570" s="838">
        <v>0.66666666666666663</v>
      </c>
    </row>
    <row r="1571" spans="1:21" ht="14.4" customHeight="1" x14ac:dyDescent="0.3">
      <c r="A1571" s="831">
        <v>32</v>
      </c>
      <c r="B1571" s="832" t="s">
        <v>2552</v>
      </c>
      <c r="C1571" s="832" t="s">
        <v>2558</v>
      </c>
      <c r="D1571" s="833" t="s">
        <v>4322</v>
      </c>
      <c r="E1571" s="834" t="s">
        <v>2588</v>
      </c>
      <c r="F1571" s="832" t="s">
        <v>2553</v>
      </c>
      <c r="G1571" s="832" t="s">
        <v>2648</v>
      </c>
      <c r="H1571" s="832" t="s">
        <v>662</v>
      </c>
      <c r="I1571" s="832" t="s">
        <v>2236</v>
      </c>
      <c r="J1571" s="832" t="s">
        <v>678</v>
      </c>
      <c r="K1571" s="832" t="s">
        <v>679</v>
      </c>
      <c r="L1571" s="835">
        <v>72.55</v>
      </c>
      <c r="M1571" s="835">
        <v>72.55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32</v>
      </c>
      <c r="B1572" s="832" t="s">
        <v>2552</v>
      </c>
      <c r="C1572" s="832" t="s">
        <v>2558</v>
      </c>
      <c r="D1572" s="833" t="s">
        <v>4322</v>
      </c>
      <c r="E1572" s="834" t="s">
        <v>2588</v>
      </c>
      <c r="F1572" s="832" t="s">
        <v>2553</v>
      </c>
      <c r="G1572" s="832" t="s">
        <v>2648</v>
      </c>
      <c r="H1572" s="832" t="s">
        <v>662</v>
      </c>
      <c r="I1572" s="832" t="s">
        <v>2753</v>
      </c>
      <c r="J1572" s="832" t="s">
        <v>678</v>
      </c>
      <c r="K1572" s="832" t="s">
        <v>2234</v>
      </c>
      <c r="L1572" s="835">
        <v>21.76</v>
      </c>
      <c r="M1572" s="835">
        <v>21.76</v>
      </c>
      <c r="N1572" s="832">
        <v>1</v>
      </c>
      <c r="O1572" s="836">
        <v>1</v>
      </c>
      <c r="P1572" s="835">
        <v>21.76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32</v>
      </c>
      <c r="B1573" s="832" t="s">
        <v>2552</v>
      </c>
      <c r="C1573" s="832" t="s">
        <v>2558</v>
      </c>
      <c r="D1573" s="833" t="s">
        <v>4322</v>
      </c>
      <c r="E1573" s="834" t="s">
        <v>2588</v>
      </c>
      <c r="F1573" s="832" t="s">
        <v>2553</v>
      </c>
      <c r="G1573" s="832" t="s">
        <v>2659</v>
      </c>
      <c r="H1573" s="832" t="s">
        <v>592</v>
      </c>
      <c r="I1573" s="832" t="s">
        <v>3201</v>
      </c>
      <c r="J1573" s="832" t="s">
        <v>2661</v>
      </c>
      <c r="K1573" s="832" t="s">
        <v>2084</v>
      </c>
      <c r="L1573" s="835">
        <v>103.64</v>
      </c>
      <c r="M1573" s="835">
        <v>310.92</v>
      </c>
      <c r="N1573" s="832">
        <v>3</v>
      </c>
      <c r="O1573" s="836">
        <v>1</v>
      </c>
      <c r="P1573" s="835">
        <v>310.92</v>
      </c>
      <c r="Q1573" s="837">
        <v>1</v>
      </c>
      <c r="R1573" s="832">
        <v>3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32</v>
      </c>
      <c r="B1574" s="832" t="s">
        <v>2552</v>
      </c>
      <c r="C1574" s="832" t="s">
        <v>2558</v>
      </c>
      <c r="D1574" s="833" t="s">
        <v>4322</v>
      </c>
      <c r="E1574" s="834" t="s">
        <v>2588</v>
      </c>
      <c r="F1574" s="832" t="s">
        <v>2553</v>
      </c>
      <c r="G1574" s="832" t="s">
        <v>3307</v>
      </c>
      <c r="H1574" s="832" t="s">
        <v>592</v>
      </c>
      <c r="I1574" s="832" t="s">
        <v>3987</v>
      </c>
      <c r="J1574" s="832" t="s">
        <v>3988</v>
      </c>
      <c r="K1574" s="832" t="s">
        <v>2966</v>
      </c>
      <c r="L1574" s="835">
        <v>234.07</v>
      </c>
      <c r="M1574" s="835">
        <v>234.07</v>
      </c>
      <c r="N1574" s="832">
        <v>1</v>
      </c>
      <c r="O1574" s="836">
        <v>0.5</v>
      </c>
      <c r="P1574" s="835">
        <v>234.07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32</v>
      </c>
      <c r="B1575" s="832" t="s">
        <v>2552</v>
      </c>
      <c r="C1575" s="832" t="s">
        <v>2558</v>
      </c>
      <c r="D1575" s="833" t="s">
        <v>4322</v>
      </c>
      <c r="E1575" s="834" t="s">
        <v>2588</v>
      </c>
      <c r="F1575" s="832" t="s">
        <v>2553</v>
      </c>
      <c r="G1575" s="832" t="s">
        <v>3307</v>
      </c>
      <c r="H1575" s="832" t="s">
        <v>662</v>
      </c>
      <c r="I1575" s="832" t="s">
        <v>2049</v>
      </c>
      <c r="J1575" s="832" t="s">
        <v>2047</v>
      </c>
      <c r="K1575" s="832" t="s">
        <v>2050</v>
      </c>
      <c r="L1575" s="835">
        <v>229.38</v>
      </c>
      <c r="M1575" s="835">
        <v>229.38</v>
      </c>
      <c r="N1575" s="832">
        <v>1</v>
      </c>
      <c r="O1575" s="836">
        <v>0.5</v>
      </c>
      <c r="P1575" s="835">
        <v>229.38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32</v>
      </c>
      <c r="B1576" s="832" t="s">
        <v>2552</v>
      </c>
      <c r="C1576" s="832" t="s">
        <v>2558</v>
      </c>
      <c r="D1576" s="833" t="s">
        <v>4322</v>
      </c>
      <c r="E1576" s="834" t="s">
        <v>2588</v>
      </c>
      <c r="F1576" s="832" t="s">
        <v>2553</v>
      </c>
      <c r="G1576" s="832" t="s">
        <v>2649</v>
      </c>
      <c r="H1576" s="832" t="s">
        <v>592</v>
      </c>
      <c r="I1576" s="832" t="s">
        <v>3751</v>
      </c>
      <c r="J1576" s="832" t="s">
        <v>2665</v>
      </c>
      <c r="K1576" s="832" t="s">
        <v>2147</v>
      </c>
      <c r="L1576" s="835">
        <v>170.52</v>
      </c>
      <c r="M1576" s="835">
        <v>341.04</v>
      </c>
      <c r="N1576" s="832">
        <v>2</v>
      </c>
      <c r="O1576" s="836">
        <v>1.5</v>
      </c>
      <c r="P1576" s="835">
        <v>170.52</v>
      </c>
      <c r="Q1576" s="837">
        <v>0.5</v>
      </c>
      <c r="R1576" s="832">
        <v>1</v>
      </c>
      <c r="S1576" s="837">
        <v>0.5</v>
      </c>
      <c r="T1576" s="836">
        <v>0.5</v>
      </c>
      <c r="U1576" s="838">
        <v>0.33333333333333331</v>
      </c>
    </row>
    <row r="1577" spans="1:21" ht="14.4" customHeight="1" x14ac:dyDescent="0.3">
      <c r="A1577" s="831">
        <v>32</v>
      </c>
      <c r="B1577" s="832" t="s">
        <v>2552</v>
      </c>
      <c r="C1577" s="832" t="s">
        <v>2558</v>
      </c>
      <c r="D1577" s="833" t="s">
        <v>4322</v>
      </c>
      <c r="E1577" s="834" t="s">
        <v>2588</v>
      </c>
      <c r="F1577" s="832" t="s">
        <v>2553</v>
      </c>
      <c r="G1577" s="832" t="s">
        <v>2607</v>
      </c>
      <c r="H1577" s="832" t="s">
        <v>662</v>
      </c>
      <c r="I1577" s="832" t="s">
        <v>3989</v>
      </c>
      <c r="J1577" s="832" t="s">
        <v>1245</v>
      </c>
      <c r="K1577" s="832" t="s">
        <v>3990</v>
      </c>
      <c r="L1577" s="835">
        <v>0</v>
      </c>
      <c r="M1577" s="835">
        <v>0</v>
      </c>
      <c r="N1577" s="832">
        <v>1</v>
      </c>
      <c r="O1577" s="836">
        <v>1</v>
      </c>
      <c r="P1577" s="835"/>
      <c r="Q1577" s="837"/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32</v>
      </c>
      <c r="B1578" s="832" t="s">
        <v>2552</v>
      </c>
      <c r="C1578" s="832" t="s">
        <v>2558</v>
      </c>
      <c r="D1578" s="833" t="s">
        <v>4322</v>
      </c>
      <c r="E1578" s="834" t="s">
        <v>2588</v>
      </c>
      <c r="F1578" s="832" t="s">
        <v>2553</v>
      </c>
      <c r="G1578" s="832" t="s">
        <v>3991</v>
      </c>
      <c r="H1578" s="832" t="s">
        <v>592</v>
      </c>
      <c r="I1578" s="832" t="s">
        <v>3992</v>
      </c>
      <c r="J1578" s="832" t="s">
        <v>3993</v>
      </c>
      <c r="K1578" s="832" t="s">
        <v>3320</v>
      </c>
      <c r="L1578" s="835">
        <v>58.86</v>
      </c>
      <c r="M1578" s="835">
        <v>58.86</v>
      </c>
      <c r="N1578" s="832">
        <v>1</v>
      </c>
      <c r="O1578" s="836">
        <v>1</v>
      </c>
      <c r="P1578" s="835">
        <v>58.86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32</v>
      </c>
      <c r="B1579" s="832" t="s">
        <v>2552</v>
      </c>
      <c r="C1579" s="832" t="s">
        <v>2558</v>
      </c>
      <c r="D1579" s="833" t="s">
        <v>4322</v>
      </c>
      <c r="E1579" s="834" t="s">
        <v>2588</v>
      </c>
      <c r="F1579" s="832" t="s">
        <v>2553</v>
      </c>
      <c r="G1579" s="832" t="s">
        <v>3360</v>
      </c>
      <c r="H1579" s="832" t="s">
        <v>592</v>
      </c>
      <c r="I1579" s="832" t="s">
        <v>3364</v>
      </c>
      <c r="J1579" s="832" t="s">
        <v>3362</v>
      </c>
      <c r="K1579" s="832" t="s">
        <v>3365</v>
      </c>
      <c r="L1579" s="835">
        <v>0</v>
      </c>
      <c r="M1579" s="835">
        <v>0</v>
      </c>
      <c r="N1579" s="832">
        <v>1</v>
      </c>
      <c r="O1579" s="836">
        <v>0.5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32</v>
      </c>
      <c r="B1580" s="832" t="s">
        <v>2552</v>
      </c>
      <c r="C1580" s="832" t="s">
        <v>2558</v>
      </c>
      <c r="D1580" s="833" t="s">
        <v>4322</v>
      </c>
      <c r="E1580" s="834" t="s">
        <v>2588</v>
      </c>
      <c r="F1580" s="832" t="s">
        <v>2553</v>
      </c>
      <c r="G1580" s="832" t="s">
        <v>2967</v>
      </c>
      <c r="H1580" s="832" t="s">
        <v>592</v>
      </c>
      <c r="I1580" s="832" t="s">
        <v>3368</v>
      </c>
      <c r="J1580" s="832" t="s">
        <v>2969</v>
      </c>
      <c r="K1580" s="832" t="s">
        <v>3369</v>
      </c>
      <c r="L1580" s="835">
        <v>1437.8</v>
      </c>
      <c r="M1580" s="835">
        <v>4313.3999999999996</v>
      </c>
      <c r="N1580" s="832">
        <v>3</v>
      </c>
      <c r="O1580" s="836">
        <v>0.5</v>
      </c>
      <c r="P1580" s="835">
        <v>4313.3999999999996</v>
      </c>
      <c r="Q1580" s="837">
        <v>1</v>
      </c>
      <c r="R1580" s="832">
        <v>3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32</v>
      </c>
      <c r="B1581" s="832" t="s">
        <v>2552</v>
      </c>
      <c r="C1581" s="832" t="s">
        <v>2558</v>
      </c>
      <c r="D1581" s="833" t="s">
        <v>4322</v>
      </c>
      <c r="E1581" s="834" t="s">
        <v>2588</v>
      </c>
      <c r="F1581" s="832" t="s">
        <v>2553</v>
      </c>
      <c r="G1581" s="832" t="s">
        <v>3883</v>
      </c>
      <c r="H1581" s="832" t="s">
        <v>592</v>
      </c>
      <c r="I1581" s="832" t="s">
        <v>3884</v>
      </c>
      <c r="J1581" s="832" t="s">
        <v>3885</v>
      </c>
      <c r="K1581" s="832" t="s">
        <v>3886</v>
      </c>
      <c r="L1581" s="835">
        <v>5336.52</v>
      </c>
      <c r="M1581" s="835">
        <v>21346.080000000002</v>
      </c>
      <c r="N1581" s="832">
        <v>4</v>
      </c>
      <c r="O1581" s="836">
        <v>2</v>
      </c>
      <c r="P1581" s="835">
        <v>21346.080000000002</v>
      </c>
      <c r="Q1581" s="837">
        <v>1</v>
      </c>
      <c r="R1581" s="832">
        <v>4</v>
      </c>
      <c r="S1581" s="837">
        <v>1</v>
      </c>
      <c r="T1581" s="836">
        <v>2</v>
      </c>
      <c r="U1581" s="838">
        <v>1</v>
      </c>
    </row>
    <row r="1582" spans="1:21" ht="14.4" customHeight="1" x14ac:dyDescent="0.3">
      <c r="A1582" s="831">
        <v>32</v>
      </c>
      <c r="B1582" s="832" t="s">
        <v>2552</v>
      </c>
      <c r="C1582" s="832" t="s">
        <v>2558</v>
      </c>
      <c r="D1582" s="833" t="s">
        <v>4322</v>
      </c>
      <c r="E1582" s="834" t="s">
        <v>2588</v>
      </c>
      <c r="F1582" s="832" t="s">
        <v>2553</v>
      </c>
      <c r="G1582" s="832" t="s">
        <v>3883</v>
      </c>
      <c r="H1582" s="832" t="s">
        <v>592</v>
      </c>
      <c r="I1582" s="832" t="s">
        <v>3884</v>
      </c>
      <c r="J1582" s="832" t="s">
        <v>3885</v>
      </c>
      <c r="K1582" s="832" t="s">
        <v>3886</v>
      </c>
      <c r="L1582" s="835">
        <v>4909.76</v>
      </c>
      <c r="M1582" s="835">
        <v>4909.76</v>
      </c>
      <c r="N1582" s="832">
        <v>1</v>
      </c>
      <c r="O1582" s="836">
        <v>1</v>
      </c>
      <c r="P1582" s="835">
        <v>4909.76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32</v>
      </c>
      <c r="B1583" s="832" t="s">
        <v>2552</v>
      </c>
      <c r="C1583" s="832" t="s">
        <v>2558</v>
      </c>
      <c r="D1583" s="833" t="s">
        <v>4322</v>
      </c>
      <c r="E1583" s="834" t="s">
        <v>2588</v>
      </c>
      <c r="F1583" s="832" t="s">
        <v>2553</v>
      </c>
      <c r="G1583" s="832" t="s">
        <v>3567</v>
      </c>
      <c r="H1583" s="832" t="s">
        <v>592</v>
      </c>
      <c r="I1583" s="832" t="s">
        <v>3568</v>
      </c>
      <c r="J1583" s="832" t="s">
        <v>781</v>
      </c>
      <c r="K1583" s="832" t="s">
        <v>3569</v>
      </c>
      <c r="L1583" s="835">
        <v>736.33</v>
      </c>
      <c r="M1583" s="835">
        <v>2208.9900000000002</v>
      </c>
      <c r="N1583" s="832">
        <v>3</v>
      </c>
      <c r="O1583" s="836">
        <v>2</v>
      </c>
      <c r="P1583" s="835">
        <v>1472.66</v>
      </c>
      <c r="Q1583" s="837">
        <v>0.66666666666666663</v>
      </c>
      <c r="R1583" s="832">
        <v>2</v>
      </c>
      <c r="S1583" s="837">
        <v>0.66666666666666663</v>
      </c>
      <c r="T1583" s="836">
        <v>1</v>
      </c>
      <c r="U1583" s="838">
        <v>0.5</v>
      </c>
    </row>
    <row r="1584" spans="1:21" ht="14.4" customHeight="1" x14ac:dyDescent="0.3">
      <c r="A1584" s="831">
        <v>32</v>
      </c>
      <c r="B1584" s="832" t="s">
        <v>2552</v>
      </c>
      <c r="C1584" s="832" t="s">
        <v>2558</v>
      </c>
      <c r="D1584" s="833" t="s">
        <v>4322</v>
      </c>
      <c r="E1584" s="834" t="s">
        <v>2588</v>
      </c>
      <c r="F1584" s="832" t="s">
        <v>2553</v>
      </c>
      <c r="G1584" s="832" t="s">
        <v>3994</v>
      </c>
      <c r="H1584" s="832" t="s">
        <v>592</v>
      </c>
      <c r="I1584" s="832" t="s">
        <v>3995</v>
      </c>
      <c r="J1584" s="832" t="s">
        <v>3996</v>
      </c>
      <c r="K1584" s="832" t="s">
        <v>3997</v>
      </c>
      <c r="L1584" s="835">
        <v>3480.65</v>
      </c>
      <c r="M1584" s="835">
        <v>3480.65</v>
      </c>
      <c r="N1584" s="832">
        <v>1</v>
      </c>
      <c r="O1584" s="836">
        <v>1</v>
      </c>
      <c r="P1584" s="835">
        <v>3480.65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32</v>
      </c>
      <c r="B1585" s="832" t="s">
        <v>2552</v>
      </c>
      <c r="C1585" s="832" t="s">
        <v>2558</v>
      </c>
      <c r="D1585" s="833" t="s">
        <v>4322</v>
      </c>
      <c r="E1585" s="834" t="s">
        <v>2588</v>
      </c>
      <c r="F1585" s="832" t="s">
        <v>2553</v>
      </c>
      <c r="G1585" s="832" t="s">
        <v>2650</v>
      </c>
      <c r="H1585" s="832" t="s">
        <v>662</v>
      </c>
      <c r="I1585" s="832" t="s">
        <v>2188</v>
      </c>
      <c r="J1585" s="832" t="s">
        <v>2189</v>
      </c>
      <c r="K1585" s="832" t="s">
        <v>2190</v>
      </c>
      <c r="L1585" s="835">
        <v>3231.81</v>
      </c>
      <c r="M1585" s="835">
        <v>6463.62</v>
      </c>
      <c r="N1585" s="832">
        <v>2</v>
      </c>
      <c r="O1585" s="836">
        <v>1.5</v>
      </c>
      <c r="P1585" s="835">
        <v>6463.62</v>
      </c>
      <c r="Q1585" s="837">
        <v>1</v>
      </c>
      <c r="R1585" s="832">
        <v>2</v>
      </c>
      <c r="S1585" s="837">
        <v>1</v>
      </c>
      <c r="T1585" s="836">
        <v>1.5</v>
      </c>
      <c r="U1585" s="838">
        <v>1</v>
      </c>
    </row>
    <row r="1586" spans="1:21" ht="14.4" customHeight="1" x14ac:dyDescent="0.3">
      <c r="A1586" s="831">
        <v>32</v>
      </c>
      <c r="B1586" s="832" t="s">
        <v>2552</v>
      </c>
      <c r="C1586" s="832" t="s">
        <v>2558</v>
      </c>
      <c r="D1586" s="833" t="s">
        <v>4322</v>
      </c>
      <c r="E1586" s="834" t="s">
        <v>2588</v>
      </c>
      <c r="F1586" s="832" t="s">
        <v>2553</v>
      </c>
      <c r="G1586" s="832" t="s">
        <v>3998</v>
      </c>
      <c r="H1586" s="832" t="s">
        <v>592</v>
      </c>
      <c r="I1586" s="832" t="s">
        <v>3999</v>
      </c>
      <c r="J1586" s="832" t="s">
        <v>4000</v>
      </c>
      <c r="K1586" s="832" t="s">
        <v>4001</v>
      </c>
      <c r="L1586" s="835">
        <v>43.48</v>
      </c>
      <c r="M1586" s="835">
        <v>391.32</v>
      </c>
      <c r="N1586" s="832">
        <v>9</v>
      </c>
      <c r="O1586" s="836">
        <v>2.5</v>
      </c>
      <c r="P1586" s="835">
        <v>130.44</v>
      </c>
      <c r="Q1586" s="837">
        <v>0.33333333333333331</v>
      </c>
      <c r="R1586" s="832">
        <v>3</v>
      </c>
      <c r="S1586" s="837">
        <v>0.33333333333333331</v>
      </c>
      <c r="T1586" s="836">
        <v>0.5</v>
      </c>
      <c r="U1586" s="838">
        <v>0.2</v>
      </c>
    </row>
    <row r="1587" spans="1:21" ht="14.4" customHeight="1" x14ac:dyDescent="0.3">
      <c r="A1587" s="831">
        <v>32</v>
      </c>
      <c r="B1587" s="832" t="s">
        <v>2552</v>
      </c>
      <c r="C1587" s="832" t="s">
        <v>2558</v>
      </c>
      <c r="D1587" s="833" t="s">
        <v>4322</v>
      </c>
      <c r="E1587" s="834" t="s">
        <v>2588</v>
      </c>
      <c r="F1587" s="832" t="s">
        <v>2553</v>
      </c>
      <c r="G1587" s="832" t="s">
        <v>2673</v>
      </c>
      <c r="H1587" s="832" t="s">
        <v>662</v>
      </c>
      <c r="I1587" s="832" t="s">
        <v>2765</v>
      </c>
      <c r="J1587" s="832" t="s">
        <v>908</v>
      </c>
      <c r="K1587" s="832" t="s">
        <v>2030</v>
      </c>
      <c r="L1587" s="835">
        <v>42.51</v>
      </c>
      <c r="M1587" s="835">
        <v>42.51</v>
      </c>
      <c r="N1587" s="832">
        <v>1</v>
      </c>
      <c r="O1587" s="836">
        <v>0.5</v>
      </c>
      <c r="P1587" s="835">
        <v>42.51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32</v>
      </c>
      <c r="B1588" s="832" t="s">
        <v>2552</v>
      </c>
      <c r="C1588" s="832" t="s">
        <v>2558</v>
      </c>
      <c r="D1588" s="833" t="s">
        <v>4322</v>
      </c>
      <c r="E1588" s="834" t="s">
        <v>2588</v>
      </c>
      <c r="F1588" s="832" t="s">
        <v>2553</v>
      </c>
      <c r="G1588" s="832" t="s">
        <v>2673</v>
      </c>
      <c r="H1588" s="832" t="s">
        <v>662</v>
      </c>
      <c r="I1588" s="832" t="s">
        <v>2027</v>
      </c>
      <c r="J1588" s="832" t="s">
        <v>908</v>
      </c>
      <c r="K1588" s="832" t="s">
        <v>2028</v>
      </c>
      <c r="L1588" s="835">
        <v>85.02</v>
      </c>
      <c r="M1588" s="835">
        <v>170.04</v>
      </c>
      <c r="N1588" s="832">
        <v>2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32</v>
      </c>
      <c r="B1589" s="832" t="s">
        <v>2552</v>
      </c>
      <c r="C1589" s="832" t="s">
        <v>2558</v>
      </c>
      <c r="D1589" s="833" t="s">
        <v>4322</v>
      </c>
      <c r="E1589" s="834" t="s">
        <v>2588</v>
      </c>
      <c r="F1589" s="832" t="s">
        <v>2553</v>
      </c>
      <c r="G1589" s="832" t="s">
        <v>2727</v>
      </c>
      <c r="H1589" s="832" t="s">
        <v>592</v>
      </c>
      <c r="I1589" s="832" t="s">
        <v>2728</v>
      </c>
      <c r="J1589" s="832" t="s">
        <v>1063</v>
      </c>
      <c r="K1589" s="832" t="s">
        <v>2729</v>
      </c>
      <c r="L1589" s="835">
        <v>107.27</v>
      </c>
      <c r="M1589" s="835">
        <v>321.81</v>
      </c>
      <c r="N1589" s="832">
        <v>3</v>
      </c>
      <c r="O1589" s="836">
        <v>0.5</v>
      </c>
      <c r="P1589" s="835">
        <v>321.81</v>
      </c>
      <c r="Q1589" s="837">
        <v>1</v>
      </c>
      <c r="R1589" s="832">
        <v>3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32</v>
      </c>
      <c r="B1590" s="832" t="s">
        <v>2552</v>
      </c>
      <c r="C1590" s="832" t="s">
        <v>2558</v>
      </c>
      <c r="D1590" s="833" t="s">
        <v>4322</v>
      </c>
      <c r="E1590" s="834" t="s">
        <v>2588</v>
      </c>
      <c r="F1590" s="832" t="s">
        <v>2553</v>
      </c>
      <c r="G1590" s="832" t="s">
        <v>2727</v>
      </c>
      <c r="H1590" s="832" t="s">
        <v>592</v>
      </c>
      <c r="I1590" s="832" t="s">
        <v>3665</v>
      </c>
      <c r="J1590" s="832" t="s">
        <v>1063</v>
      </c>
      <c r="K1590" s="832" t="s">
        <v>2729</v>
      </c>
      <c r="L1590" s="835">
        <v>107.27</v>
      </c>
      <c r="M1590" s="835">
        <v>321.81</v>
      </c>
      <c r="N1590" s="832">
        <v>3</v>
      </c>
      <c r="O1590" s="836">
        <v>1</v>
      </c>
      <c r="P1590" s="835">
        <v>321.81</v>
      </c>
      <c r="Q1590" s="837">
        <v>1</v>
      </c>
      <c r="R1590" s="832">
        <v>3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32</v>
      </c>
      <c r="B1591" s="832" t="s">
        <v>2552</v>
      </c>
      <c r="C1591" s="832" t="s">
        <v>2558</v>
      </c>
      <c r="D1591" s="833" t="s">
        <v>4322</v>
      </c>
      <c r="E1591" s="834" t="s">
        <v>2588</v>
      </c>
      <c r="F1591" s="832" t="s">
        <v>2553</v>
      </c>
      <c r="G1591" s="832" t="s">
        <v>2983</v>
      </c>
      <c r="H1591" s="832" t="s">
        <v>592</v>
      </c>
      <c r="I1591" s="832" t="s">
        <v>2984</v>
      </c>
      <c r="J1591" s="832" t="s">
        <v>2985</v>
      </c>
      <c r="K1591" s="832" t="s">
        <v>2986</v>
      </c>
      <c r="L1591" s="835">
        <v>50.64</v>
      </c>
      <c r="M1591" s="835">
        <v>50.64</v>
      </c>
      <c r="N1591" s="832">
        <v>1</v>
      </c>
      <c r="O1591" s="836">
        <v>0.5</v>
      </c>
      <c r="P1591" s="835">
        <v>50.64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32</v>
      </c>
      <c r="B1592" s="832" t="s">
        <v>2552</v>
      </c>
      <c r="C1592" s="832" t="s">
        <v>2558</v>
      </c>
      <c r="D1592" s="833" t="s">
        <v>4322</v>
      </c>
      <c r="E1592" s="834" t="s">
        <v>2588</v>
      </c>
      <c r="F1592" s="832" t="s">
        <v>2553</v>
      </c>
      <c r="G1592" s="832" t="s">
        <v>2608</v>
      </c>
      <c r="H1592" s="832" t="s">
        <v>592</v>
      </c>
      <c r="I1592" s="832" t="s">
        <v>2609</v>
      </c>
      <c r="J1592" s="832" t="s">
        <v>994</v>
      </c>
      <c r="K1592" s="832" t="s">
        <v>2610</v>
      </c>
      <c r="L1592" s="835">
        <v>75.05</v>
      </c>
      <c r="M1592" s="835">
        <v>75.05</v>
      </c>
      <c r="N1592" s="832">
        <v>1</v>
      </c>
      <c r="O1592" s="836">
        <v>0.5</v>
      </c>
      <c r="P1592" s="835">
        <v>75.05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32</v>
      </c>
      <c r="B1593" s="832" t="s">
        <v>2552</v>
      </c>
      <c r="C1593" s="832" t="s">
        <v>2558</v>
      </c>
      <c r="D1593" s="833" t="s">
        <v>4322</v>
      </c>
      <c r="E1593" s="834" t="s">
        <v>2588</v>
      </c>
      <c r="F1593" s="832" t="s">
        <v>2553</v>
      </c>
      <c r="G1593" s="832" t="s">
        <v>2990</v>
      </c>
      <c r="H1593" s="832" t="s">
        <v>592</v>
      </c>
      <c r="I1593" s="832" t="s">
        <v>2991</v>
      </c>
      <c r="J1593" s="832" t="s">
        <v>2992</v>
      </c>
      <c r="K1593" s="832" t="s">
        <v>2993</v>
      </c>
      <c r="L1593" s="835">
        <v>2615.92</v>
      </c>
      <c r="M1593" s="835">
        <v>31391.040000000001</v>
      </c>
      <c r="N1593" s="832">
        <v>12</v>
      </c>
      <c r="O1593" s="836">
        <v>1</v>
      </c>
      <c r="P1593" s="835">
        <v>31391.040000000001</v>
      </c>
      <c r="Q1593" s="837">
        <v>1</v>
      </c>
      <c r="R1593" s="832">
        <v>12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32</v>
      </c>
      <c r="B1594" s="832" t="s">
        <v>2552</v>
      </c>
      <c r="C1594" s="832" t="s">
        <v>2558</v>
      </c>
      <c r="D1594" s="833" t="s">
        <v>4322</v>
      </c>
      <c r="E1594" s="834" t="s">
        <v>2588</v>
      </c>
      <c r="F1594" s="832" t="s">
        <v>2553</v>
      </c>
      <c r="G1594" s="832" t="s">
        <v>2651</v>
      </c>
      <c r="H1594" s="832" t="s">
        <v>592</v>
      </c>
      <c r="I1594" s="832" t="s">
        <v>4002</v>
      </c>
      <c r="J1594" s="832" t="s">
        <v>1339</v>
      </c>
      <c r="K1594" s="832" t="s">
        <v>4003</v>
      </c>
      <c r="L1594" s="835">
        <v>49.38</v>
      </c>
      <c r="M1594" s="835">
        <v>49.38</v>
      </c>
      <c r="N1594" s="832">
        <v>1</v>
      </c>
      <c r="O1594" s="836">
        <v>0.5</v>
      </c>
      <c r="P1594" s="835">
        <v>49.38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32</v>
      </c>
      <c r="B1595" s="832" t="s">
        <v>2552</v>
      </c>
      <c r="C1595" s="832" t="s">
        <v>2558</v>
      </c>
      <c r="D1595" s="833" t="s">
        <v>4322</v>
      </c>
      <c r="E1595" s="834" t="s">
        <v>2588</v>
      </c>
      <c r="F1595" s="832" t="s">
        <v>2553</v>
      </c>
      <c r="G1595" s="832" t="s">
        <v>2651</v>
      </c>
      <c r="H1595" s="832" t="s">
        <v>592</v>
      </c>
      <c r="I1595" s="832" t="s">
        <v>3009</v>
      </c>
      <c r="J1595" s="832" t="s">
        <v>3010</v>
      </c>
      <c r="K1595" s="832" t="s">
        <v>2666</v>
      </c>
      <c r="L1595" s="835">
        <v>98.75</v>
      </c>
      <c r="M1595" s="835">
        <v>98.75</v>
      </c>
      <c r="N1595" s="832">
        <v>1</v>
      </c>
      <c r="O1595" s="836">
        <v>0.5</v>
      </c>
      <c r="P1595" s="835">
        <v>98.75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32</v>
      </c>
      <c r="B1596" s="832" t="s">
        <v>2552</v>
      </c>
      <c r="C1596" s="832" t="s">
        <v>2558</v>
      </c>
      <c r="D1596" s="833" t="s">
        <v>4322</v>
      </c>
      <c r="E1596" s="834" t="s">
        <v>2588</v>
      </c>
      <c r="F1596" s="832" t="s">
        <v>2553</v>
      </c>
      <c r="G1596" s="832" t="s">
        <v>2684</v>
      </c>
      <c r="H1596" s="832" t="s">
        <v>592</v>
      </c>
      <c r="I1596" s="832" t="s">
        <v>3011</v>
      </c>
      <c r="J1596" s="832" t="s">
        <v>3012</v>
      </c>
      <c r="K1596" s="832" t="s">
        <v>3013</v>
      </c>
      <c r="L1596" s="835">
        <v>58.63</v>
      </c>
      <c r="M1596" s="835">
        <v>469.04</v>
      </c>
      <c r="N1596" s="832">
        <v>8</v>
      </c>
      <c r="O1596" s="836">
        <v>4.5</v>
      </c>
      <c r="P1596" s="835">
        <v>234.52</v>
      </c>
      <c r="Q1596" s="837">
        <v>0.5</v>
      </c>
      <c r="R1596" s="832">
        <v>4</v>
      </c>
      <c r="S1596" s="837">
        <v>0.5</v>
      </c>
      <c r="T1596" s="836">
        <v>2</v>
      </c>
      <c r="U1596" s="838">
        <v>0.44444444444444442</v>
      </c>
    </row>
    <row r="1597" spans="1:21" ht="14.4" customHeight="1" x14ac:dyDescent="0.3">
      <c r="A1597" s="831">
        <v>32</v>
      </c>
      <c r="B1597" s="832" t="s">
        <v>2552</v>
      </c>
      <c r="C1597" s="832" t="s">
        <v>2558</v>
      </c>
      <c r="D1597" s="833" t="s">
        <v>4322</v>
      </c>
      <c r="E1597" s="834" t="s">
        <v>2588</v>
      </c>
      <c r="F1597" s="832" t="s">
        <v>2553</v>
      </c>
      <c r="G1597" s="832" t="s">
        <v>2642</v>
      </c>
      <c r="H1597" s="832" t="s">
        <v>592</v>
      </c>
      <c r="I1597" s="832" t="s">
        <v>2643</v>
      </c>
      <c r="J1597" s="832" t="s">
        <v>2644</v>
      </c>
      <c r="K1597" s="832" t="s">
        <v>2645</v>
      </c>
      <c r="L1597" s="835">
        <v>88.76</v>
      </c>
      <c r="M1597" s="835">
        <v>1420.16</v>
      </c>
      <c r="N1597" s="832">
        <v>16</v>
      </c>
      <c r="O1597" s="836">
        <v>3</v>
      </c>
      <c r="P1597" s="835">
        <v>1420.16</v>
      </c>
      <c r="Q1597" s="837">
        <v>1</v>
      </c>
      <c r="R1597" s="832">
        <v>16</v>
      </c>
      <c r="S1597" s="837">
        <v>1</v>
      </c>
      <c r="T1597" s="836">
        <v>3</v>
      </c>
      <c r="U1597" s="838">
        <v>1</v>
      </c>
    </row>
    <row r="1598" spans="1:21" ht="14.4" customHeight="1" x14ac:dyDescent="0.3">
      <c r="A1598" s="831">
        <v>32</v>
      </c>
      <c r="B1598" s="832" t="s">
        <v>2552</v>
      </c>
      <c r="C1598" s="832" t="s">
        <v>2558</v>
      </c>
      <c r="D1598" s="833" t="s">
        <v>4322</v>
      </c>
      <c r="E1598" s="834" t="s">
        <v>2588</v>
      </c>
      <c r="F1598" s="832" t="s">
        <v>2553</v>
      </c>
      <c r="G1598" s="832" t="s">
        <v>2842</v>
      </c>
      <c r="H1598" s="832" t="s">
        <v>592</v>
      </c>
      <c r="I1598" s="832" t="s">
        <v>4004</v>
      </c>
      <c r="J1598" s="832" t="s">
        <v>1045</v>
      </c>
      <c r="K1598" s="832" t="s">
        <v>4005</v>
      </c>
      <c r="L1598" s="835">
        <v>118.65</v>
      </c>
      <c r="M1598" s="835">
        <v>118.65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32</v>
      </c>
      <c r="B1599" s="832" t="s">
        <v>2552</v>
      </c>
      <c r="C1599" s="832" t="s">
        <v>2558</v>
      </c>
      <c r="D1599" s="833" t="s">
        <v>4322</v>
      </c>
      <c r="E1599" s="834" t="s">
        <v>2588</v>
      </c>
      <c r="F1599" s="832" t="s">
        <v>2553</v>
      </c>
      <c r="G1599" s="832" t="s">
        <v>2735</v>
      </c>
      <c r="H1599" s="832" t="s">
        <v>592</v>
      </c>
      <c r="I1599" s="832" t="s">
        <v>2736</v>
      </c>
      <c r="J1599" s="832" t="s">
        <v>2737</v>
      </c>
      <c r="K1599" s="832" t="s">
        <v>2738</v>
      </c>
      <c r="L1599" s="835">
        <v>248.55</v>
      </c>
      <c r="M1599" s="835">
        <v>248.55</v>
      </c>
      <c r="N1599" s="832">
        <v>1</v>
      </c>
      <c r="O1599" s="836">
        <v>1</v>
      </c>
      <c r="P1599" s="835">
        <v>248.55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32</v>
      </c>
      <c r="B1600" s="832" t="s">
        <v>2552</v>
      </c>
      <c r="C1600" s="832" t="s">
        <v>2558</v>
      </c>
      <c r="D1600" s="833" t="s">
        <v>4322</v>
      </c>
      <c r="E1600" s="834" t="s">
        <v>2588</v>
      </c>
      <c r="F1600" s="832" t="s">
        <v>2553</v>
      </c>
      <c r="G1600" s="832" t="s">
        <v>3019</v>
      </c>
      <c r="H1600" s="832" t="s">
        <v>592</v>
      </c>
      <c r="I1600" s="832" t="s">
        <v>3020</v>
      </c>
      <c r="J1600" s="832" t="s">
        <v>3021</v>
      </c>
      <c r="K1600" s="832" t="s">
        <v>3022</v>
      </c>
      <c r="L1600" s="835">
        <v>727.03</v>
      </c>
      <c r="M1600" s="835">
        <v>727.03</v>
      </c>
      <c r="N1600" s="832">
        <v>1</v>
      </c>
      <c r="O1600" s="836">
        <v>1</v>
      </c>
      <c r="P1600" s="835">
        <v>727.03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32</v>
      </c>
      <c r="B1601" s="832" t="s">
        <v>2552</v>
      </c>
      <c r="C1601" s="832" t="s">
        <v>2558</v>
      </c>
      <c r="D1601" s="833" t="s">
        <v>4322</v>
      </c>
      <c r="E1601" s="834" t="s">
        <v>2588</v>
      </c>
      <c r="F1601" s="832" t="s">
        <v>2553</v>
      </c>
      <c r="G1601" s="832" t="s">
        <v>2690</v>
      </c>
      <c r="H1601" s="832" t="s">
        <v>662</v>
      </c>
      <c r="I1601" s="832" t="s">
        <v>2395</v>
      </c>
      <c r="J1601" s="832" t="s">
        <v>2038</v>
      </c>
      <c r="K1601" s="832" t="s">
        <v>2396</v>
      </c>
      <c r="L1601" s="835">
        <v>58.52</v>
      </c>
      <c r="M1601" s="835">
        <v>117.04</v>
      </c>
      <c r="N1601" s="832">
        <v>2</v>
      </c>
      <c r="O1601" s="836">
        <v>0.5</v>
      </c>
      <c r="P1601" s="835">
        <v>117.04</v>
      </c>
      <c r="Q1601" s="837">
        <v>1</v>
      </c>
      <c r="R1601" s="832">
        <v>2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32</v>
      </c>
      <c r="B1602" s="832" t="s">
        <v>2552</v>
      </c>
      <c r="C1602" s="832" t="s">
        <v>2558</v>
      </c>
      <c r="D1602" s="833" t="s">
        <v>4322</v>
      </c>
      <c r="E1602" s="834" t="s">
        <v>2588</v>
      </c>
      <c r="F1602" s="832" t="s">
        <v>2553</v>
      </c>
      <c r="G1602" s="832" t="s">
        <v>2634</v>
      </c>
      <c r="H1602" s="832" t="s">
        <v>662</v>
      </c>
      <c r="I1602" s="832" t="s">
        <v>2694</v>
      </c>
      <c r="J1602" s="832" t="s">
        <v>901</v>
      </c>
      <c r="K1602" s="832" t="s">
        <v>2018</v>
      </c>
      <c r="L1602" s="835">
        <v>490.89</v>
      </c>
      <c r="M1602" s="835">
        <v>3436.2299999999996</v>
      </c>
      <c r="N1602" s="832">
        <v>7</v>
      </c>
      <c r="O1602" s="836">
        <v>4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32</v>
      </c>
      <c r="B1603" s="832" t="s">
        <v>2552</v>
      </c>
      <c r="C1603" s="832" t="s">
        <v>2558</v>
      </c>
      <c r="D1603" s="833" t="s">
        <v>4322</v>
      </c>
      <c r="E1603" s="834" t="s">
        <v>2588</v>
      </c>
      <c r="F1603" s="832" t="s">
        <v>2553</v>
      </c>
      <c r="G1603" s="832" t="s">
        <v>2634</v>
      </c>
      <c r="H1603" s="832" t="s">
        <v>662</v>
      </c>
      <c r="I1603" s="832" t="s">
        <v>3502</v>
      </c>
      <c r="J1603" s="832" t="s">
        <v>901</v>
      </c>
      <c r="K1603" s="832" t="s">
        <v>2384</v>
      </c>
      <c r="L1603" s="835">
        <v>1154.68</v>
      </c>
      <c r="M1603" s="835">
        <v>1154.68</v>
      </c>
      <c r="N1603" s="832">
        <v>1</v>
      </c>
      <c r="O1603" s="836">
        <v>1</v>
      </c>
      <c r="P1603" s="835">
        <v>1154.68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32</v>
      </c>
      <c r="B1604" s="832" t="s">
        <v>2552</v>
      </c>
      <c r="C1604" s="832" t="s">
        <v>2558</v>
      </c>
      <c r="D1604" s="833" t="s">
        <v>4322</v>
      </c>
      <c r="E1604" s="834" t="s">
        <v>2588</v>
      </c>
      <c r="F1604" s="832" t="s">
        <v>2553</v>
      </c>
      <c r="G1604" s="832" t="s">
        <v>2853</v>
      </c>
      <c r="H1604" s="832" t="s">
        <v>662</v>
      </c>
      <c r="I1604" s="832" t="s">
        <v>2233</v>
      </c>
      <c r="J1604" s="832" t="s">
        <v>711</v>
      </c>
      <c r="K1604" s="832" t="s">
        <v>2234</v>
      </c>
      <c r="L1604" s="835">
        <v>48.42</v>
      </c>
      <c r="M1604" s="835">
        <v>48.42</v>
      </c>
      <c r="N1604" s="832">
        <v>1</v>
      </c>
      <c r="O1604" s="836">
        <v>1</v>
      </c>
      <c r="P1604" s="835">
        <v>48.42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32</v>
      </c>
      <c r="B1605" s="832" t="s">
        <v>2552</v>
      </c>
      <c r="C1605" s="832" t="s">
        <v>2558</v>
      </c>
      <c r="D1605" s="833" t="s">
        <v>4322</v>
      </c>
      <c r="E1605" s="834" t="s">
        <v>2588</v>
      </c>
      <c r="F1605" s="832" t="s">
        <v>2553</v>
      </c>
      <c r="G1605" s="832" t="s">
        <v>2859</v>
      </c>
      <c r="H1605" s="832" t="s">
        <v>592</v>
      </c>
      <c r="I1605" s="832" t="s">
        <v>2860</v>
      </c>
      <c r="J1605" s="832" t="s">
        <v>1584</v>
      </c>
      <c r="K1605" s="832" t="s">
        <v>2861</v>
      </c>
      <c r="L1605" s="835">
        <v>103.67</v>
      </c>
      <c r="M1605" s="835">
        <v>207.34</v>
      </c>
      <c r="N1605" s="832">
        <v>2</v>
      </c>
      <c r="O1605" s="836">
        <v>1.5</v>
      </c>
      <c r="P1605" s="835">
        <v>103.67</v>
      </c>
      <c r="Q1605" s="837">
        <v>0.5</v>
      </c>
      <c r="R1605" s="832">
        <v>1</v>
      </c>
      <c r="S1605" s="837">
        <v>0.5</v>
      </c>
      <c r="T1605" s="836">
        <v>0.5</v>
      </c>
      <c r="U1605" s="838">
        <v>0.33333333333333331</v>
      </c>
    </row>
    <row r="1606" spans="1:21" ht="14.4" customHeight="1" x14ac:dyDescent="0.3">
      <c r="A1606" s="831">
        <v>32</v>
      </c>
      <c r="B1606" s="832" t="s">
        <v>2552</v>
      </c>
      <c r="C1606" s="832" t="s">
        <v>2558</v>
      </c>
      <c r="D1606" s="833" t="s">
        <v>4322</v>
      </c>
      <c r="E1606" s="834" t="s">
        <v>2588</v>
      </c>
      <c r="F1606" s="832" t="s">
        <v>2553</v>
      </c>
      <c r="G1606" s="832" t="s">
        <v>2859</v>
      </c>
      <c r="H1606" s="832" t="s">
        <v>592</v>
      </c>
      <c r="I1606" s="832" t="s">
        <v>3506</v>
      </c>
      <c r="J1606" s="832" t="s">
        <v>3507</v>
      </c>
      <c r="K1606" s="832" t="s">
        <v>3508</v>
      </c>
      <c r="L1606" s="835">
        <v>112.87</v>
      </c>
      <c r="M1606" s="835">
        <v>225.74</v>
      </c>
      <c r="N1606" s="832">
        <v>2</v>
      </c>
      <c r="O1606" s="836">
        <v>1</v>
      </c>
      <c r="P1606" s="835">
        <v>225.74</v>
      </c>
      <c r="Q1606" s="837">
        <v>1</v>
      </c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32</v>
      </c>
      <c r="B1607" s="832" t="s">
        <v>2552</v>
      </c>
      <c r="C1607" s="832" t="s">
        <v>2558</v>
      </c>
      <c r="D1607" s="833" t="s">
        <v>4322</v>
      </c>
      <c r="E1607" s="834" t="s">
        <v>2588</v>
      </c>
      <c r="F1607" s="832" t="s">
        <v>2553</v>
      </c>
      <c r="G1607" s="832" t="s">
        <v>2859</v>
      </c>
      <c r="H1607" s="832" t="s">
        <v>592</v>
      </c>
      <c r="I1607" s="832" t="s">
        <v>3196</v>
      </c>
      <c r="J1607" s="832" t="s">
        <v>1584</v>
      </c>
      <c r="K1607" s="832" t="s">
        <v>3141</v>
      </c>
      <c r="L1607" s="835">
        <v>32.25</v>
      </c>
      <c r="M1607" s="835">
        <v>32.25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32</v>
      </c>
      <c r="B1608" s="832" t="s">
        <v>2552</v>
      </c>
      <c r="C1608" s="832" t="s">
        <v>2558</v>
      </c>
      <c r="D1608" s="833" t="s">
        <v>4322</v>
      </c>
      <c r="E1608" s="834" t="s">
        <v>2588</v>
      </c>
      <c r="F1608" s="832" t="s">
        <v>2553</v>
      </c>
      <c r="G1608" s="832" t="s">
        <v>2859</v>
      </c>
      <c r="H1608" s="832" t="s">
        <v>592</v>
      </c>
      <c r="I1608" s="832" t="s">
        <v>2862</v>
      </c>
      <c r="J1608" s="832" t="s">
        <v>1584</v>
      </c>
      <c r="K1608" s="832" t="s">
        <v>2861</v>
      </c>
      <c r="L1608" s="835">
        <v>103.67</v>
      </c>
      <c r="M1608" s="835">
        <v>829.3599999999999</v>
      </c>
      <c r="N1608" s="832">
        <v>8</v>
      </c>
      <c r="O1608" s="836">
        <v>5</v>
      </c>
      <c r="P1608" s="835">
        <v>725.68999999999994</v>
      </c>
      <c r="Q1608" s="837">
        <v>0.875</v>
      </c>
      <c r="R1608" s="832">
        <v>7</v>
      </c>
      <c r="S1608" s="837">
        <v>0.875</v>
      </c>
      <c r="T1608" s="836">
        <v>4.5</v>
      </c>
      <c r="U1608" s="838">
        <v>0.9</v>
      </c>
    </row>
    <row r="1609" spans="1:21" ht="14.4" customHeight="1" x14ac:dyDescent="0.3">
      <c r="A1609" s="831">
        <v>32</v>
      </c>
      <c r="B1609" s="832" t="s">
        <v>2552</v>
      </c>
      <c r="C1609" s="832" t="s">
        <v>2558</v>
      </c>
      <c r="D1609" s="833" t="s">
        <v>4322</v>
      </c>
      <c r="E1609" s="834" t="s">
        <v>2588</v>
      </c>
      <c r="F1609" s="832" t="s">
        <v>2553</v>
      </c>
      <c r="G1609" s="832" t="s">
        <v>2611</v>
      </c>
      <c r="H1609" s="832" t="s">
        <v>662</v>
      </c>
      <c r="I1609" s="832" t="s">
        <v>1993</v>
      </c>
      <c r="J1609" s="832" t="s">
        <v>1994</v>
      </c>
      <c r="K1609" s="832" t="s">
        <v>1995</v>
      </c>
      <c r="L1609" s="835">
        <v>453.18</v>
      </c>
      <c r="M1609" s="835">
        <v>1359.54</v>
      </c>
      <c r="N1609" s="832">
        <v>3</v>
      </c>
      <c r="O1609" s="836">
        <v>2</v>
      </c>
      <c r="P1609" s="835">
        <v>1359.54</v>
      </c>
      <c r="Q1609" s="837">
        <v>1</v>
      </c>
      <c r="R1609" s="832">
        <v>3</v>
      </c>
      <c r="S1609" s="837">
        <v>1</v>
      </c>
      <c r="T1609" s="836">
        <v>2</v>
      </c>
      <c r="U1609" s="838">
        <v>1</v>
      </c>
    </row>
    <row r="1610" spans="1:21" ht="14.4" customHeight="1" x14ac:dyDescent="0.3">
      <c r="A1610" s="831">
        <v>32</v>
      </c>
      <c r="B1610" s="832" t="s">
        <v>2552</v>
      </c>
      <c r="C1610" s="832" t="s">
        <v>2558</v>
      </c>
      <c r="D1610" s="833" t="s">
        <v>4322</v>
      </c>
      <c r="E1610" s="834" t="s">
        <v>2588</v>
      </c>
      <c r="F1610" s="832" t="s">
        <v>2553</v>
      </c>
      <c r="G1610" s="832" t="s">
        <v>2611</v>
      </c>
      <c r="H1610" s="832" t="s">
        <v>592</v>
      </c>
      <c r="I1610" s="832" t="s">
        <v>3402</v>
      </c>
      <c r="J1610" s="832" t="s">
        <v>3403</v>
      </c>
      <c r="K1610" s="832" t="s">
        <v>3404</v>
      </c>
      <c r="L1610" s="835">
        <v>453.18</v>
      </c>
      <c r="M1610" s="835">
        <v>453.18</v>
      </c>
      <c r="N1610" s="832">
        <v>1</v>
      </c>
      <c r="O1610" s="836">
        <v>1</v>
      </c>
      <c r="P1610" s="835">
        <v>453.18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32</v>
      </c>
      <c r="B1611" s="832" t="s">
        <v>2552</v>
      </c>
      <c r="C1611" s="832" t="s">
        <v>2558</v>
      </c>
      <c r="D1611" s="833" t="s">
        <v>4322</v>
      </c>
      <c r="E1611" s="834" t="s">
        <v>2588</v>
      </c>
      <c r="F1611" s="832" t="s">
        <v>2553</v>
      </c>
      <c r="G1611" s="832" t="s">
        <v>3032</v>
      </c>
      <c r="H1611" s="832" t="s">
        <v>592</v>
      </c>
      <c r="I1611" s="832" t="s">
        <v>3033</v>
      </c>
      <c r="J1611" s="832" t="s">
        <v>3034</v>
      </c>
      <c r="K1611" s="832" t="s">
        <v>3035</v>
      </c>
      <c r="L1611" s="835">
        <v>463.19</v>
      </c>
      <c r="M1611" s="835">
        <v>463.19</v>
      </c>
      <c r="N1611" s="832">
        <v>1</v>
      </c>
      <c r="O1611" s="836">
        <v>0.5</v>
      </c>
      <c r="P1611" s="835">
        <v>463.19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32</v>
      </c>
      <c r="B1612" s="832" t="s">
        <v>2552</v>
      </c>
      <c r="C1612" s="832" t="s">
        <v>2558</v>
      </c>
      <c r="D1612" s="833" t="s">
        <v>4322</v>
      </c>
      <c r="E1612" s="834" t="s">
        <v>2588</v>
      </c>
      <c r="F1612" s="832" t="s">
        <v>2553</v>
      </c>
      <c r="G1612" s="832" t="s">
        <v>2612</v>
      </c>
      <c r="H1612" s="832" t="s">
        <v>592</v>
      </c>
      <c r="I1612" s="832" t="s">
        <v>2613</v>
      </c>
      <c r="J1612" s="832" t="s">
        <v>2614</v>
      </c>
      <c r="K1612" s="832" t="s">
        <v>2615</v>
      </c>
      <c r="L1612" s="835">
        <v>21.92</v>
      </c>
      <c r="M1612" s="835">
        <v>87.68</v>
      </c>
      <c r="N1612" s="832">
        <v>4</v>
      </c>
      <c r="O1612" s="836">
        <v>1.5</v>
      </c>
      <c r="P1612" s="835">
        <v>87.68</v>
      </c>
      <c r="Q1612" s="837">
        <v>1</v>
      </c>
      <c r="R1612" s="832">
        <v>4</v>
      </c>
      <c r="S1612" s="837">
        <v>1</v>
      </c>
      <c r="T1612" s="836">
        <v>1.5</v>
      </c>
      <c r="U1612" s="838">
        <v>1</v>
      </c>
    </row>
    <row r="1613" spans="1:21" ht="14.4" customHeight="1" x14ac:dyDescent="0.3">
      <c r="A1613" s="831">
        <v>32</v>
      </c>
      <c r="B1613" s="832" t="s">
        <v>2552</v>
      </c>
      <c r="C1613" s="832" t="s">
        <v>2558</v>
      </c>
      <c r="D1613" s="833" t="s">
        <v>4322</v>
      </c>
      <c r="E1613" s="834" t="s">
        <v>2588</v>
      </c>
      <c r="F1613" s="832" t="s">
        <v>2553</v>
      </c>
      <c r="G1613" s="832" t="s">
        <v>2612</v>
      </c>
      <c r="H1613" s="832" t="s">
        <v>592</v>
      </c>
      <c r="I1613" s="832" t="s">
        <v>2616</v>
      </c>
      <c r="J1613" s="832" t="s">
        <v>2617</v>
      </c>
      <c r="K1613" s="832" t="s">
        <v>2618</v>
      </c>
      <c r="L1613" s="835">
        <v>87.67</v>
      </c>
      <c r="M1613" s="835">
        <v>438.35</v>
      </c>
      <c r="N1613" s="832">
        <v>5</v>
      </c>
      <c r="O1613" s="836">
        <v>2</v>
      </c>
      <c r="P1613" s="835">
        <v>350.68</v>
      </c>
      <c r="Q1613" s="837">
        <v>0.79999999999999993</v>
      </c>
      <c r="R1613" s="832">
        <v>4</v>
      </c>
      <c r="S1613" s="837">
        <v>0.8</v>
      </c>
      <c r="T1613" s="836">
        <v>1</v>
      </c>
      <c r="U1613" s="838">
        <v>0.5</v>
      </c>
    </row>
    <row r="1614" spans="1:21" ht="14.4" customHeight="1" x14ac:dyDescent="0.3">
      <c r="A1614" s="831">
        <v>32</v>
      </c>
      <c r="B1614" s="832" t="s">
        <v>2552</v>
      </c>
      <c r="C1614" s="832" t="s">
        <v>2558</v>
      </c>
      <c r="D1614" s="833" t="s">
        <v>4322</v>
      </c>
      <c r="E1614" s="834" t="s">
        <v>2588</v>
      </c>
      <c r="F1614" s="832" t="s">
        <v>2553</v>
      </c>
      <c r="G1614" s="832" t="s">
        <v>3047</v>
      </c>
      <c r="H1614" s="832" t="s">
        <v>592</v>
      </c>
      <c r="I1614" s="832" t="s">
        <v>3414</v>
      </c>
      <c r="J1614" s="832" t="s">
        <v>3415</v>
      </c>
      <c r="K1614" s="832" t="s">
        <v>3416</v>
      </c>
      <c r="L1614" s="835">
        <v>0</v>
      </c>
      <c r="M1614" s="835">
        <v>0</v>
      </c>
      <c r="N1614" s="832">
        <v>1</v>
      </c>
      <c r="O1614" s="836">
        <v>0.5</v>
      </c>
      <c r="P1614" s="835"/>
      <c r="Q1614" s="837"/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32</v>
      </c>
      <c r="B1615" s="832" t="s">
        <v>2552</v>
      </c>
      <c r="C1615" s="832" t="s">
        <v>2558</v>
      </c>
      <c r="D1615" s="833" t="s">
        <v>4322</v>
      </c>
      <c r="E1615" s="834" t="s">
        <v>2588</v>
      </c>
      <c r="F1615" s="832" t="s">
        <v>2553</v>
      </c>
      <c r="G1615" s="832" t="s">
        <v>2894</v>
      </c>
      <c r="H1615" s="832" t="s">
        <v>592</v>
      </c>
      <c r="I1615" s="832" t="s">
        <v>2898</v>
      </c>
      <c r="J1615" s="832" t="s">
        <v>2896</v>
      </c>
      <c r="K1615" s="832" t="s">
        <v>2899</v>
      </c>
      <c r="L1615" s="835">
        <v>181.04</v>
      </c>
      <c r="M1615" s="835">
        <v>362.08</v>
      </c>
      <c r="N1615" s="832">
        <v>2</v>
      </c>
      <c r="O1615" s="836">
        <v>0.5</v>
      </c>
      <c r="P1615" s="835">
        <v>362.08</v>
      </c>
      <c r="Q1615" s="837">
        <v>1</v>
      </c>
      <c r="R1615" s="832">
        <v>2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32</v>
      </c>
      <c r="B1616" s="832" t="s">
        <v>2552</v>
      </c>
      <c r="C1616" s="832" t="s">
        <v>2558</v>
      </c>
      <c r="D1616" s="833" t="s">
        <v>4322</v>
      </c>
      <c r="E1616" s="834" t="s">
        <v>2588</v>
      </c>
      <c r="F1616" s="832" t="s">
        <v>2553</v>
      </c>
      <c r="G1616" s="832" t="s">
        <v>2602</v>
      </c>
      <c r="H1616" s="832" t="s">
        <v>592</v>
      </c>
      <c r="I1616" s="832" t="s">
        <v>2603</v>
      </c>
      <c r="J1616" s="832" t="s">
        <v>1331</v>
      </c>
      <c r="K1616" s="832" t="s">
        <v>2604</v>
      </c>
      <c r="L1616" s="835">
        <v>66.88</v>
      </c>
      <c r="M1616" s="835">
        <v>267.52</v>
      </c>
      <c r="N1616" s="832">
        <v>4</v>
      </c>
      <c r="O1616" s="836">
        <v>1.5</v>
      </c>
      <c r="P1616" s="835">
        <v>267.52</v>
      </c>
      <c r="Q1616" s="837">
        <v>1</v>
      </c>
      <c r="R1616" s="832">
        <v>4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32</v>
      </c>
      <c r="B1617" s="832" t="s">
        <v>2552</v>
      </c>
      <c r="C1617" s="832" t="s">
        <v>2558</v>
      </c>
      <c r="D1617" s="833" t="s">
        <v>4322</v>
      </c>
      <c r="E1617" s="834" t="s">
        <v>2588</v>
      </c>
      <c r="F1617" s="832" t="s">
        <v>2553</v>
      </c>
      <c r="G1617" s="832" t="s">
        <v>2602</v>
      </c>
      <c r="H1617" s="832" t="s">
        <v>592</v>
      </c>
      <c r="I1617" s="832" t="s">
        <v>2639</v>
      </c>
      <c r="J1617" s="832" t="s">
        <v>2640</v>
      </c>
      <c r="K1617" s="832" t="s">
        <v>2641</v>
      </c>
      <c r="L1617" s="835">
        <v>59.56</v>
      </c>
      <c r="M1617" s="835">
        <v>59.56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32</v>
      </c>
      <c r="B1618" s="832" t="s">
        <v>2552</v>
      </c>
      <c r="C1618" s="832" t="s">
        <v>2558</v>
      </c>
      <c r="D1618" s="833" t="s">
        <v>4322</v>
      </c>
      <c r="E1618" s="834" t="s">
        <v>2588</v>
      </c>
      <c r="F1618" s="832" t="s">
        <v>2553</v>
      </c>
      <c r="G1618" s="832" t="s">
        <v>4006</v>
      </c>
      <c r="H1618" s="832" t="s">
        <v>592</v>
      </c>
      <c r="I1618" s="832" t="s">
        <v>4007</v>
      </c>
      <c r="J1618" s="832" t="s">
        <v>4008</v>
      </c>
      <c r="K1618" s="832" t="s">
        <v>4009</v>
      </c>
      <c r="L1618" s="835">
        <v>219.37</v>
      </c>
      <c r="M1618" s="835">
        <v>219.37</v>
      </c>
      <c r="N1618" s="832">
        <v>1</v>
      </c>
      <c r="O1618" s="836">
        <v>0.5</v>
      </c>
      <c r="P1618" s="835">
        <v>219.37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32</v>
      </c>
      <c r="B1619" s="832" t="s">
        <v>2552</v>
      </c>
      <c r="C1619" s="832" t="s">
        <v>2558</v>
      </c>
      <c r="D1619" s="833" t="s">
        <v>4322</v>
      </c>
      <c r="E1619" s="834" t="s">
        <v>2588</v>
      </c>
      <c r="F1619" s="832" t="s">
        <v>2553</v>
      </c>
      <c r="G1619" s="832" t="s">
        <v>3080</v>
      </c>
      <c r="H1619" s="832" t="s">
        <v>592</v>
      </c>
      <c r="I1619" s="832" t="s">
        <v>2432</v>
      </c>
      <c r="J1619" s="832" t="s">
        <v>2213</v>
      </c>
      <c r="K1619" s="832" t="s">
        <v>2211</v>
      </c>
      <c r="L1619" s="835">
        <v>1427.23</v>
      </c>
      <c r="M1619" s="835">
        <v>1427.23</v>
      </c>
      <c r="N1619" s="832">
        <v>1</v>
      </c>
      <c r="O1619" s="836">
        <v>0.5</v>
      </c>
      <c r="P1619" s="835">
        <v>1427.23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32</v>
      </c>
      <c r="B1620" s="832" t="s">
        <v>2552</v>
      </c>
      <c r="C1620" s="832" t="s">
        <v>2558</v>
      </c>
      <c r="D1620" s="833" t="s">
        <v>4322</v>
      </c>
      <c r="E1620" s="834" t="s">
        <v>2588</v>
      </c>
      <c r="F1620" s="832" t="s">
        <v>2553</v>
      </c>
      <c r="G1620" s="832" t="s">
        <v>3080</v>
      </c>
      <c r="H1620" s="832" t="s">
        <v>662</v>
      </c>
      <c r="I1620" s="832" t="s">
        <v>2209</v>
      </c>
      <c r="J1620" s="832" t="s">
        <v>2210</v>
      </c>
      <c r="K1620" s="832" t="s">
        <v>2211</v>
      </c>
      <c r="L1620" s="835">
        <v>902.57</v>
      </c>
      <c r="M1620" s="835">
        <v>2707.71</v>
      </c>
      <c r="N1620" s="832">
        <v>3</v>
      </c>
      <c r="O1620" s="836">
        <v>1</v>
      </c>
      <c r="P1620" s="835">
        <v>2707.71</v>
      </c>
      <c r="Q1620" s="837">
        <v>1</v>
      </c>
      <c r="R1620" s="832">
        <v>3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32</v>
      </c>
      <c r="B1621" s="832" t="s">
        <v>2552</v>
      </c>
      <c r="C1621" s="832" t="s">
        <v>2558</v>
      </c>
      <c r="D1621" s="833" t="s">
        <v>4322</v>
      </c>
      <c r="E1621" s="834" t="s">
        <v>2588</v>
      </c>
      <c r="F1621" s="832" t="s">
        <v>2553</v>
      </c>
      <c r="G1621" s="832" t="s">
        <v>3341</v>
      </c>
      <c r="H1621" s="832" t="s">
        <v>592</v>
      </c>
      <c r="I1621" s="832" t="s">
        <v>4010</v>
      </c>
      <c r="J1621" s="832" t="s">
        <v>4011</v>
      </c>
      <c r="K1621" s="832" t="s">
        <v>3344</v>
      </c>
      <c r="L1621" s="835">
        <v>16862.740000000002</v>
      </c>
      <c r="M1621" s="835">
        <v>16862.740000000002</v>
      </c>
      <c r="N1621" s="832">
        <v>1</v>
      </c>
      <c r="O1621" s="836">
        <v>0.5</v>
      </c>
      <c r="P1621" s="835">
        <v>16862.740000000002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32</v>
      </c>
      <c r="B1622" s="832" t="s">
        <v>2552</v>
      </c>
      <c r="C1622" s="832" t="s">
        <v>2558</v>
      </c>
      <c r="D1622" s="833" t="s">
        <v>4322</v>
      </c>
      <c r="E1622" s="834" t="s">
        <v>2588</v>
      </c>
      <c r="F1622" s="832" t="s">
        <v>2553</v>
      </c>
      <c r="G1622" s="832" t="s">
        <v>3341</v>
      </c>
      <c r="H1622" s="832" t="s">
        <v>662</v>
      </c>
      <c r="I1622" s="832" t="s">
        <v>3342</v>
      </c>
      <c r="J1622" s="832" t="s">
        <v>3343</v>
      </c>
      <c r="K1622" s="832" t="s">
        <v>3344</v>
      </c>
      <c r="L1622" s="835">
        <v>16862.740000000002</v>
      </c>
      <c r="M1622" s="835">
        <v>16862.740000000002</v>
      </c>
      <c r="N1622" s="832">
        <v>1</v>
      </c>
      <c r="O1622" s="836">
        <v>0.5</v>
      </c>
      <c r="P1622" s="835">
        <v>16862.740000000002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32</v>
      </c>
      <c r="B1623" s="832" t="s">
        <v>2552</v>
      </c>
      <c r="C1623" s="832" t="s">
        <v>2558</v>
      </c>
      <c r="D1623" s="833" t="s">
        <v>4322</v>
      </c>
      <c r="E1623" s="834" t="s">
        <v>2588</v>
      </c>
      <c r="F1623" s="832" t="s">
        <v>2553</v>
      </c>
      <c r="G1623" s="832" t="s">
        <v>2760</v>
      </c>
      <c r="H1623" s="832" t="s">
        <v>662</v>
      </c>
      <c r="I1623" s="832" t="s">
        <v>2265</v>
      </c>
      <c r="J1623" s="832" t="s">
        <v>1248</v>
      </c>
      <c r="K1623" s="832" t="s">
        <v>2266</v>
      </c>
      <c r="L1623" s="835">
        <v>0</v>
      </c>
      <c r="M1623" s="835">
        <v>0</v>
      </c>
      <c r="N1623" s="832">
        <v>3</v>
      </c>
      <c r="O1623" s="836">
        <v>1.5</v>
      </c>
      <c r="P1623" s="835">
        <v>0</v>
      </c>
      <c r="Q1623" s="837"/>
      <c r="R1623" s="832">
        <v>3</v>
      </c>
      <c r="S1623" s="837">
        <v>1</v>
      </c>
      <c r="T1623" s="836">
        <v>1.5</v>
      </c>
      <c r="U1623" s="838">
        <v>1</v>
      </c>
    </row>
    <row r="1624" spans="1:21" ht="14.4" customHeight="1" x14ac:dyDescent="0.3">
      <c r="A1624" s="831">
        <v>32</v>
      </c>
      <c r="B1624" s="832" t="s">
        <v>2552</v>
      </c>
      <c r="C1624" s="832" t="s">
        <v>2558</v>
      </c>
      <c r="D1624" s="833" t="s">
        <v>4322</v>
      </c>
      <c r="E1624" s="834" t="s">
        <v>2588</v>
      </c>
      <c r="F1624" s="832" t="s">
        <v>2553</v>
      </c>
      <c r="G1624" s="832" t="s">
        <v>2919</v>
      </c>
      <c r="H1624" s="832" t="s">
        <v>662</v>
      </c>
      <c r="I1624" s="832" t="s">
        <v>4012</v>
      </c>
      <c r="J1624" s="832" t="s">
        <v>2921</v>
      </c>
      <c r="K1624" s="832" t="s">
        <v>4013</v>
      </c>
      <c r="L1624" s="835">
        <v>1544.99</v>
      </c>
      <c r="M1624" s="835">
        <v>3089.98</v>
      </c>
      <c r="N1624" s="832">
        <v>2</v>
      </c>
      <c r="O1624" s="836">
        <v>1</v>
      </c>
      <c r="P1624" s="835">
        <v>3089.98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32</v>
      </c>
      <c r="B1625" s="832" t="s">
        <v>2552</v>
      </c>
      <c r="C1625" s="832" t="s">
        <v>2558</v>
      </c>
      <c r="D1625" s="833" t="s">
        <v>4322</v>
      </c>
      <c r="E1625" s="834" t="s">
        <v>2588</v>
      </c>
      <c r="F1625" s="832" t="s">
        <v>2553</v>
      </c>
      <c r="G1625" s="832" t="s">
        <v>3345</v>
      </c>
      <c r="H1625" s="832" t="s">
        <v>662</v>
      </c>
      <c r="I1625" s="832" t="s">
        <v>2199</v>
      </c>
      <c r="J1625" s="832" t="s">
        <v>2200</v>
      </c>
      <c r="K1625" s="832" t="s">
        <v>2201</v>
      </c>
      <c r="L1625" s="835">
        <v>11800.32</v>
      </c>
      <c r="M1625" s="835">
        <v>23600.639999999999</v>
      </c>
      <c r="N1625" s="832">
        <v>2</v>
      </c>
      <c r="O1625" s="836">
        <v>0.5</v>
      </c>
      <c r="P1625" s="835">
        <v>23600.639999999999</v>
      </c>
      <c r="Q1625" s="837">
        <v>1</v>
      </c>
      <c r="R1625" s="832">
        <v>2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32</v>
      </c>
      <c r="B1626" s="832" t="s">
        <v>2552</v>
      </c>
      <c r="C1626" s="832" t="s">
        <v>2558</v>
      </c>
      <c r="D1626" s="833" t="s">
        <v>4322</v>
      </c>
      <c r="E1626" s="834" t="s">
        <v>2588</v>
      </c>
      <c r="F1626" s="832" t="s">
        <v>2553</v>
      </c>
      <c r="G1626" s="832" t="s">
        <v>3982</v>
      </c>
      <c r="H1626" s="832" t="s">
        <v>592</v>
      </c>
      <c r="I1626" s="832" t="s">
        <v>3983</v>
      </c>
      <c r="J1626" s="832" t="s">
        <v>3984</v>
      </c>
      <c r="K1626" s="832" t="s">
        <v>3985</v>
      </c>
      <c r="L1626" s="835">
        <v>0</v>
      </c>
      <c r="M1626" s="835">
        <v>0</v>
      </c>
      <c r="N1626" s="832">
        <v>2</v>
      </c>
      <c r="O1626" s="836">
        <v>2</v>
      </c>
      <c r="P1626" s="835">
        <v>0</v>
      </c>
      <c r="Q1626" s="837"/>
      <c r="R1626" s="832">
        <v>2</v>
      </c>
      <c r="S1626" s="837">
        <v>1</v>
      </c>
      <c r="T1626" s="836">
        <v>2</v>
      </c>
      <c r="U1626" s="838">
        <v>1</v>
      </c>
    </row>
    <row r="1627" spans="1:21" ht="14.4" customHeight="1" x14ac:dyDescent="0.3">
      <c r="A1627" s="831">
        <v>32</v>
      </c>
      <c r="B1627" s="832" t="s">
        <v>2552</v>
      </c>
      <c r="C1627" s="832" t="s">
        <v>2558</v>
      </c>
      <c r="D1627" s="833" t="s">
        <v>4322</v>
      </c>
      <c r="E1627" s="834" t="s">
        <v>2588</v>
      </c>
      <c r="F1627" s="832" t="s">
        <v>2553</v>
      </c>
      <c r="G1627" s="832" t="s">
        <v>2627</v>
      </c>
      <c r="H1627" s="832" t="s">
        <v>662</v>
      </c>
      <c r="I1627" s="832" t="s">
        <v>2136</v>
      </c>
      <c r="J1627" s="832" t="s">
        <v>1309</v>
      </c>
      <c r="K1627" s="832" t="s">
        <v>2137</v>
      </c>
      <c r="L1627" s="835">
        <v>154.36000000000001</v>
      </c>
      <c r="M1627" s="835">
        <v>154.36000000000001</v>
      </c>
      <c r="N1627" s="832">
        <v>1</v>
      </c>
      <c r="O1627" s="836">
        <v>1</v>
      </c>
      <c r="P1627" s="835">
        <v>154.36000000000001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32</v>
      </c>
      <c r="B1628" s="832" t="s">
        <v>2552</v>
      </c>
      <c r="C1628" s="832" t="s">
        <v>2558</v>
      </c>
      <c r="D1628" s="833" t="s">
        <v>4322</v>
      </c>
      <c r="E1628" s="834" t="s">
        <v>2588</v>
      </c>
      <c r="F1628" s="832" t="s">
        <v>2553</v>
      </c>
      <c r="G1628" s="832" t="s">
        <v>3169</v>
      </c>
      <c r="H1628" s="832" t="s">
        <v>662</v>
      </c>
      <c r="I1628" s="832" t="s">
        <v>2125</v>
      </c>
      <c r="J1628" s="832" t="s">
        <v>2123</v>
      </c>
      <c r="K1628" s="832" t="s">
        <v>2126</v>
      </c>
      <c r="L1628" s="835">
        <v>84.18</v>
      </c>
      <c r="M1628" s="835">
        <v>168.36</v>
      </c>
      <c r="N1628" s="832">
        <v>2</v>
      </c>
      <c r="O1628" s="836">
        <v>0.5</v>
      </c>
      <c r="P1628" s="835">
        <v>168.36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32</v>
      </c>
      <c r="B1629" s="832" t="s">
        <v>2552</v>
      </c>
      <c r="C1629" s="832" t="s">
        <v>2558</v>
      </c>
      <c r="D1629" s="833" t="s">
        <v>4322</v>
      </c>
      <c r="E1629" s="834" t="s">
        <v>2588</v>
      </c>
      <c r="F1629" s="832" t="s">
        <v>2553</v>
      </c>
      <c r="G1629" s="832" t="s">
        <v>2940</v>
      </c>
      <c r="H1629" s="832" t="s">
        <v>592</v>
      </c>
      <c r="I1629" s="832" t="s">
        <v>2941</v>
      </c>
      <c r="J1629" s="832" t="s">
        <v>2942</v>
      </c>
      <c r="K1629" s="832" t="s">
        <v>2943</v>
      </c>
      <c r="L1629" s="835">
        <v>421.79</v>
      </c>
      <c r="M1629" s="835">
        <v>2108.9500000000003</v>
      </c>
      <c r="N1629" s="832">
        <v>5</v>
      </c>
      <c r="O1629" s="836">
        <v>3</v>
      </c>
      <c r="P1629" s="835">
        <v>843.58</v>
      </c>
      <c r="Q1629" s="837">
        <v>0.39999999999999997</v>
      </c>
      <c r="R1629" s="832">
        <v>2</v>
      </c>
      <c r="S1629" s="837">
        <v>0.4</v>
      </c>
      <c r="T1629" s="836">
        <v>1.5</v>
      </c>
      <c r="U1629" s="838">
        <v>0.5</v>
      </c>
    </row>
    <row r="1630" spans="1:21" ht="14.4" customHeight="1" x14ac:dyDescent="0.3">
      <c r="A1630" s="831">
        <v>32</v>
      </c>
      <c r="B1630" s="832" t="s">
        <v>2552</v>
      </c>
      <c r="C1630" s="832" t="s">
        <v>2558</v>
      </c>
      <c r="D1630" s="833" t="s">
        <v>4322</v>
      </c>
      <c r="E1630" s="834" t="s">
        <v>2588</v>
      </c>
      <c r="F1630" s="832" t="s">
        <v>2554</v>
      </c>
      <c r="G1630" s="832" t="s">
        <v>2951</v>
      </c>
      <c r="H1630" s="832" t="s">
        <v>592</v>
      </c>
      <c r="I1630" s="832" t="s">
        <v>3604</v>
      </c>
      <c r="J1630" s="832" t="s">
        <v>2953</v>
      </c>
      <c r="K1630" s="832"/>
      <c r="L1630" s="835">
        <v>0</v>
      </c>
      <c r="M1630" s="835">
        <v>0</v>
      </c>
      <c r="N1630" s="832">
        <v>8</v>
      </c>
      <c r="O1630" s="836">
        <v>7.5</v>
      </c>
      <c r="P1630" s="835">
        <v>0</v>
      </c>
      <c r="Q1630" s="837"/>
      <c r="R1630" s="832">
        <v>5</v>
      </c>
      <c r="S1630" s="837">
        <v>0.625</v>
      </c>
      <c r="T1630" s="836">
        <v>4.5</v>
      </c>
      <c r="U1630" s="838">
        <v>0.6</v>
      </c>
    </row>
    <row r="1631" spans="1:21" ht="14.4" customHeight="1" x14ac:dyDescent="0.3">
      <c r="A1631" s="831">
        <v>32</v>
      </c>
      <c r="B1631" s="832" t="s">
        <v>2552</v>
      </c>
      <c r="C1631" s="832" t="s">
        <v>2558</v>
      </c>
      <c r="D1631" s="833" t="s">
        <v>4322</v>
      </c>
      <c r="E1631" s="834" t="s">
        <v>2588</v>
      </c>
      <c r="F1631" s="832" t="s">
        <v>2554</v>
      </c>
      <c r="G1631" s="832" t="s">
        <v>2951</v>
      </c>
      <c r="H1631" s="832" t="s">
        <v>592</v>
      </c>
      <c r="I1631" s="832" t="s">
        <v>4014</v>
      </c>
      <c r="J1631" s="832" t="s">
        <v>2953</v>
      </c>
      <c r="K1631" s="832"/>
      <c r="L1631" s="835">
        <v>0</v>
      </c>
      <c r="M1631" s="835">
        <v>0</v>
      </c>
      <c r="N1631" s="832">
        <v>1</v>
      </c>
      <c r="O1631" s="836">
        <v>1</v>
      </c>
      <c r="P1631" s="835">
        <v>0</v>
      </c>
      <c r="Q1631" s="837"/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32</v>
      </c>
      <c r="B1632" s="832" t="s">
        <v>2552</v>
      </c>
      <c r="C1632" s="832" t="s">
        <v>2558</v>
      </c>
      <c r="D1632" s="833" t="s">
        <v>4322</v>
      </c>
      <c r="E1632" s="834" t="s">
        <v>2588</v>
      </c>
      <c r="F1632" s="832" t="s">
        <v>2554</v>
      </c>
      <c r="G1632" s="832" t="s">
        <v>2951</v>
      </c>
      <c r="H1632" s="832" t="s">
        <v>592</v>
      </c>
      <c r="I1632" s="832" t="s">
        <v>4015</v>
      </c>
      <c r="J1632" s="832" t="s">
        <v>2953</v>
      </c>
      <c r="K1632" s="832"/>
      <c r="L1632" s="835">
        <v>0</v>
      </c>
      <c r="M1632" s="835">
        <v>0</v>
      </c>
      <c r="N1632" s="832">
        <v>1</v>
      </c>
      <c r="O1632" s="836">
        <v>0.5</v>
      </c>
      <c r="P1632" s="835">
        <v>0</v>
      </c>
      <c r="Q1632" s="837"/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32</v>
      </c>
      <c r="B1633" s="832" t="s">
        <v>2552</v>
      </c>
      <c r="C1633" s="832" t="s">
        <v>2558</v>
      </c>
      <c r="D1633" s="833" t="s">
        <v>4322</v>
      </c>
      <c r="E1633" s="834" t="s">
        <v>2591</v>
      </c>
      <c r="F1633" s="832" t="s">
        <v>2553</v>
      </c>
      <c r="G1633" s="832" t="s">
        <v>2598</v>
      </c>
      <c r="H1633" s="832" t="s">
        <v>592</v>
      </c>
      <c r="I1633" s="832" t="s">
        <v>2750</v>
      </c>
      <c r="J1633" s="832" t="s">
        <v>2600</v>
      </c>
      <c r="K1633" s="832" t="s">
        <v>2751</v>
      </c>
      <c r="L1633" s="835">
        <v>263.26</v>
      </c>
      <c r="M1633" s="835">
        <v>2632.6</v>
      </c>
      <c r="N1633" s="832">
        <v>10</v>
      </c>
      <c r="O1633" s="836">
        <v>1</v>
      </c>
      <c r="P1633" s="835">
        <v>2632.6</v>
      </c>
      <c r="Q1633" s="837">
        <v>1</v>
      </c>
      <c r="R1633" s="832">
        <v>10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32</v>
      </c>
      <c r="B1634" s="832" t="s">
        <v>2552</v>
      </c>
      <c r="C1634" s="832" t="s">
        <v>2558</v>
      </c>
      <c r="D1634" s="833" t="s">
        <v>4322</v>
      </c>
      <c r="E1634" s="834" t="s">
        <v>2591</v>
      </c>
      <c r="F1634" s="832" t="s">
        <v>2553</v>
      </c>
      <c r="G1634" s="832" t="s">
        <v>2598</v>
      </c>
      <c r="H1634" s="832" t="s">
        <v>592</v>
      </c>
      <c r="I1634" s="832" t="s">
        <v>2599</v>
      </c>
      <c r="J1634" s="832" t="s">
        <v>2600</v>
      </c>
      <c r="K1634" s="832" t="s">
        <v>2601</v>
      </c>
      <c r="L1634" s="835">
        <v>1295.6400000000001</v>
      </c>
      <c r="M1634" s="835">
        <v>19434.599999999999</v>
      </c>
      <c r="N1634" s="832">
        <v>15</v>
      </c>
      <c r="O1634" s="836">
        <v>6.5</v>
      </c>
      <c r="P1634" s="835">
        <v>5182.5600000000004</v>
      </c>
      <c r="Q1634" s="837">
        <v>0.26666666666666672</v>
      </c>
      <c r="R1634" s="832">
        <v>4</v>
      </c>
      <c r="S1634" s="837">
        <v>0.26666666666666666</v>
      </c>
      <c r="T1634" s="836">
        <v>2</v>
      </c>
      <c r="U1634" s="838">
        <v>0.30769230769230771</v>
      </c>
    </row>
    <row r="1635" spans="1:21" ht="14.4" customHeight="1" x14ac:dyDescent="0.3">
      <c r="A1635" s="831">
        <v>32</v>
      </c>
      <c r="B1635" s="832" t="s">
        <v>2552</v>
      </c>
      <c r="C1635" s="832" t="s">
        <v>2558</v>
      </c>
      <c r="D1635" s="833" t="s">
        <v>4322</v>
      </c>
      <c r="E1635" s="834" t="s">
        <v>2591</v>
      </c>
      <c r="F1635" s="832" t="s">
        <v>2553</v>
      </c>
      <c r="G1635" s="832" t="s">
        <v>2648</v>
      </c>
      <c r="H1635" s="832" t="s">
        <v>592</v>
      </c>
      <c r="I1635" s="832" t="s">
        <v>2957</v>
      </c>
      <c r="J1635" s="832" t="s">
        <v>2657</v>
      </c>
      <c r="K1635" s="832" t="s">
        <v>2958</v>
      </c>
      <c r="L1635" s="835">
        <v>36.270000000000003</v>
      </c>
      <c r="M1635" s="835">
        <v>72.540000000000006</v>
      </c>
      <c r="N1635" s="832">
        <v>2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32</v>
      </c>
      <c r="B1636" s="832" t="s">
        <v>2552</v>
      </c>
      <c r="C1636" s="832" t="s">
        <v>2558</v>
      </c>
      <c r="D1636" s="833" t="s">
        <v>4322</v>
      </c>
      <c r="E1636" s="834" t="s">
        <v>2591</v>
      </c>
      <c r="F1636" s="832" t="s">
        <v>2553</v>
      </c>
      <c r="G1636" s="832" t="s">
        <v>2648</v>
      </c>
      <c r="H1636" s="832" t="s">
        <v>592</v>
      </c>
      <c r="I1636" s="832" t="s">
        <v>2656</v>
      </c>
      <c r="J1636" s="832" t="s">
        <v>2657</v>
      </c>
      <c r="K1636" s="832" t="s">
        <v>2658</v>
      </c>
      <c r="L1636" s="835">
        <v>121.75</v>
      </c>
      <c r="M1636" s="835">
        <v>608.75</v>
      </c>
      <c r="N1636" s="832">
        <v>5</v>
      </c>
      <c r="O1636" s="836">
        <v>3</v>
      </c>
      <c r="P1636" s="835">
        <v>365.25</v>
      </c>
      <c r="Q1636" s="837">
        <v>0.6</v>
      </c>
      <c r="R1636" s="832">
        <v>3</v>
      </c>
      <c r="S1636" s="837">
        <v>0.6</v>
      </c>
      <c r="T1636" s="836">
        <v>2</v>
      </c>
      <c r="U1636" s="838">
        <v>0.66666666666666663</v>
      </c>
    </row>
    <row r="1637" spans="1:21" ht="14.4" customHeight="1" x14ac:dyDescent="0.3">
      <c r="A1637" s="831">
        <v>32</v>
      </c>
      <c r="B1637" s="832" t="s">
        <v>2552</v>
      </c>
      <c r="C1637" s="832" t="s">
        <v>2558</v>
      </c>
      <c r="D1637" s="833" t="s">
        <v>4322</v>
      </c>
      <c r="E1637" s="834" t="s">
        <v>2591</v>
      </c>
      <c r="F1637" s="832" t="s">
        <v>2553</v>
      </c>
      <c r="G1637" s="832" t="s">
        <v>2648</v>
      </c>
      <c r="H1637" s="832" t="s">
        <v>662</v>
      </c>
      <c r="I1637" s="832" t="s">
        <v>2236</v>
      </c>
      <c r="J1637" s="832" t="s">
        <v>678</v>
      </c>
      <c r="K1637" s="832" t="s">
        <v>679</v>
      </c>
      <c r="L1637" s="835">
        <v>72.55</v>
      </c>
      <c r="M1637" s="835">
        <v>1088.25</v>
      </c>
      <c r="N1637" s="832">
        <v>15</v>
      </c>
      <c r="O1637" s="836">
        <v>11.5</v>
      </c>
      <c r="P1637" s="835">
        <v>507.85</v>
      </c>
      <c r="Q1637" s="837">
        <v>0.46666666666666667</v>
      </c>
      <c r="R1637" s="832">
        <v>7</v>
      </c>
      <c r="S1637" s="837">
        <v>0.46666666666666667</v>
      </c>
      <c r="T1637" s="836">
        <v>5</v>
      </c>
      <c r="U1637" s="838">
        <v>0.43478260869565216</v>
      </c>
    </row>
    <row r="1638" spans="1:21" ht="14.4" customHeight="1" x14ac:dyDescent="0.3">
      <c r="A1638" s="831">
        <v>32</v>
      </c>
      <c r="B1638" s="832" t="s">
        <v>2552</v>
      </c>
      <c r="C1638" s="832" t="s">
        <v>2558</v>
      </c>
      <c r="D1638" s="833" t="s">
        <v>4322</v>
      </c>
      <c r="E1638" s="834" t="s">
        <v>2591</v>
      </c>
      <c r="F1638" s="832" t="s">
        <v>2553</v>
      </c>
      <c r="G1638" s="832" t="s">
        <v>2648</v>
      </c>
      <c r="H1638" s="832" t="s">
        <v>662</v>
      </c>
      <c r="I1638" s="832" t="s">
        <v>2237</v>
      </c>
      <c r="J1638" s="832" t="s">
        <v>678</v>
      </c>
      <c r="K1638" s="832" t="s">
        <v>680</v>
      </c>
      <c r="L1638" s="835">
        <v>65.28</v>
      </c>
      <c r="M1638" s="835">
        <v>456.95999999999992</v>
      </c>
      <c r="N1638" s="832">
        <v>7</v>
      </c>
      <c r="O1638" s="836">
        <v>3</v>
      </c>
      <c r="P1638" s="835">
        <v>391.67999999999995</v>
      </c>
      <c r="Q1638" s="837">
        <v>0.85714285714285721</v>
      </c>
      <c r="R1638" s="832">
        <v>6</v>
      </c>
      <c r="S1638" s="837">
        <v>0.8571428571428571</v>
      </c>
      <c r="T1638" s="836">
        <v>2.5</v>
      </c>
      <c r="U1638" s="838">
        <v>0.83333333333333337</v>
      </c>
    </row>
    <row r="1639" spans="1:21" ht="14.4" customHeight="1" x14ac:dyDescent="0.3">
      <c r="A1639" s="831">
        <v>32</v>
      </c>
      <c r="B1639" s="832" t="s">
        <v>2552</v>
      </c>
      <c r="C1639" s="832" t="s">
        <v>2558</v>
      </c>
      <c r="D1639" s="833" t="s">
        <v>4322</v>
      </c>
      <c r="E1639" s="834" t="s">
        <v>2591</v>
      </c>
      <c r="F1639" s="832" t="s">
        <v>2553</v>
      </c>
      <c r="G1639" s="832" t="s">
        <v>2774</v>
      </c>
      <c r="H1639" s="832" t="s">
        <v>662</v>
      </c>
      <c r="I1639" s="832" t="s">
        <v>2452</v>
      </c>
      <c r="J1639" s="832" t="s">
        <v>2453</v>
      </c>
      <c r="K1639" s="832" t="s">
        <v>2454</v>
      </c>
      <c r="L1639" s="835">
        <v>4.7</v>
      </c>
      <c r="M1639" s="835">
        <v>9.4</v>
      </c>
      <c r="N1639" s="832">
        <v>2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32</v>
      </c>
      <c r="B1640" s="832" t="s">
        <v>2552</v>
      </c>
      <c r="C1640" s="832" t="s">
        <v>2558</v>
      </c>
      <c r="D1640" s="833" t="s">
        <v>4322</v>
      </c>
      <c r="E1640" s="834" t="s">
        <v>2591</v>
      </c>
      <c r="F1640" s="832" t="s">
        <v>2553</v>
      </c>
      <c r="G1640" s="832" t="s">
        <v>2659</v>
      </c>
      <c r="H1640" s="832" t="s">
        <v>662</v>
      </c>
      <c r="I1640" s="832" t="s">
        <v>3351</v>
      </c>
      <c r="J1640" s="832" t="s">
        <v>2063</v>
      </c>
      <c r="K1640" s="832" t="s">
        <v>3352</v>
      </c>
      <c r="L1640" s="835">
        <v>186.55</v>
      </c>
      <c r="M1640" s="835">
        <v>186.55</v>
      </c>
      <c r="N1640" s="832">
        <v>1</v>
      </c>
      <c r="O1640" s="836">
        <v>1</v>
      </c>
      <c r="P1640" s="835">
        <v>186.55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32</v>
      </c>
      <c r="B1641" s="832" t="s">
        <v>2552</v>
      </c>
      <c r="C1641" s="832" t="s">
        <v>2558</v>
      </c>
      <c r="D1641" s="833" t="s">
        <v>4322</v>
      </c>
      <c r="E1641" s="834" t="s">
        <v>2591</v>
      </c>
      <c r="F1641" s="832" t="s">
        <v>2553</v>
      </c>
      <c r="G1641" s="832" t="s">
        <v>2659</v>
      </c>
      <c r="H1641" s="832" t="s">
        <v>662</v>
      </c>
      <c r="I1641" s="832" t="s">
        <v>4016</v>
      </c>
      <c r="J1641" s="832" t="s">
        <v>2063</v>
      </c>
      <c r="K1641" s="832" t="s">
        <v>2275</v>
      </c>
      <c r="L1641" s="835">
        <v>62.18</v>
      </c>
      <c r="M1641" s="835">
        <v>62.18</v>
      </c>
      <c r="N1641" s="832">
        <v>1</v>
      </c>
      <c r="O1641" s="836">
        <v>1</v>
      </c>
      <c r="P1641" s="835">
        <v>62.18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32</v>
      </c>
      <c r="B1642" s="832" t="s">
        <v>2552</v>
      </c>
      <c r="C1642" s="832" t="s">
        <v>2558</v>
      </c>
      <c r="D1642" s="833" t="s">
        <v>4322</v>
      </c>
      <c r="E1642" s="834" t="s">
        <v>2591</v>
      </c>
      <c r="F1642" s="832" t="s">
        <v>2553</v>
      </c>
      <c r="G1642" s="832" t="s">
        <v>3605</v>
      </c>
      <c r="H1642" s="832" t="s">
        <v>592</v>
      </c>
      <c r="I1642" s="832" t="s">
        <v>3934</v>
      </c>
      <c r="J1642" s="832" t="s">
        <v>3607</v>
      </c>
      <c r="K1642" s="832" t="s">
        <v>3935</v>
      </c>
      <c r="L1642" s="835">
        <v>61.44</v>
      </c>
      <c r="M1642" s="835">
        <v>122.88</v>
      </c>
      <c r="N1642" s="832">
        <v>2</v>
      </c>
      <c r="O1642" s="836">
        <v>1</v>
      </c>
      <c r="P1642" s="835">
        <v>122.88</v>
      </c>
      <c r="Q1642" s="837">
        <v>1</v>
      </c>
      <c r="R1642" s="832">
        <v>2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32</v>
      </c>
      <c r="B1643" s="832" t="s">
        <v>2552</v>
      </c>
      <c r="C1643" s="832" t="s">
        <v>2558</v>
      </c>
      <c r="D1643" s="833" t="s">
        <v>4322</v>
      </c>
      <c r="E1643" s="834" t="s">
        <v>2591</v>
      </c>
      <c r="F1643" s="832" t="s">
        <v>2553</v>
      </c>
      <c r="G1643" s="832" t="s">
        <v>4017</v>
      </c>
      <c r="H1643" s="832" t="s">
        <v>592</v>
      </c>
      <c r="I1643" s="832" t="s">
        <v>4018</v>
      </c>
      <c r="J1643" s="832" t="s">
        <v>4019</v>
      </c>
      <c r="K1643" s="832" t="s">
        <v>4020</v>
      </c>
      <c r="L1643" s="835">
        <v>80.23</v>
      </c>
      <c r="M1643" s="835">
        <v>80.23</v>
      </c>
      <c r="N1643" s="832">
        <v>1</v>
      </c>
      <c r="O1643" s="836">
        <v>0.5</v>
      </c>
      <c r="P1643" s="835">
        <v>80.23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32</v>
      </c>
      <c r="B1644" s="832" t="s">
        <v>2552</v>
      </c>
      <c r="C1644" s="832" t="s">
        <v>2558</v>
      </c>
      <c r="D1644" s="833" t="s">
        <v>4322</v>
      </c>
      <c r="E1644" s="834" t="s">
        <v>2591</v>
      </c>
      <c r="F1644" s="832" t="s">
        <v>2553</v>
      </c>
      <c r="G1644" s="832" t="s">
        <v>3181</v>
      </c>
      <c r="H1644" s="832" t="s">
        <v>592</v>
      </c>
      <c r="I1644" s="832" t="s">
        <v>4021</v>
      </c>
      <c r="J1644" s="832" t="s">
        <v>4022</v>
      </c>
      <c r="K1644" s="832" t="s">
        <v>2966</v>
      </c>
      <c r="L1644" s="835">
        <v>310.58999999999997</v>
      </c>
      <c r="M1644" s="835">
        <v>310.58999999999997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32</v>
      </c>
      <c r="B1645" s="832" t="s">
        <v>2552</v>
      </c>
      <c r="C1645" s="832" t="s">
        <v>2558</v>
      </c>
      <c r="D1645" s="833" t="s">
        <v>4322</v>
      </c>
      <c r="E1645" s="834" t="s">
        <v>2591</v>
      </c>
      <c r="F1645" s="832" t="s">
        <v>2553</v>
      </c>
      <c r="G1645" s="832" t="s">
        <v>3112</v>
      </c>
      <c r="H1645" s="832" t="s">
        <v>662</v>
      </c>
      <c r="I1645" s="832" t="s">
        <v>2156</v>
      </c>
      <c r="J1645" s="832" t="s">
        <v>2157</v>
      </c>
      <c r="K1645" s="832" t="s">
        <v>2158</v>
      </c>
      <c r="L1645" s="835">
        <v>70.540000000000006</v>
      </c>
      <c r="M1645" s="835">
        <v>352.70000000000005</v>
      </c>
      <c r="N1645" s="832">
        <v>5</v>
      </c>
      <c r="O1645" s="836">
        <v>3.5</v>
      </c>
      <c r="P1645" s="835">
        <v>211.62</v>
      </c>
      <c r="Q1645" s="837">
        <v>0.6</v>
      </c>
      <c r="R1645" s="832">
        <v>3</v>
      </c>
      <c r="S1645" s="837">
        <v>0.6</v>
      </c>
      <c r="T1645" s="836">
        <v>1.5</v>
      </c>
      <c r="U1645" s="838">
        <v>0.42857142857142855</v>
      </c>
    </row>
    <row r="1646" spans="1:21" ht="14.4" customHeight="1" x14ac:dyDescent="0.3">
      <c r="A1646" s="831">
        <v>32</v>
      </c>
      <c r="B1646" s="832" t="s">
        <v>2552</v>
      </c>
      <c r="C1646" s="832" t="s">
        <v>2558</v>
      </c>
      <c r="D1646" s="833" t="s">
        <v>4322</v>
      </c>
      <c r="E1646" s="834" t="s">
        <v>2591</v>
      </c>
      <c r="F1646" s="832" t="s">
        <v>2553</v>
      </c>
      <c r="G1646" s="832" t="s">
        <v>3112</v>
      </c>
      <c r="H1646" s="832" t="s">
        <v>662</v>
      </c>
      <c r="I1646" s="832" t="s">
        <v>3305</v>
      </c>
      <c r="J1646" s="832" t="s">
        <v>2157</v>
      </c>
      <c r="K1646" s="832" t="s">
        <v>3306</v>
      </c>
      <c r="L1646" s="835">
        <v>141.09</v>
      </c>
      <c r="M1646" s="835">
        <v>705.45</v>
      </c>
      <c r="N1646" s="832">
        <v>5</v>
      </c>
      <c r="O1646" s="836">
        <v>3.5</v>
      </c>
      <c r="P1646" s="835">
        <v>564.36</v>
      </c>
      <c r="Q1646" s="837">
        <v>0.79999999999999993</v>
      </c>
      <c r="R1646" s="832">
        <v>4</v>
      </c>
      <c r="S1646" s="837">
        <v>0.8</v>
      </c>
      <c r="T1646" s="836">
        <v>2.5</v>
      </c>
      <c r="U1646" s="838">
        <v>0.7142857142857143</v>
      </c>
    </row>
    <row r="1647" spans="1:21" ht="14.4" customHeight="1" x14ac:dyDescent="0.3">
      <c r="A1647" s="831">
        <v>32</v>
      </c>
      <c r="B1647" s="832" t="s">
        <v>2552</v>
      </c>
      <c r="C1647" s="832" t="s">
        <v>2558</v>
      </c>
      <c r="D1647" s="833" t="s">
        <v>4322</v>
      </c>
      <c r="E1647" s="834" t="s">
        <v>2591</v>
      </c>
      <c r="F1647" s="832" t="s">
        <v>2553</v>
      </c>
      <c r="G1647" s="832" t="s">
        <v>2786</v>
      </c>
      <c r="H1647" s="832" t="s">
        <v>592</v>
      </c>
      <c r="I1647" s="832" t="s">
        <v>2787</v>
      </c>
      <c r="J1647" s="832" t="s">
        <v>1030</v>
      </c>
      <c r="K1647" s="832" t="s">
        <v>2788</v>
      </c>
      <c r="L1647" s="835">
        <v>0</v>
      </c>
      <c r="M1647" s="835">
        <v>0</v>
      </c>
      <c r="N1647" s="832">
        <v>3</v>
      </c>
      <c r="O1647" s="836">
        <v>1.5</v>
      </c>
      <c r="P1647" s="835">
        <v>0</v>
      </c>
      <c r="Q1647" s="837"/>
      <c r="R1647" s="832">
        <v>1</v>
      </c>
      <c r="S1647" s="837">
        <v>0.33333333333333331</v>
      </c>
      <c r="T1647" s="836">
        <v>1</v>
      </c>
      <c r="U1647" s="838">
        <v>0.66666666666666663</v>
      </c>
    </row>
    <row r="1648" spans="1:21" ht="14.4" customHeight="1" x14ac:dyDescent="0.3">
      <c r="A1648" s="831">
        <v>32</v>
      </c>
      <c r="B1648" s="832" t="s">
        <v>2552</v>
      </c>
      <c r="C1648" s="832" t="s">
        <v>2558</v>
      </c>
      <c r="D1648" s="833" t="s">
        <v>4322</v>
      </c>
      <c r="E1648" s="834" t="s">
        <v>2591</v>
      </c>
      <c r="F1648" s="832" t="s">
        <v>2553</v>
      </c>
      <c r="G1648" s="832" t="s">
        <v>2786</v>
      </c>
      <c r="H1648" s="832" t="s">
        <v>592</v>
      </c>
      <c r="I1648" s="832" t="s">
        <v>4023</v>
      </c>
      <c r="J1648" s="832" t="s">
        <v>1030</v>
      </c>
      <c r="K1648" s="832" t="s">
        <v>2788</v>
      </c>
      <c r="L1648" s="835">
        <v>0</v>
      </c>
      <c r="M1648" s="835">
        <v>0</v>
      </c>
      <c r="N1648" s="832">
        <v>2</v>
      </c>
      <c r="O1648" s="836">
        <v>0.5</v>
      </c>
      <c r="P1648" s="835"/>
      <c r="Q1648" s="837"/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32</v>
      </c>
      <c r="B1649" s="832" t="s">
        <v>2552</v>
      </c>
      <c r="C1649" s="832" t="s">
        <v>2558</v>
      </c>
      <c r="D1649" s="833" t="s">
        <v>4322</v>
      </c>
      <c r="E1649" s="834" t="s">
        <v>2591</v>
      </c>
      <c r="F1649" s="832" t="s">
        <v>2553</v>
      </c>
      <c r="G1649" s="832" t="s">
        <v>2786</v>
      </c>
      <c r="H1649" s="832" t="s">
        <v>592</v>
      </c>
      <c r="I1649" s="832" t="s">
        <v>3208</v>
      </c>
      <c r="J1649" s="832" t="s">
        <v>1030</v>
      </c>
      <c r="K1649" s="832" t="s">
        <v>3209</v>
      </c>
      <c r="L1649" s="835">
        <v>0</v>
      </c>
      <c r="M1649" s="835">
        <v>0</v>
      </c>
      <c r="N1649" s="832">
        <v>1</v>
      </c>
      <c r="O1649" s="836">
        <v>0.5</v>
      </c>
      <c r="P1649" s="835"/>
      <c r="Q1649" s="837"/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32</v>
      </c>
      <c r="B1650" s="832" t="s">
        <v>2552</v>
      </c>
      <c r="C1650" s="832" t="s">
        <v>2558</v>
      </c>
      <c r="D1650" s="833" t="s">
        <v>4322</v>
      </c>
      <c r="E1650" s="834" t="s">
        <v>2591</v>
      </c>
      <c r="F1650" s="832" t="s">
        <v>2553</v>
      </c>
      <c r="G1650" s="832" t="s">
        <v>2649</v>
      </c>
      <c r="H1650" s="832" t="s">
        <v>662</v>
      </c>
      <c r="I1650" s="832" t="s">
        <v>2146</v>
      </c>
      <c r="J1650" s="832" t="s">
        <v>2144</v>
      </c>
      <c r="K1650" s="832" t="s">
        <v>2147</v>
      </c>
      <c r="L1650" s="835">
        <v>170.52</v>
      </c>
      <c r="M1650" s="835">
        <v>1193.6400000000001</v>
      </c>
      <c r="N1650" s="832">
        <v>7</v>
      </c>
      <c r="O1650" s="836">
        <v>2</v>
      </c>
      <c r="P1650" s="835">
        <v>852.60000000000014</v>
      </c>
      <c r="Q1650" s="837">
        <v>0.7142857142857143</v>
      </c>
      <c r="R1650" s="832">
        <v>5</v>
      </c>
      <c r="S1650" s="837">
        <v>0.7142857142857143</v>
      </c>
      <c r="T1650" s="836">
        <v>1.5</v>
      </c>
      <c r="U1650" s="838">
        <v>0.75</v>
      </c>
    </row>
    <row r="1651" spans="1:21" ht="14.4" customHeight="1" x14ac:dyDescent="0.3">
      <c r="A1651" s="831">
        <v>32</v>
      </c>
      <c r="B1651" s="832" t="s">
        <v>2552</v>
      </c>
      <c r="C1651" s="832" t="s">
        <v>2558</v>
      </c>
      <c r="D1651" s="833" t="s">
        <v>4322</v>
      </c>
      <c r="E1651" s="834" t="s">
        <v>2591</v>
      </c>
      <c r="F1651" s="832" t="s">
        <v>2553</v>
      </c>
      <c r="G1651" s="832" t="s">
        <v>3360</v>
      </c>
      <c r="H1651" s="832" t="s">
        <v>592</v>
      </c>
      <c r="I1651" s="832" t="s">
        <v>3361</v>
      </c>
      <c r="J1651" s="832" t="s">
        <v>3362</v>
      </c>
      <c r="K1651" s="832" t="s">
        <v>3363</v>
      </c>
      <c r="L1651" s="835">
        <v>0</v>
      </c>
      <c r="M1651" s="835">
        <v>0</v>
      </c>
      <c r="N1651" s="832">
        <v>2</v>
      </c>
      <c r="O1651" s="836">
        <v>1</v>
      </c>
      <c r="P1651" s="835">
        <v>0</v>
      </c>
      <c r="Q1651" s="837"/>
      <c r="R1651" s="832">
        <v>1</v>
      </c>
      <c r="S1651" s="837">
        <v>0.5</v>
      </c>
      <c r="T1651" s="836">
        <v>0.5</v>
      </c>
      <c r="U1651" s="838">
        <v>0.5</v>
      </c>
    </row>
    <row r="1652" spans="1:21" ht="14.4" customHeight="1" x14ac:dyDescent="0.3">
      <c r="A1652" s="831">
        <v>32</v>
      </c>
      <c r="B1652" s="832" t="s">
        <v>2552</v>
      </c>
      <c r="C1652" s="832" t="s">
        <v>2558</v>
      </c>
      <c r="D1652" s="833" t="s">
        <v>4322</v>
      </c>
      <c r="E1652" s="834" t="s">
        <v>2591</v>
      </c>
      <c r="F1652" s="832" t="s">
        <v>2553</v>
      </c>
      <c r="G1652" s="832" t="s">
        <v>3360</v>
      </c>
      <c r="H1652" s="832" t="s">
        <v>592</v>
      </c>
      <c r="I1652" s="832" t="s">
        <v>3364</v>
      </c>
      <c r="J1652" s="832" t="s">
        <v>3362</v>
      </c>
      <c r="K1652" s="832" t="s">
        <v>3365</v>
      </c>
      <c r="L1652" s="835">
        <v>0</v>
      </c>
      <c r="M1652" s="835">
        <v>0</v>
      </c>
      <c r="N1652" s="832">
        <v>3</v>
      </c>
      <c r="O1652" s="836">
        <v>2</v>
      </c>
      <c r="P1652" s="835">
        <v>0</v>
      </c>
      <c r="Q1652" s="837"/>
      <c r="R1652" s="832">
        <v>2</v>
      </c>
      <c r="S1652" s="837">
        <v>0.66666666666666663</v>
      </c>
      <c r="T1652" s="836">
        <v>1.5</v>
      </c>
      <c r="U1652" s="838">
        <v>0.75</v>
      </c>
    </row>
    <row r="1653" spans="1:21" ht="14.4" customHeight="1" x14ac:dyDescent="0.3">
      <c r="A1653" s="831">
        <v>32</v>
      </c>
      <c r="B1653" s="832" t="s">
        <v>2552</v>
      </c>
      <c r="C1653" s="832" t="s">
        <v>2558</v>
      </c>
      <c r="D1653" s="833" t="s">
        <v>4322</v>
      </c>
      <c r="E1653" s="834" t="s">
        <v>2591</v>
      </c>
      <c r="F1653" s="832" t="s">
        <v>2553</v>
      </c>
      <c r="G1653" s="832" t="s">
        <v>2790</v>
      </c>
      <c r="H1653" s="832" t="s">
        <v>592</v>
      </c>
      <c r="I1653" s="832" t="s">
        <v>2791</v>
      </c>
      <c r="J1653" s="832" t="s">
        <v>2792</v>
      </c>
      <c r="K1653" s="832" t="s">
        <v>2147</v>
      </c>
      <c r="L1653" s="835">
        <v>78.33</v>
      </c>
      <c r="M1653" s="835">
        <v>469.98</v>
      </c>
      <c r="N1653" s="832">
        <v>6</v>
      </c>
      <c r="O1653" s="836">
        <v>2.5</v>
      </c>
      <c r="P1653" s="835">
        <v>156.66</v>
      </c>
      <c r="Q1653" s="837">
        <v>0.33333333333333331</v>
      </c>
      <c r="R1653" s="832">
        <v>2</v>
      </c>
      <c r="S1653" s="837">
        <v>0.33333333333333331</v>
      </c>
      <c r="T1653" s="836">
        <v>1</v>
      </c>
      <c r="U1653" s="838">
        <v>0.4</v>
      </c>
    </row>
    <row r="1654" spans="1:21" ht="14.4" customHeight="1" x14ac:dyDescent="0.3">
      <c r="A1654" s="831">
        <v>32</v>
      </c>
      <c r="B1654" s="832" t="s">
        <v>2552</v>
      </c>
      <c r="C1654" s="832" t="s">
        <v>2558</v>
      </c>
      <c r="D1654" s="833" t="s">
        <v>4322</v>
      </c>
      <c r="E1654" s="834" t="s">
        <v>2591</v>
      </c>
      <c r="F1654" s="832" t="s">
        <v>2553</v>
      </c>
      <c r="G1654" s="832" t="s">
        <v>2628</v>
      </c>
      <c r="H1654" s="832" t="s">
        <v>592</v>
      </c>
      <c r="I1654" s="832" t="s">
        <v>4024</v>
      </c>
      <c r="J1654" s="832" t="s">
        <v>4025</v>
      </c>
      <c r="K1654" s="832" t="s">
        <v>2966</v>
      </c>
      <c r="L1654" s="835">
        <v>439.98</v>
      </c>
      <c r="M1654" s="835">
        <v>439.98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32</v>
      </c>
      <c r="B1655" s="832" t="s">
        <v>2552</v>
      </c>
      <c r="C1655" s="832" t="s">
        <v>2558</v>
      </c>
      <c r="D1655" s="833" t="s">
        <v>4322</v>
      </c>
      <c r="E1655" s="834" t="s">
        <v>2591</v>
      </c>
      <c r="F1655" s="832" t="s">
        <v>2553</v>
      </c>
      <c r="G1655" s="832" t="s">
        <v>2628</v>
      </c>
      <c r="H1655" s="832" t="s">
        <v>592</v>
      </c>
      <c r="I1655" s="832" t="s">
        <v>4026</v>
      </c>
      <c r="J1655" s="832" t="s">
        <v>4027</v>
      </c>
      <c r="K1655" s="832" t="s">
        <v>2050</v>
      </c>
      <c r="L1655" s="835">
        <v>431.18</v>
      </c>
      <c r="M1655" s="835">
        <v>1724.72</v>
      </c>
      <c r="N1655" s="832">
        <v>4</v>
      </c>
      <c r="O1655" s="836">
        <v>2.5</v>
      </c>
      <c r="P1655" s="835">
        <v>862.36</v>
      </c>
      <c r="Q1655" s="837">
        <v>0.5</v>
      </c>
      <c r="R1655" s="832">
        <v>2</v>
      </c>
      <c r="S1655" s="837">
        <v>0.5</v>
      </c>
      <c r="T1655" s="836">
        <v>1.5</v>
      </c>
      <c r="U1655" s="838">
        <v>0.6</v>
      </c>
    </row>
    <row r="1656" spans="1:21" ht="14.4" customHeight="1" x14ac:dyDescent="0.3">
      <c r="A1656" s="831">
        <v>32</v>
      </c>
      <c r="B1656" s="832" t="s">
        <v>2552</v>
      </c>
      <c r="C1656" s="832" t="s">
        <v>2558</v>
      </c>
      <c r="D1656" s="833" t="s">
        <v>4322</v>
      </c>
      <c r="E1656" s="834" t="s">
        <v>2591</v>
      </c>
      <c r="F1656" s="832" t="s">
        <v>2553</v>
      </c>
      <c r="G1656" s="832" t="s">
        <v>2967</v>
      </c>
      <c r="H1656" s="832" t="s">
        <v>592</v>
      </c>
      <c r="I1656" s="832" t="s">
        <v>3644</v>
      </c>
      <c r="J1656" s="832" t="s">
        <v>3114</v>
      </c>
      <c r="K1656" s="832" t="s">
        <v>3566</v>
      </c>
      <c r="L1656" s="835">
        <v>718.91</v>
      </c>
      <c r="M1656" s="835">
        <v>3594.5499999999997</v>
      </c>
      <c r="N1656" s="832">
        <v>5</v>
      </c>
      <c r="O1656" s="836">
        <v>1</v>
      </c>
      <c r="P1656" s="835">
        <v>3594.5499999999997</v>
      </c>
      <c r="Q1656" s="837">
        <v>1</v>
      </c>
      <c r="R1656" s="832">
        <v>5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32</v>
      </c>
      <c r="B1657" s="832" t="s">
        <v>2552</v>
      </c>
      <c r="C1657" s="832" t="s">
        <v>2558</v>
      </c>
      <c r="D1657" s="833" t="s">
        <v>4322</v>
      </c>
      <c r="E1657" s="834" t="s">
        <v>2591</v>
      </c>
      <c r="F1657" s="832" t="s">
        <v>2553</v>
      </c>
      <c r="G1657" s="832" t="s">
        <v>2967</v>
      </c>
      <c r="H1657" s="832" t="s">
        <v>592</v>
      </c>
      <c r="I1657" s="832" t="s">
        <v>4028</v>
      </c>
      <c r="J1657" s="832" t="s">
        <v>2969</v>
      </c>
      <c r="K1657" s="832" t="s">
        <v>4029</v>
      </c>
      <c r="L1657" s="835">
        <v>359.45</v>
      </c>
      <c r="M1657" s="835">
        <v>359.45</v>
      </c>
      <c r="N1657" s="832">
        <v>1</v>
      </c>
      <c r="O1657" s="836">
        <v>0.5</v>
      </c>
      <c r="P1657" s="835">
        <v>359.45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32</v>
      </c>
      <c r="B1658" s="832" t="s">
        <v>2552</v>
      </c>
      <c r="C1658" s="832" t="s">
        <v>2558</v>
      </c>
      <c r="D1658" s="833" t="s">
        <v>4322</v>
      </c>
      <c r="E1658" s="834" t="s">
        <v>2591</v>
      </c>
      <c r="F1658" s="832" t="s">
        <v>2553</v>
      </c>
      <c r="G1658" s="832" t="s">
        <v>2967</v>
      </c>
      <c r="H1658" s="832" t="s">
        <v>592</v>
      </c>
      <c r="I1658" s="832" t="s">
        <v>3113</v>
      </c>
      <c r="J1658" s="832" t="s">
        <v>3114</v>
      </c>
      <c r="K1658" s="832" t="s">
        <v>2970</v>
      </c>
      <c r="L1658" s="835">
        <v>1437.8</v>
      </c>
      <c r="M1658" s="835">
        <v>4313.3999999999996</v>
      </c>
      <c r="N1658" s="832">
        <v>3</v>
      </c>
      <c r="O1658" s="836">
        <v>0.5</v>
      </c>
      <c r="P1658" s="835">
        <v>4313.3999999999996</v>
      </c>
      <c r="Q1658" s="837">
        <v>1</v>
      </c>
      <c r="R1658" s="832">
        <v>3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32</v>
      </c>
      <c r="B1659" s="832" t="s">
        <v>2552</v>
      </c>
      <c r="C1659" s="832" t="s">
        <v>2558</v>
      </c>
      <c r="D1659" s="833" t="s">
        <v>4322</v>
      </c>
      <c r="E1659" s="834" t="s">
        <v>2591</v>
      </c>
      <c r="F1659" s="832" t="s">
        <v>2553</v>
      </c>
      <c r="G1659" s="832" t="s">
        <v>2796</v>
      </c>
      <c r="H1659" s="832" t="s">
        <v>662</v>
      </c>
      <c r="I1659" s="832" t="s">
        <v>4030</v>
      </c>
      <c r="J1659" s="832" t="s">
        <v>2305</v>
      </c>
      <c r="K1659" s="832" t="s">
        <v>4031</v>
      </c>
      <c r="L1659" s="835">
        <v>19.59</v>
      </c>
      <c r="M1659" s="835">
        <v>39.18</v>
      </c>
      <c r="N1659" s="832">
        <v>2</v>
      </c>
      <c r="O1659" s="836">
        <v>1</v>
      </c>
      <c r="P1659" s="835">
        <v>39.18</v>
      </c>
      <c r="Q1659" s="837">
        <v>1</v>
      </c>
      <c r="R1659" s="832">
        <v>2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32</v>
      </c>
      <c r="B1660" s="832" t="s">
        <v>2552</v>
      </c>
      <c r="C1660" s="832" t="s">
        <v>2558</v>
      </c>
      <c r="D1660" s="833" t="s">
        <v>4322</v>
      </c>
      <c r="E1660" s="834" t="s">
        <v>2591</v>
      </c>
      <c r="F1660" s="832" t="s">
        <v>2553</v>
      </c>
      <c r="G1660" s="832" t="s">
        <v>2796</v>
      </c>
      <c r="H1660" s="832" t="s">
        <v>592</v>
      </c>
      <c r="I1660" s="832" t="s">
        <v>4032</v>
      </c>
      <c r="J1660" s="832" t="s">
        <v>3646</v>
      </c>
      <c r="K1660" s="832" t="s">
        <v>4033</v>
      </c>
      <c r="L1660" s="835">
        <v>23.51</v>
      </c>
      <c r="M1660" s="835">
        <v>23.51</v>
      </c>
      <c r="N1660" s="832">
        <v>1</v>
      </c>
      <c r="O1660" s="836">
        <v>1</v>
      </c>
      <c r="P1660" s="835">
        <v>23.51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32</v>
      </c>
      <c r="B1661" s="832" t="s">
        <v>2552</v>
      </c>
      <c r="C1661" s="832" t="s">
        <v>2558</v>
      </c>
      <c r="D1661" s="833" t="s">
        <v>4322</v>
      </c>
      <c r="E1661" s="834" t="s">
        <v>2591</v>
      </c>
      <c r="F1661" s="832" t="s">
        <v>2553</v>
      </c>
      <c r="G1661" s="832" t="s">
        <v>2796</v>
      </c>
      <c r="H1661" s="832" t="s">
        <v>592</v>
      </c>
      <c r="I1661" s="832" t="s">
        <v>4034</v>
      </c>
      <c r="J1661" s="832" t="s">
        <v>3646</v>
      </c>
      <c r="K1661" s="832" t="s">
        <v>3447</v>
      </c>
      <c r="L1661" s="835">
        <v>230.51</v>
      </c>
      <c r="M1661" s="835">
        <v>461.02</v>
      </c>
      <c r="N1661" s="832">
        <v>2</v>
      </c>
      <c r="O1661" s="836">
        <v>1</v>
      </c>
      <c r="P1661" s="835">
        <v>461.02</v>
      </c>
      <c r="Q1661" s="837">
        <v>1</v>
      </c>
      <c r="R1661" s="832">
        <v>2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32</v>
      </c>
      <c r="B1662" s="832" t="s">
        <v>2552</v>
      </c>
      <c r="C1662" s="832" t="s">
        <v>2558</v>
      </c>
      <c r="D1662" s="833" t="s">
        <v>4322</v>
      </c>
      <c r="E1662" s="834" t="s">
        <v>2591</v>
      </c>
      <c r="F1662" s="832" t="s">
        <v>2553</v>
      </c>
      <c r="G1662" s="832" t="s">
        <v>4035</v>
      </c>
      <c r="H1662" s="832" t="s">
        <v>592</v>
      </c>
      <c r="I1662" s="832" t="s">
        <v>4036</v>
      </c>
      <c r="J1662" s="832" t="s">
        <v>4037</v>
      </c>
      <c r="K1662" s="832" t="s">
        <v>4038</v>
      </c>
      <c r="L1662" s="835">
        <v>0</v>
      </c>
      <c r="M1662" s="835">
        <v>0</v>
      </c>
      <c r="N1662" s="832">
        <v>1</v>
      </c>
      <c r="O1662" s="836">
        <v>0.5</v>
      </c>
      <c r="P1662" s="835">
        <v>0</v>
      </c>
      <c r="Q1662" s="837"/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32</v>
      </c>
      <c r="B1663" s="832" t="s">
        <v>2552</v>
      </c>
      <c r="C1663" s="832" t="s">
        <v>2558</v>
      </c>
      <c r="D1663" s="833" t="s">
        <v>4322</v>
      </c>
      <c r="E1663" s="834" t="s">
        <v>2591</v>
      </c>
      <c r="F1663" s="832" t="s">
        <v>2553</v>
      </c>
      <c r="G1663" s="832" t="s">
        <v>4035</v>
      </c>
      <c r="H1663" s="832" t="s">
        <v>592</v>
      </c>
      <c r="I1663" s="832" t="s">
        <v>4039</v>
      </c>
      <c r="J1663" s="832" t="s">
        <v>4037</v>
      </c>
      <c r="K1663" s="832" t="s">
        <v>4038</v>
      </c>
      <c r="L1663" s="835">
        <v>0</v>
      </c>
      <c r="M1663" s="835">
        <v>0</v>
      </c>
      <c r="N1663" s="832">
        <v>1</v>
      </c>
      <c r="O1663" s="836">
        <v>0.5</v>
      </c>
      <c r="P1663" s="835">
        <v>0</v>
      </c>
      <c r="Q1663" s="837"/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32</v>
      </c>
      <c r="B1664" s="832" t="s">
        <v>2552</v>
      </c>
      <c r="C1664" s="832" t="s">
        <v>2558</v>
      </c>
      <c r="D1664" s="833" t="s">
        <v>4322</v>
      </c>
      <c r="E1664" s="834" t="s">
        <v>2591</v>
      </c>
      <c r="F1664" s="832" t="s">
        <v>2553</v>
      </c>
      <c r="G1664" s="832" t="s">
        <v>2629</v>
      </c>
      <c r="H1664" s="832" t="s">
        <v>592</v>
      </c>
      <c r="I1664" s="832" t="s">
        <v>3759</v>
      </c>
      <c r="J1664" s="832" t="s">
        <v>820</v>
      </c>
      <c r="K1664" s="832" t="s">
        <v>2631</v>
      </c>
      <c r="L1664" s="835">
        <v>182.22</v>
      </c>
      <c r="M1664" s="835">
        <v>911.09999999999991</v>
      </c>
      <c r="N1664" s="832">
        <v>5</v>
      </c>
      <c r="O1664" s="836">
        <v>1</v>
      </c>
      <c r="P1664" s="835">
        <v>911.09999999999991</v>
      </c>
      <c r="Q1664" s="837">
        <v>1</v>
      </c>
      <c r="R1664" s="832">
        <v>5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32</v>
      </c>
      <c r="B1665" s="832" t="s">
        <v>2552</v>
      </c>
      <c r="C1665" s="832" t="s">
        <v>2558</v>
      </c>
      <c r="D1665" s="833" t="s">
        <v>4322</v>
      </c>
      <c r="E1665" s="834" t="s">
        <v>2591</v>
      </c>
      <c r="F1665" s="832" t="s">
        <v>2553</v>
      </c>
      <c r="G1665" s="832" t="s">
        <v>2629</v>
      </c>
      <c r="H1665" s="832" t="s">
        <v>592</v>
      </c>
      <c r="I1665" s="832" t="s">
        <v>2630</v>
      </c>
      <c r="J1665" s="832" t="s">
        <v>820</v>
      </c>
      <c r="K1665" s="832" t="s">
        <v>2631</v>
      </c>
      <c r="L1665" s="835">
        <v>182.22</v>
      </c>
      <c r="M1665" s="835">
        <v>728.88</v>
      </c>
      <c r="N1665" s="832">
        <v>4</v>
      </c>
      <c r="O1665" s="836">
        <v>1</v>
      </c>
      <c r="P1665" s="835">
        <v>182.22</v>
      </c>
      <c r="Q1665" s="837">
        <v>0.25</v>
      </c>
      <c r="R1665" s="832">
        <v>1</v>
      </c>
      <c r="S1665" s="837">
        <v>0.25</v>
      </c>
      <c r="T1665" s="836">
        <v>0.5</v>
      </c>
      <c r="U1665" s="838">
        <v>0.5</v>
      </c>
    </row>
    <row r="1666" spans="1:21" ht="14.4" customHeight="1" x14ac:dyDescent="0.3">
      <c r="A1666" s="831">
        <v>32</v>
      </c>
      <c r="B1666" s="832" t="s">
        <v>2552</v>
      </c>
      <c r="C1666" s="832" t="s">
        <v>2558</v>
      </c>
      <c r="D1666" s="833" t="s">
        <v>4322</v>
      </c>
      <c r="E1666" s="834" t="s">
        <v>2591</v>
      </c>
      <c r="F1666" s="832" t="s">
        <v>2553</v>
      </c>
      <c r="G1666" s="832" t="s">
        <v>2629</v>
      </c>
      <c r="H1666" s="832" t="s">
        <v>592</v>
      </c>
      <c r="I1666" s="832" t="s">
        <v>4040</v>
      </c>
      <c r="J1666" s="832" t="s">
        <v>820</v>
      </c>
      <c r="K1666" s="832" t="s">
        <v>2972</v>
      </c>
      <c r="L1666" s="835">
        <v>91.11</v>
      </c>
      <c r="M1666" s="835">
        <v>273.33</v>
      </c>
      <c r="N1666" s="832">
        <v>3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32</v>
      </c>
      <c r="B1667" s="832" t="s">
        <v>2552</v>
      </c>
      <c r="C1667" s="832" t="s">
        <v>2558</v>
      </c>
      <c r="D1667" s="833" t="s">
        <v>4322</v>
      </c>
      <c r="E1667" s="834" t="s">
        <v>2591</v>
      </c>
      <c r="F1667" s="832" t="s">
        <v>2553</v>
      </c>
      <c r="G1667" s="832" t="s">
        <v>2629</v>
      </c>
      <c r="H1667" s="832" t="s">
        <v>592</v>
      </c>
      <c r="I1667" s="832" t="s">
        <v>4041</v>
      </c>
      <c r="J1667" s="832" t="s">
        <v>820</v>
      </c>
      <c r="K1667" s="832" t="s">
        <v>4042</v>
      </c>
      <c r="L1667" s="835">
        <v>273.33</v>
      </c>
      <c r="M1667" s="835">
        <v>273.33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32</v>
      </c>
      <c r="B1668" s="832" t="s">
        <v>2552</v>
      </c>
      <c r="C1668" s="832" t="s">
        <v>2558</v>
      </c>
      <c r="D1668" s="833" t="s">
        <v>4322</v>
      </c>
      <c r="E1668" s="834" t="s">
        <v>2591</v>
      </c>
      <c r="F1668" s="832" t="s">
        <v>2553</v>
      </c>
      <c r="G1668" s="832" t="s">
        <v>2803</v>
      </c>
      <c r="H1668" s="832" t="s">
        <v>592</v>
      </c>
      <c r="I1668" s="832" t="s">
        <v>2804</v>
      </c>
      <c r="J1668" s="832" t="s">
        <v>866</v>
      </c>
      <c r="K1668" s="832" t="s">
        <v>2805</v>
      </c>
      <c r="L1668" s="835">
        <v>159.16999999999999</v>
      </c>
      <c r="M1668" s="835">
        <v>477.51</v>
      </c>
      <c r="N1668" s="832">
        <v>3</v>
      </c>
      <c r="O1668" s="836">
        <v>1.5</v>
      </c>
      <c r="P1668" s="835">
        <v>318.33999999999997</v>
      </c>
      <c r="Q1668" s="837">
        <v>0.66666666666666663</v>
      </c>
      <c r="R1668" s="832">
        <v>2</v>
      </c>
      <c r="S1668" s="837">
        <v>0.66666666666666663</v>
      </c>
      <c r="T1668" s="836">
        <v>1</v>
      </c>
      <c r="U1668" s="838">
        <v>0.66666666666666663</v>
      </c>
    </row>
    <row r="1669" spans="1:21" ht="14.4" customHeight="1" x14ac:dyDescent="0.3">
      <c r="A1669" s="831">
        <v>32</v>
      </c>
      <c r="B1669" s="832" t="s">
        <v>2552</v>
      </c>
      <c r="C1669" s="832" t="s">
        <v>2558</v>
      </c>
      <c r="D1669" s="833" t="s">
        <v>4322</v>
      </c>
      <c r="E1669" s="834" t="s">
        <v>2591</v>
      </c>
      <c r="F1669" s="832" t="s">
        <v>2553</v>
      </c>
      <c r="G1669" s="832" t="s">
        <v>2650</v>
      </c>
      <c r="H1669" s="832" t="s">
        <v>662</v>
      </c>
      <c r="I1669" s="832" t="s">
        <v>2188</v>
      </c>
      <c r="J1669" s="832" t="s">
        <v>2189</v>
      </c>
      <c r="K1669" s="832" t="s">
        <v>2190</v>
      </c>
      <c r="L1669" s="835">
        <v>3231.81</v>
      </c>
      <c r="M1669" s="835">
        <v>42013.53</v>
      </c>
      <c r="N1669" s="832">
        <v>13</v>
      </c>
      <c r="O1669" s="836">
        <v>5.5</v>
      </c>
      <c r="P1669" s="835">
        <v>38781.72</v>
      </c>
      <c r="Q1669" s="837">
        <v>0.92307692307692313</v>
      </c>
      <c r="R1669" s="832">
        <v>12</v>
      </c>
      <c r="S1669" s="837">
        <v>0.92307692307692313</v>
      </c>
      <c r="T1669" s="836">
        <v>5</v>
      </c>
      <c r="U1669" s="838">
        <v>0.90909090909090906</v>
      </c>
    </row>
    <row r="1670" spans="1:21" ht="14.4" customHeight="1" x14ac:dyDescent="0.3">
      <c r="A1670" s="831">
        <v>32</v>
      </c>
      <c r="B1670" s="832" t="s">
        <v>2552</v>
      </c>
      <c r="C1670" s="832" t="s">
        <v>2558</v>
      </c>
      <c r="D1670" s="833" t="s">
        <v>4322</v>
      </c>
      <c r="E1670" s="834" t="s">
        <v>2591</v>
      </c>
      <c r="F1670" s="832" t="s">
        <v>2553</v>
      </c>
      <c r="G1670" s="832" t="s">
        <v>2673</v>
      </c>
      <c r="H1670" s="832" t="s">
        <v>662</v>
      </c>
      <c r="I1670" s="832" t="s">
        <v>2765</v>
      </c>
      <c r="J1670" s="832" t="s">
        <v>908</v>
      </c>
      <c r="K1670" s="832" t="s">
        <v>2030</v>
      </c>
      <c r="L1670" s="835">
        <v>42.51</v>
      </c>
      <c r="M1670" s="835">
        <v>42.51</v>
      </c>
      <c r="N1670" s="832">
        <v>1</v>
      </c>
      <c r="O1670" s="836">
        <v>1</v>
      </c>
      <c r="P1670" s="835">
        <v>42.51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32</v>
      </c>
      <c r="B1671" s="832" t="s">
        <v>2552</v>
      </c>
      <c r="C1671" s="832" t="s">
        <v>2558</v>
      </c>
      <c r="D1671" s="833" t="s">
        <v>4322</v>
      </c>
      <c r="E1671" s="834" t="s">
        <v>2591</v>
      </c>
      <c r="F1671" s="832" t="s">
        <v>2553</v>
      </c>
      <c r="G1671" s="832" t="s">
        <v>3579</v>
      </c>
      <c r="H1671" s="832" t="s">
        <v>592</v>
      </c>
      <c r="I1671" s="832" t="s">
        <v>3580</v>
      </c>
      <c r="J1671" s="832" t="s">
        <v>3581</v>
      </c>
      <c r="K1671" s="832" t="s">
        <v>3582</v>
      </c>
      <c r="L1671" s="835">
        <v>46.25</v>
      </c>
      <c r="M1671" s="835">
        <v>46.25</v>
      </c>
      <c r="N1671" s="832">
        <v>1</v>
      </c>
      <c r="O1671" s="836">
        <v>0.5</v>
      </c>
      <c r="P1671" s="835">
        <v>46.25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32</v>
      </c>
      <c r="B1672" s="832" t="s">
        <v>2552</v>
      </c>
      <c r="C1672" s="832" t="s">
        <v>2558</v>
      </c>
      <c r="D1672" s="833" t="s">
        <v>4322</v>
      </c>
      <c r="E1672" s="834" t="s">
        <v>2591</v>
      </c>
      <c r="F1672" s="832" t="s">
        <v>2553</v>
      </c>
      <c r="G1672" s="832" t="s">
        <v>2727</v>
      </c>
      <c r="H1672" s="832" t="s">
        <v>592</v>
      </c>
      <c r="I1672" s="832" t="s">
        <v>2728</v>
      </c>
      <c r="J1672" s="832" t="s">
        <v>1063</v>
      </c>
      <c r="K1672" s="832" t="s">
        <v>2729</v>
      </c>
      <c r="L1672" s="835">
        <v>107.27</v>
      </c>
      <c r="M1672" s="835">
        <v>321.81</v>
      </c>
      <c r="N1672" s="832">
        <v>3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32</v>
      </c>
      <c r="B1673" s="832" t="s">
        <v>2552</v>
      </c>
      <c r="C1673" s="832" t="s">
        <v>2558</v>
      </c>
      <c r="D1673" s="833" t="s">
        <v>4322</v>
      </c>
      <c r="E1673" s="834" t="s">
        <v>2591</v>
      </c>
      <c r="F1673" s="832" t="s">
        <v>2553</v>
      </c>
      <c r="G1673" s="832" t="s">
        <v>2727</v>
      </c>
      <c r="H1673" s="832" t="s">
        <v>592</v>
      </c>
      <c r="I1673" s="832" t="s">
        <v>3665</v>
      </c>
      <c r="J1673" s="832" t="s">
        <v>1063</v>
      </c>
      <c r="K1673" s="832" t="s">
        <v>2729</v>
      </c>
      <c r="L1673" s="835">
        <v>107.27</v>
      </c>
      <c r="M1673" s="835">
        <v>107.27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32</v>
      </c>
      <c r="B1674" s="832" t="s">
        <v>2552</v>
      </c>
      <c r="C1674" s="832" t="s">
        <v>2558</v>
      </c>
      <c r="D1674" s="833" t="s">
        <v>4322</v>
      </c>
      <c r="E1674" s="834" t="s">
        <v>2591</v>
      </c>
      <c r="F1674" s="832" t="s">
        <v>2553</v>
      </c>
      <c r="G1674" s="832" t="s">
        <v>2983</v>
      </c>
      <c r="H1674" s="832" t="s">
        <v>592</v>
      </c>
      <c r="I1674" s="832" t="s">
        <v>2984</v>
      </c>
      <c r="J1674" s="832" t="s">
        <v>2985</v>
      </c>
      <c r="K1674" s="832" t="s">
        <v>2986</v>
      </c>
      <c r="L1674" s="835">
        <v>50.64</v>
      </c>
      <c r="M1674" s="835">
        <v>506.40000000000003</v>
      </c>
      <c r="N1674" s="832">
        <v>10</v>
      </c>
      <c r="O1674" s="836">
        <v>2</v>
      </c>
      <c r="P1674" s="835">
        <v>354.48</v>
      </c>
      <c r="Q1674" s="837">
        <v>0.7</v>
      </c>
      <c r="R1674" s="832">
        <v>7</v>
      </c>
      <c r="S1674" s="837">
        <v>0.7</v>
      </c>
      <c r="T1674" s="836">
        <v>1</v>
      </c>
      <c r="U1674" s="838">
        <v>0.5</v>
      </c>
    </row>
    <row r="1675" spans="1:21" ht="14.4" customHeight="1" x14ac:dyDescent="0.3">
      <c r="A1675" s="831">
        <v>32</v>
      </c>
      <c r="B1675" s="832" t="s">
        <v>2552</v>
      </c>
      <c r="C1675" s="832" t="s">
        <v>2558</v>
      </c>
      <c r="D1675" s="833" t="s">
        <v>4322</v>
      </c>
      <c r="E1675" s="834" t="s">
        <v>2591</v>
      </c>
      <c r="F1675" s="832" t="s">
        <v>2553</v>
      </c>
      <c r="G1675" s="832" t="s">
        <v>2987</v>
      </c>
      <c r="H1675" s="832" t="s">
        <v>592</v>
      </c>
      <c r="I1675" s="832" t="s">
        <v>2988</v>
      </c>
      <c r="J1675" s="832" t="s">
        <v>1224</v>
      </c>
      <c r="K1675" s="832" t="s">
        <v>2989</v>
      </c>
      <c r="L1675" s="835">
        <v>34.15</v>
      </c>
      <c r="M1675" s="835">
        <v>1468.4499999999996</v>
      </c>
      <c r="N1675" s="832">
        <v>43</v>
      </c>
      <c r="O1675" s="836">
        <v>27</v>
      </c>
      <c r="P1675" s="835">
        <v>819.59999999999968</v>
      </c>
      <c r="Q1675" s="837">
        <v>0.55813953488372092</v>
      </c>
      <c r="R1675" s="832">
        <v>24</v>
      </c>
      <c r="S1675" s="837">
        <v>0.55813953488372092</v>
      </c>
      <c r="T1675" s="836">
        <v>16.5</v>
      </c>
      <c r="U1675" s="838">
        <v>0.61111111111111116</v>
      </c>
    </row>
    <row r="1676" spans="1:21" ht="14.4" customHeight="1" x14ac:dyDescent="0.3">
      <c r="A1676" s="831">
        <v>32</v>
      </c>
      <c r="B1676" s="832" t="s">
        <v>2552</v>
      </c>
      <c r="C1676" s="832" t="s">
        <v>2558</v>
      </c>
      <c r="D1676" s="833" t="s">
        <v>4322</v>
      </c>
      <c r="E1676" s="834" t="s">
        <v>2591</v>
      </c>
      <c r="F1676" s="832" t="s">
        <v>2553</v>
      </c>
      <c r="G1676" s="832" t="s">
        <v>2987</v>
      </c>
      <c r="H1676" s="832" t="s">
        <v>592</v>
      </c>
      <c r="I1676" s="832" t="s">
        <v>4043</v>
      </c>
      <c r="J1676" s="832" t="s">
        <v>1224</v>
      </c>
      <c r="K1676" s="832" t="s">
        <v>2989</v>
      </c>
      <c r="L1676" s="835">
        <v>34.15</v>
      </c>
      <c r="M1676" s="835">
        <v>68.3</v>
      </c>
      <c r="N1676" s="832">
        <v>2</v>
      </c>
      <c r="O1676" s="836">
        <v>0.5</v>
      </c>
      <c r="P1676" s="835">
        <v>68.3</v>
      </c>
      <c r="Q1676" s="837">
        <v>1</v>
      </c>
      <c r="R1676" s="832">
        <v>2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32</v>
      </c>
      <c r="B1677" s="832" t="s">
        <v>2552</v>
      </c>
      <c r="C1677" s="832" t="s">
        <v>2558</v>
      </c>
      <c r="D1677" s="833" t="s">
        <v>4322</v>
      </c>
      <c r="E1677" s="834" t="s">
        <v>2591</v>
      </c>
      <c r="F1677" s="832" t="s">
        <v>2553</v>
      </c>
      <c r="G1677" s="832" t="s">
        <v>3377</v>
      </c>
      <c r="H1677" s="832" t="s">
        <v>592</v>
      </c>
      <c r="I1677" s="832" t="s">
        <v>3774</v>
      </c>
      <c r="J1677" s="832" t="s">
        <v>3775</v>
      </c>
      <c r="K1677" s="832" t="s">
        <v>3776</v>
      </c>
      <c r="L1677" s="835">
        <v>164.01</v>
      </c>
      <c r="M1677" s="835">
        <v>164.01</v>
      </c>
      <c r="N1677" s="832">
        <v>1</v>
      </c>
      <c r="O1677" s="836">
        <v>1</v>
      </c>
      <c r="P1677" s="835">
        <v>164.01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32</v>
      </c>
      <c r="B1678" s="832" t="s">
        <v>2552</v>
      </c>
      <c r="C1678" s="832" t="s">
        <v>2558</v>
      </c>
      <c r="D1678" s="833" t="s">
        <v>4322</v>
      </c>
      <c r="E1678" s="834" t="s">
        <v>2591</v>
      </c>
      <c r="F1678" s="832" t="s">
        <v>2553</v>
      </c>
      <c r="G1678" s="832" t="s">
        <v>2994</v>
      </c>
      <c r="H1678" s="832" t="s">
        <v>592</v>
      </c>
      <c r="I1678" s="832" t="s">
        <v>2995</v>
      </c>
      <c r="J1678" s="832" t="s">
        <v>1337</v>
      </c>
      <c r="K1678" s="832" t="s">
        <v>2996</v>
      </c>
      <c r="L1678" s="835">
        <v>48.09</v>
      </c>
      <c r="M1678" s="835">
        <v>144.27000000000001</v>
      </c>
      <c r="N1678" s="832">
        <v>3</v>
      </c>
      <c r="O1678" s="836">
        <v>1.5</v>
      </c>
      <c r="P1678" s="835">
        <v>144.27000000000001</v>
      </c>
      <c r="Q1678" s="837">
        <v>1</v>
      </c>
      <c r="R1678" s="832">
        <v>3</v>
      </c>
      <c r="S1678" s="837">
        <v>1</v>
      </c>
      <c r="T1678" s="836">
        <v>1.5</v>
      </c>
      <c r="U1678" s="838">
        <v>1</v>
      </c>
    </row>
    <row r="1679" spans="1:21" ht="14.4" customHeight="1" x14ac:dyDescent="0.3">
      <c r="A1679" s="831">
        <v>32</v>
      </c>
      <c r="B1679" s="832" t="s">
        <v>2552</v>
      </c>
      <c r="C1679" s="832" t="s">
        <v>2558</v>
      </c>
      <c r="D1679" s="833" t="s">
        <v>4322</v>
      </c>
      <c r="E1679" s="834" t="s">
        <v>2591</v>
      </c>
      <c r="F1679" s="832" t="s">
        <v>2553</v>
      </c>
      <c r="G1679" s="832" t="s">
        <v>2994</v>
      </c>
      <c r="H1679" s="832" t="s">
        <v>592</v>
      </c>
      <c r="I1679" s="832" t="s">
        <v>4044</v>
      </c>
      <c r="J1679" s="832" t="s">
        <v>4045</v>
      </c>
      <c r="K1679" s="832" t="s">
        <v>4046</v>
      </c>
      <c r="L1679" s="835">
        <v>89.91</v>
      </c>
      <c r="M1679" s="835">
        <v>89.91</v>
      </c>
      <c r="N1679" s="832">
        <v>1</v>
      </c>
      <c r="O1679" s="836">
        <v>0.5</v>
      </c>
      <c r="P1679" s="835">
        <v>89.91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32</v>
      </c>
      <c r="B1680" s="832" t="s">
        <v>2552</v>
      </c>
      <c r="C1680" s="832" t="s">
        <v>2558</v>
      </c>
      <c r="D1680" s="833" t="s">
        <v>4322</v>
      </c>
      <c r="E1680" s="834" t="s">
        <v>2591</v>
      </c>
      <c r="F1680" s="832" t="s">
        <v>2553</v>
      </c>
      <c r="G1680" s="832" t="s">
        <v>2997</v>
      </c>
      <c r="H1680" s="832" t="s">
        <v>592</v>
      </c>
      <c r="I1680" s="832" t="s">
        <v>4047</v>
      </c>
      <c r="J1680" s="832" t="s">
        <v>1593</v>
      </c>
      <c r="K1680" s="832" t="s">
        <v>4048</v>
      </c>
      <c r="L1680" s="835">
        <v>0</v>
      </c>
      <c r="M1680" s="835">
        <v>0</v>
      </c>
      <c r="N1680" s="832">
        <v>3</v>
      </c>
      <c r="O1680" s="836">
        <v>2</v>
      </c>
      <c r="P1680" s="835">
        <v>0</v>
      </c>
      <c r="Q1680" s="837"/>
      <c r="R1680" s="832">
        <v>2</v>
      </c>
      <c r="S1680" s="837">
        <v>0.66666666666666663</v>
      </c>
      <c r="T1680" s="836">
        <v>1.5</v>
      </c>
      <c r="U1680" s="838">
        <v>0.75</v>
      </c>
    </row>
    <row r="1681" spans="1:21" ht="14.4" customHeight="1" x14ac:dyDescent="0.3">
      <c r="A1681" s="831">
        <v>32</v>
      </c>
      <c r="B1681" s="832" t="s">
        <v>2552</v>
      </c>
      <c r="C1681" s="832" t="s">
        <v>2558</v>
      </c>
      <c r="D1681" s="833" t="s">
        <v>4322</v>
      </c>
      <c r="E1681" s="834" t="s">
        <v>2591</v>
      </c>
      <c r="F1681" s="832" t="s">
        <v>2553</v>
      </c>
      <c r="G1681" s="832" t="s">
        <v>2651</v>
      </c>
      <c r="H1681" s="832" t="s">
        <v>592</v>
      </c>
      <c r="I1681" s="832" t="s">
        <v>2652</v>
      </c>
      <c r="J1681" s="832" t="s">
        <v>1743</v>
      </c>
      <c r="K1681" s="832" t="s">
        <v>2653</v>
      </c>
      <c r="L1681" s="835">
        <v>49.38</v>
      </c>
      <c r="M1681" s="835">
        <v>49.38</v>
      </c>
      <c r="N1681" s="832">
        <v>1</v>
      </c>
      <c r="O1681" s="836">
        <v>0.5</v>
      </c>
      <c r="P1681" s="835">
        <v>49.38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32</v>
      </c>
      <c r="B1682" s="832" t="s">
        <v>2552</v>
      </c>
      <c r="C1682" s="832" t="s">
        <v>2558</v>
      </c>
      <c r="D1682" s="833" t="s">
        <v>4322</v>
      </c>
      <c r="E1682" s="834" t="s">
        <v>2591</v>
      </c>
      <c r="F1682" s="832" t="s">
        <v>2553</v>
      </c>
      <c r="G1682" s="832" t="s">
        <v>2651</v>
      </c>
      <c r="H1682" s="832" t="s">
        <v>592</v>
      </c>
      <c r="I1682" s="832" t="s">
        <v>2819</v>
      </c>
      <c r="J1682" s="832" t="s">
        <v>1342</v>
      </c>
      <c r="K1682" s="832" t="s">
        <v>2666</v>
      </c>
      <c r="L1682" s="835">
        <v>98.75</v>
      </c>
      <c r="M1682" s="835">
        <v>98.75</v>
      </c>
      <c r="N1682" s="832">
        <v>1</v>
      </c>
      <c r="O1682" s="836">
        <v>0.5</v>
      </c>
      <c r="P1682" s="835">
        <v>98.75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32</v>
      </c>
      <c r="B1683" s="832" t="s">
        <v>2552</v>
      </c>
      <c r="C1683" s="832" t="s">
        <v>2558</v>
      </c>
      <c r="D1683" s="833" t="s">
        <v>4322</v>
      </c>
      <c r="E1683" s="834" t="s">
        <v>2591</v>
      </c>
      <c r="F1683" s="832" t="s">
        <v>2553</v>
      </c>
      <c r="G1683" s="832" t="s">
        <v>2651</v>
      </c>
      <c r="H1683" s="832" t="s">
        <v>592</v>
      </c>
      <c r="I1683" s="832" t="s">
        <v>4049</v>
      </c>
      <c r="J1683" s="832" t="s">
        <v>1743</v>
      </c>
      <c r="K1683" s="832" t="s">
        <v>3901</v>
      </c>
      <c r="L1683" s="835">
        <v>98.75</v>
      </c>
      <c r="M1683" s="835">
        <v>98.75</v>
      </c>
      <c r="N1683" s="832">
        <v>1</v>
      </c>
      <c r="O1683" s="836">
        <v>0.5</v>
      </c>
      <c r="P1683" s="835">
        <v>98.75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32</v>
      </c>
      <c r="B1684" s="832" t="s">
        <v>2552</v>
      </c>
      <c r="C1684" s="832" t="s">
        <v>2558</v>
      </c>
      <c r="D1684" s="833" t="s">
        <v>4322</v>
      </c>
      <c r="E1684" s="834" t="s">
        <v>2591</v>
      </c>
      <c r="F1684" s="832" t="s">
        <v>2553</v>
      </c>
      <c r="G1684" s="832" t="s">
        <v>2822</v>
      </c>
      <c r="H1684" s="832" t="s">
        <v>592</v>
      </c>
      <c r="I1684" s="832" t="s">
        <v>2823</v>
      </c>
      <c r="J1684" s="832" t="s">
        <v>2824</v>
      </c>
      <c r="K1684" s="832" t="s">
        <v>2825</v>
      </c>
      <c r="L1684" s="835">
        <v>73.09</v>
      </c>
      <c r="M1684" s="835">
        <v>1023.26</v>
      </c>
      <c r="N1684" s="832">
        <v>14</v>
      </c>
      <c r="O1684" s="836">
        <v>4</v>
      </c>
      <c r="P1684" s="835">
        <v>511.63</v>
      </c>
      <c r="Q1684" s="837">
        <v>0.5</v>
      </c>
      <c r="R1684" s="832">
        <v>7</v>
      </c>
      <c r="S1684" s="837">
        <v>0.5</v>
      </c>
      <c r="T1684" s="836">
        <v>2.5</v>
      </c>
      <c r="U1684" s="838">
        <v>0.625</v>
      </c>
    </row>
    <row r="1685" spans="1:21" ht="14.4" customHeight="1" x14ac:dyDescent="0.3">
      <c r="A1685" s="831">
        <v>32</v>
      </c>
      <c r="B1685" s="832" t="s">
        <v>2552</v>
      </c>
      <c r="C1685" s="832" t="s">
        <v>2558</v>
      </c>
      <c r="D1685" s="833" t="s">
        <v>4322</v>
      </c>
      <c r="E1685" s="834" t="s">
        <v>2591</v>
      </c>
      <c r="F1685" s="832" t="s">
        <v>2553</v>
      </c>
      <c r="G1685" s="832" t="s">
        <v>2826</v>
      </c>
      <c r="H1685" s="832" t="s">
        <v>592</v>
      </c>
      <c r="I1685" s="832" t="s">
        <v>2827</v>
      </c>
      <c r="J1685" s="832" t="s">
        <v>2828</v>
      </c>
      <c r="K1685" s="832" t="s">
        <v>2829</v>
      </c>
      <c r="L1685" s="835">
        <v>0</v>
      </c>
      <c r="M1685" s="835">
        <v>0</v>
      </c>
      <c r="N1685" s="832">
        <v>7</v>
      </c>
      <c r="O1685" s="836">
        <v>1.5</v>
      </c>
      <c r="P1685" s="835">
        <v>0</v>
      </c>
      <c r="Q1685" s="837"/>
      <c r="R1685" s="832">
        <v>4</v>
      </c>
      <c r="S1685" s="837">
        <v>0.5714285714285714</v>
      </c>
      <c r="T1685" s="836">
        <v>1</v>
      </c>
      <c r="U1685" s="838">
        <v>0.66666666666666663</v>
      </c>
    </row>
    <row r="1686" spans="1:21" ht="14.4" customHeight="1" x14ac:dyDescent="0.3">
      <c r="A1686" s="831">
        <v>32</v>
      </c>
      <c r="B1686" s="832" t="s">
        <v>2552</v>
      </c>
      <c r="C1686" s="832" t="s">
        <v>2558</v>
      </c>
      <c r="D1686" s="833" t="s">
        <v>4322</v>
      </c>
      <c r="E1686" s="834" t="s">
        <v>2591</v>
      </c>
      <c r="F1686" s="832" t="s">
        <v>2553</v>
      </c>
      <c r="G1686" s="832" t="s">
        <v>2684</v>
      </c>
      <c r="H1686" s="832" t="s">
        <v>592</v>
      </c>
      <c r="I1686" s="832" t="s">
        <v>3011</v>
      </c>
      <c r="J1686" s="832" t="s">
        <v>3012</v>
      </c>
      <c r="K1686" s="832" t="s">
        <v>3013</v>
      </c>
      <c r="L1686" s="835">
        <v>58.63</v>
      </c>
      <c r="M1686" s="835">
        <v>234.52</v>
      </c>
      <c r="N1686" s="832">
        <v>4</v>
      </c>
      <c r="O1686" s="836">
        <v>2.5</v>
      </c>
      <c r="P1686" s="835">
        <v>175.89000000000001</v>
      </c>
      <c r="Q1686" s="837">
        <v>0.75</v>
      </c>
      <c r="R1686" s="832">
        <v>3</v>
      </c>
      <c r="S1686" s="837">
        <v>0.75</v>
      </c>
      <c r="T1686" s="836">
        <v>2</v>
      </c>
      <c r="U1686" s="838">
        <v>0.8</v>
      </c>
    </row>
    <row r="1687" spans="1:21" ht="14.4" customHeight="1" x14ac:dyDescent="0.3">
      <c r="A1687" s="831">
        <v>32</v>
      </c>
      <c r="B1687" s="832" t="s">
        <v>2552</v>
      </c>
      <c r="C1687" s="832" t="s">
        <v>2558</v>
      </c>
      <c r="D1687" s="833" t="s">
        <v>4322</v>
      </c>
      <c r="E1687" s="834" t="s">
        <v>2591</v>
      </c>
      <c r="F1687" s="832" t="s">
        <v>2553</v>
      </c>
      <c r="G1687" s="832" t="s">
        <v>2684</v>
      </c>
      <c r="H1687" s="832" t="s">
        <v>592</v>
      </c>
      <c r="I1687" s="832" t="s">
        <v>3616</v>
      </c>
      <c r="J1687" s="832" t="s">
        <v>2686</v>
      </c>
      <c r="K1687" s="832" t="s">
        <v>3617</v>
      </c>
      <c r="L1687" s="835">
        <v>11.73</v>
      </c>
      <c r="M1687" s="835">
        <v>11.73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2552</v>
      </c>
      <c r="C1688" s="832" t="s">
        <v>2558</v>
      </c>
      <c r="D1688" s="833" t="s">
        <v>4322</v>
      </c>
      <c r="E1688" s="834" t="s">
        <v>2591</v>
      </c>
      <c r="F1688" s="832" t="s">
        <v>2553</v>
      </c>
      <c r="G1688" s="832" t="s">
        <v>2684</v>
      </c>
      <c r="H1688" s="832" t="s">
        <v>592</v>
      </c>
      <c r="I1688" s="832" t="s">
        <v>2685</v>
      </c>
      <c r="J1688" s="832" t="s">
        <v>2686</v>
      </c>
      <c r="K1688" s="832" t="s">
        <v>679</v>
      </c>
      <c r="L1688" s="835">
        <v>58.62</v>
      </c>
      <c r="M1688" s="835">
        <v>117.24</v>
      </c>
      <c r="N1688" s="832">
        <v>2</v>
      </c>
      <c r="O1688" s="836">
        <v>1.5</v>
      </c>
      <c r="P1688" s="835">
        <v>117.24</v>
      </c>
      <c r="Q1688" s="837">
        <v>1</v>
      </c>
      <c r="R1688" s="832">
        <v>2</v>
      </c>
      <c r="S1688" s="837">
        <v>1</v>
      </c>
      <c r="T1688" s="836">
        <v>1.5</v>
      </c>
      <c r="U1688" s="838">
        <v>1</v>
      </c>
    </row>
    <row r="1689" spans="1:21" ht="14.4" customHeight="1" x14ac:dyDescent="0.3">
      <c r="A1689" s="831">
        <v>32</v>
      </c>
      <c r="B1689" s="832" t="s">
        <v>2552</v>
      </c>
      <c r="C1689" s="832" t="s">
        <v>2558</v>
      </c>
      <c r="D1689" s="833" t="s">
        <v>4322</v>
      </c>
      <c r="E1689" s="834" t="s">
        <v>2591</v>
      </c>
      <c r="F1689" s="832" t="s">
        <v>2553</v>
      </c>
      <c r="G1689" s="832" t="s">
        <v>2642</v>
      </c>
      <c r="H1689" s="832" t="s">
        <v>592</v>
      </c>
      <c r="I1689" s="832" t="s">
        <v>2643</v>
      </c>
      <c r="J1689" s="832" t="s">
        <v>2644</v>
      </c>
      <c r="K1689" s="832" t="s">
        <v>2645</v>
      </c>
      <c r="L1689" s="835">
        <v>88.76</v>
      </c>
      <c r="M1689" s="835">
        <v>2219</v>
      </c>
      <c r="N1689" s="832">
        <v>25</v>
      </c>
      <c r="O1689" s="836">
        <v>6.5</v>
      </c>
      <c r="P1689" s="835">
        <v>1775.2</v>
      </c>
      <c r="Q1689" s="837">
        <v>0.8</v>
      </c>
      <c r="R1689" s="832">
        <v>20</v>
      </c>
      <c r="S1689" s="837">
        <v>0.8</v>
      </c>
      <c r="T1689" s="836">
        <v>4.5</v>
      </c>
      <c r="U1689" s="838">
        <v>0.69230769230769229</v>
      </c>
    </row>
    <row r="1690" spans="1:21" ht="14.4" customHeight="1" x14ac:dyDescent="0.3">
      <c r="A1690" s="831">
        <v>32</v>
      </c>
      <c r="B1690" s="832" t="s">
        <v>2552</v>
      </c>
      <c r="C1690" s="832" t="s">
        <v>2558</v>
      </c>
      <c r="D1690" s="833" t="s">
        <v>4322</v>
      </c>
      <c r="E1690" s="834" t="s">
        <v>2591</v>
      </c>
      <c r="F1690" s="832" t="s">
        <v>2553</v>
      </c>
      <c r="G1690" s="832" t="s">
        <v>2687</v>
      </c>
      <c r="H1690" s="832" t="s">
        <v>592</v>
      </c>
      <c r="I1690" s="832" t="s">
        <v>2837</v>
      </c>
      <c r="J1690" s="832" t="s">
        <v>1213</v>
      </c>
      <c r="K1690" s="832" t="s">
        <v>2435</v>
      </c>
      <c r="L1690" s="835">
        <v>760.22</v>
      </c>
      <c r="M1690" s="835">
        <v>1520.44</v>
      </c>
      <c r="N1690" s="832">
        <v>2</v>
      </c>
      <c r="O1690" s="836">
        <v>0.5</v>
      </c>
      <c r="P1690" s="835">
        <v>1520.44</v>
      </c>
      <c r="Q1690" s="837">
        <v>1</v>
      </c>
      <c r="R1690" s="832">
        <v>2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32</v>
      </c>
      <c r="B1691" s="832" t="s">
        <v>2552</v>
      </c>
      <c r="C1691" s="832" t="s">
        <v>2558</v>
      </c>
      <c r="D1691" s="833" t="s">
        <v>4322</v>
      </c>
      <c r="E1691" s="834" t="s">
        <v>2591</v>
      </c>
      <c r="F1691" s="832" t="s">
        <v>2553</v>
      </c>
      <c r="G1691" s="832" t="s">
        <v>4050</v>
      </c>
      <c r="H1691" s="832" t="s">
        <v>592</v>
      </c>
      <c r="I1691" s="832" t="s">
        <v>4051</v>
      </c>
      <c r="J1691" s="832" t="s">
        <v>4052</v>
      </c>
      <c r="K1691" s="832" t="s">
        <v>4053</v>
      </c>
      <c r="L1691" s="835">
        <v>3191.25</v>
      </c>
      <c r="M1691" s="835">
        <v>3191.25</v>
      </c>
      <c r="N1691" s="832">
        <v>1</v>
      </c>
      <c r="O1691" s="836">
        <v>1</v>
      </c>
      <c r="P1691" s="835">
        <v>3191.25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32</v>
      </c>
      <c r="B1692" s="832" t="s">
        <v>2552</v>
      </c>
      <c r="C1692" s="832" t="s">
        <v>2558</v>
      </c>
      <c r="D1692" s="833" t="s">
        <v>4322</v>
      </c>
      <c r="E1692" s="834" t="s">
        <v>2591</v>
      </c>
      <c r="F1692" s="832" t="s">
        <v>2553</v>
      </c>
      <c r="G1692" s="832" t="s">
        <v>3249</v>
      </c>
      <c r="H1692" s="832" t="s">
        <v>662</v>
      </c>
      <c r="I1692" s="832" t="s">
        <v>2301</v>
      </c>
      <c r="J1692" s="832" t="s">
        <v>2299</v>
      </c>
      <c r="K1692" s="832" t="s">
        <v>2302</v>
      </c>
      <c r="L1692" s="835">
        <v>176.32</v>
      </c>
      <c r="M1692" s="835">
        <v>176.32</v>
      </c>
      <c r="N1692" s="832">
        <v>1</v>
      </c>
      <c r="O1692" s="836">
        <v>0.5</v>
      </c>
      <c r="P1692" s="835">
        <v>176.32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32</v>
      </c>
      <c r="B1693" s="832" t="s">
        <v>2552</v>
      </c>
      <c r="C1693" s="832" t="s">
        <v>2558</v>
      </c>
      <c r="D1693" s="833" t="s">
        <v>4322</v>
      </c>
      <c r="E1693" s="834" t="s">
        <v>2591</v>
      </c>
      <c r="F1693" s="832" t="s">
        <v>2553</v>
      </c>
      <c r="G1693" s="832" t="s">
        <v>4054</v>
      </c>
      <c r="H1693" s="832" t="s">
        <v>662</v>
      </c>
      <c r="I1693" s="832" t="s">
        <v>4055</v>
      </c>
      <c r="J1693" s="832" t="s">
        <v>4056</v>
      </c>
      <c r="K1693" s="832" t="s">
        <v>4057</v>
      </c>
      <c r="L1693" s="835">
        <v>7132.14</v>
      </c>
      <c r="M1693" s="835">
        <v>7132.14</v>
      </c>
      <c r="N1693" s="832">
        <v>1</v>
      </c>
      <c r="O1693" s="836">
        <v>1</v>
      </c>
      <c r="P1693" s="835">
        <v>7132.14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32</v>
      </c>
      <c r="B1694" s="832" t="s">
        <v>2552</v>
      </c>
      <c r="C1694" s="832" t="s">
        <v>2558</v>
      </c>
      <c r="D1694" s="833" t="s">
        <v>4322</v>
      </c>
      <c r="E1694" s="834" t="s">
        <v>2591</v>
      </c>
      <c r="F1694" s="832" t="s">
        <v>2553</v>
      </c>
      <c r="G1694" s="832" t="s">
        <v>2838</v>
      </c>
      <c r="H1694" s="832" t="s">
        <v>592</v>
      </c>
      <c r="I1694" s="832" t="s">
        <v>2839</v>
      </c>
      <c r="J1694" s="832" t="s">
        <v>2840</v>
      </c>
      <c r="K1694" s="832" t="s">
        <v>2841</v>
      </c>
      <c r="L1694" s="835">
        <v>0</v>
      </c>
      <c r="M1694" s="835">
        <v>0</v>
      </c>
      <c r="N1694" s="832">
        <v>1</v>
      </c>
      <c r="O1694" s="836">
        <v>1</v>
      </c>
      <c r="P1694" s="835">
        <v>0</v>
      </c>
      <c r="Q1694" s="837"/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32</v>
      </c>
      <c r="B1695" s="832" t="s">
        <v>2552</v>
      </c>
      <c r="C1695" s="832" t="s">
        <v>2558</v>
      </c>
      <c r="D1695" s="833" t="s">
        <v>4322</v>
      </c>
      <c r="E1695" s="834" t="s">
        <v>2591</v>
      </c>
      <c r="F1695" s="832" t="s">
        <v>2553</v>
      </c>
      <c r="G1695" s="832" t="s">
        <v>2842</v>
      </c>
      <c r="H1695" s="832" t="s">
        <v>662</v>
      </c>
      <c r="I1695" s="832" t="s">
        <v>2093</v>
      </c>
      <c r="J1695" s="832" t="s">
        <v>1045</v>
      </c>
      <c r="K1695" s="832" t="s">
        <v>2094</v>
      </c>
      <c r="L1695" s="835">
        <v>39.549999999999997</v>
      </c>
      <c r="M1695" s="835">
        <v>39.549999999999997</v>
      </c>
      <c r="N1695" s="832">
        <v>1</v>
      </c>
      <c r="O1695" s="836">
        <v>1</v>
      </c>
      <c r="P1695" s="835">
        <v>39.549999999999997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32</v>
      </c>
      <c r="B1696" s="832" t="s">
        <v>2552</v>
      </c>
      <c r="C1696" s="832" t="s">
        <v>2558</v>
      </c>
      <c r="D1696" s="833" t="s">
        <v>4322</v>
      </c>
      <c r="E1696" s="834" t="s">
        <v>2591</v>
      </c>
      <c r="F1696" s="832" t="s">
        <v>2553</v>
      </c>
      <c r="G1696" s="832" t="s">
        <v>2842</v>
      </c>
      <c r="H1696" s="832" t="s">
        <v>662</v>
      </c>
      <c r="I1696" s="832" t="s">
        <v>2095</v>
      </c>
      <c r="J1696" s="832" t="s">
        <v>1045</v>
      </c>
      <c r="K1696" s="832" t="s">
        <v>2096</v>
      </c>
      <c r="L1696" s="835">
        <v>118.65</v>
      </c>
      <c r="M1696" s="835">
        <v>118.65</v>
      </c>
      <c r="N1696" s="832">
        <v>1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32</v>
      </c>
      <c r="B1697" s="832" t="s">
        <v>2552</v>
      </c>
      <c r="C1697" s="832" t="s">
        <v>2558</v>
      </c>
      <c r="D1697" s="833" t="s">
        <v>4322</v>
      </c>
      <c r="E1697" s="834" t="s">
        <v>2591</v>
      </c>
      <c r="F1697" s="832" t="s">
        <v>2553</v>
      </c>
      <c r="G1697" s="832" t="s">
        <v>3494</v>
      </c>
      <c r="H1697" s="832" t="s">
        <v>592</v>
      </c>
      <c r="I1697" s="832" t="s">
        <v>4058</v>
      </c>
      <c r="J1697" s="832" t="s">
        <v>4059</v>
      </c>
      <c r="K1697" s="832" t="s">
        <v>1682</v>
      </c>
      <c r="L1697" s="835">
        <v>86.43</v>
      </c>
      <c r="M1697" s="835">
        <v>86.43</v>
      </c>
      <c r="N1697" s="832">
        <v>1</v>
      </c>
      <c r="O1697" s="836">
        <v>0.5</v>
      </c>
      <c r="P1697" s="835">
        <v>86.43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32</v>
      </c>
      <c r="B1698" s="832" t="s">
        <v>2552</v>
      </c>
      <c r="C1698" s="832" t="s">
        <v>2558</v>
      </c>
      <c r="D1698" s="833" t="s">
        <v>4322</v>
      </c>
      <c r="E1698" s="834" t="s">
        <v>2591</v>
      </c>
      <c r="F1698" s="832" t="s">
        <v>2553</v>
      </c>
      <c r="G1698" s="832" t="s">
        <v>2766</v>
      </c>
      <c r="H1698" s="832" t="s">
        <v>592</v>
      </c>
      <c r="I1698" s="832" t="s">
        <v>2767</v>
      </c>
      <c r="J1698" s="832" t="s">
        <v>1739</v>
      </c>
      <c r="K1698" s="832" t="s">
        <v>2768</v>
      </c>
      <c r="L1698" s="835">
        <v>34.19</v>
      </c>
      <c r="M1698" s="835">
        <v>34.19</v>
      </c>
      <c r="N1698" s="832">
        <v>1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32</v>
      </c>
      <c r="B1699" s="832" t="s">
        <v>2552</v>
      </c>
      <c r="C1699" s="832" t="s">
        <v>2558</v>
      </c>
      <c r="D1699" s="833" t="s">
        <v>4322</v>
      </c>
      <c r="E1699" s="834" t="s">
        <v>2591</v>
      </c>
      <c r="F1699" s="832" t="s">
        <v>2553</v>
      </c>
      <c r="G1699" s="832" t="s">
        <v>4060</v>
      </c>
      <c r="H1699" s="832" t="s">
        <v>592</v>
      </c>
      <c r="I1699" s="832" t="s">
        <v>4061</v>
      </c>
      <c r="J1699" s="832" t="s">
        <v>4062</v>
      </c>
      <c r="K1699" s="832" t="s">
        <v>3375</v>
      </c>
      <c r="L1699" s="835">
        <v>1472.61</v>
      </c>
      <c r="M1699" s="835">
        <v>2945.22</v>
      </c>
      <c r="N1699" s="832">
        <v>2</v>
      </c>
      <c r="O1699" s="836">
        <v>1.5</v>
      </c>
      <c r="P1699" s="835">
        <v>1472.61</v>
      </c>
      <c r="Q1699" s="837">
        <v>0.5</v>
      </c>
      <c r="R1699" s="832">
        <v>1</v>
      </c>
      <c r="S1699" s="837">
        <v>0.5</v>
      </c>
      <c r="T1699" s="836">
        <v>0.5</v>
      </c>
      <c r="U1699" s="838">
        <v>0.33333333333333331</v>
      </c>
    </row>
    <row r="1700" spans="1:21" ht="14.4" customHeight="1" x14ac:dyDescent="0.3">
      <c r="A1700" s="831">
        <v>32</v>
      </c>
      <c r="B1700" s="832" t="s">
        <v>2552</v>
      </c>
      <c r="C1700" s="832" t="s">
        <v>2558</v>
      </c>
      <c r="D1700" s="833" t="s">
        <v>4322</v>
      </c>
      <c r="E1700" s="834" t="s">
        <v>2591</v>
      </c>
      <c r="F1700" s="832" t="s">
        <v>2553</v>
      </c>
      <c r="G1700" s="832" t="s">
        <v>2634</v>
      </c>
      <c r="H1700" s="832" t="s">
        <v>662</v>
      </c>
      <c r="I1700" s="832" t="s">
        <v>2739</v>
      </c>
      <c r="J1700" s="832" t="s">
        <v>901</v>
      </c>
      <c r="K1700" s="832" t="s">
        <v>2014</v>
      </c>
      <c r="L1700" s="835">
        <v>368.16</v>
      </c>
      <c r="M1700" s="835">
        <v>2208.96</v>
      </c>
      <c r="N1700" s="832">
        <v>6</v>
      </c>
      <c r="O1700" s="836">
        <v>1</v>
      </c>
      <c r="P1700" s="835">
        <v>2208.96</v>
      </c>
      <c r="Q1700" s="837">
        <v>1</v>
      </c>
      <c r="R1700" s="832">
        <v>6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32</v>
      </c>
      <c r="B1701" s="832" t="s">
        <v>2552</v>
      </c>
      <c r="C1701" s="832" t="s">
        <v>2558</v>
      </c>
      <c r="D1701" s="833" t="s">
        <v>4322</v>
      </c>
      <c r="E1701" s="834" t="s">
        <v>2591</v>
      </c>
      <c r="F1701" s="832" t="s">
        <v>2553</v>
      </c>
      <c r="G1701" s="832" t="s">
        <v>2634</v>
      </c>
      <c r="H1701" s="832" t="s">
        <v>662</v>
      </c>
      <c r="I1701" s="832" t="s">
        <v>2740</v>
      </c>
      <c r="J1701" s="832" t="s">
        <v>901</v>
      </c>
      <c r="K1701" s="832" t="s">
        <v>2016</v>
      </c>
      <c r="L1701" s="835">
        <v>736.33</v>
      </c>
      <c r="M1701" s="835">
        <v>4417.9800000000005</v>
      </c>
      <c r="N1701" s="832">
        <v>6</v>
      </c>
      <c r="O1701" s="836">
        <v>1</v>
      </c>
      <c r="P1701" s="835">
        <v>4417.9800000000005</v>
      </c>
      <c r="Q1701" s="837">
        <v>1</v>
      </c>
      <c r="R1701" s="832">
        <v>6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32</v>
      </c>
      <c r="B1702" s="832" t="s">
        <v>2552</v>
      </c>
      <c r="C1702" s="832" t="s">
        <v>2558</v>
      </c>
      <c r="D1702" s="833" t="s">
        <v>4322</v>
      </c>
      <c r="E1702" s="834" t="s">
        <v>2591</v>
      </c>
      <c r="F1702" s="832" t="s">
        <v>2553</v>
      </c>
      <c r="G1702" s="832" t="s">
        <v>2634</v>
      </c>
      <c r="H1702" s="832" t="s">
        <v>662</v>
      </c>
      <c r="I1702" s="832" t="s">
        <v>2695</v>
      </c>
      <c r="J1702" s="832" t="s">
        <v>1783</v>
      </c>
      <c r="K1702" s="832" t="s">
        <v>2696</v>
      </c>
      <c r="L1702" s="835">
        <v>1847.49</v>
      </c>
      <c r="M1702" s="835">
        <v>11084.94</v>
      </c>
      <c r="N1702" s="832">
        <v>6</v>
      </c>
      <c r="O1702" s="836">
        <v>0.5</v>
      </c>
      <c r="P1702" s="835">
        <v>11084.94</v>
      </c>
      <c r="Q1702" s="837">
        <v>1</v>
      </c>
      <c r="R1702" s="832">
        <v>6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32</v>
      </c>
      <c r="B1703" s="832" t="s">
        <v>2552</v>
      </c>
      <c r="C1703" s="832" t="s">
        <v>2558</v>
      </c>
      <c r="D1703" s="833" t="s">
        <v>4322</v>
      </c>
      <c r="E1703" s="834" t="s">
        <v>2591</v>
      </c>
      <c r="F1703" s="832" t="s">
        <v>2553</v>
      </c>
      <c r="G1703" s="832" t="s">
        <v>2634</v>
      </c>
      <c r="H1703" s="832" t="s">
        <v>662</v>
      </c>
      <c r="I1703" s="832" t="s">
        <v>3503</v>
      </c>
      <c r="J1703" s="832" t="s">
        <v>1783</v>
      </c>
      <c r="K1703" s="832" t="s">
        <v>3504</v>
      </c>
      <c r="L1703" s="835">
        <v>2309.36</v>
      </c>
      <c r="M1703" s="835">
        <v>18474.879999999997</v>
      </c>
      <c r="N1703" s="832">
        <v>8</v>
      </c>
      <c r="O1703" s="836">
        <v>1.5</v>
      </c>
      <c r="P1703" s="835">
        <v>18474.879999999997</v>
      </c>
      <c r="Q1703" s="837">
        <v>1</v>
      </c>
      <c r="R1703" s="832">
        <v>8</v>
      </c>
      <c r="S1703" s="837">
        <v>1</v>
      </c>
      <c r="T1703" s="836">
        <v>1.5</v>
      </c>
      <c r="U1703" s="838">
        <v>1</v>
      </c>
    </row>
    <row r="1704" spans="1:21" ht="14.4" customHeight="1" x14ac:dyDescent="0.3">
      <c r="A1704" s="831">
        <v>32</v>
      </c>
      <c r="B1704" s="832" t="s">
        <v>2552</v>
      </c>
      <c r="C1704" s="832" t="s">
        <v>2558</v>
      </c>
      <c r="D1704" s="833" t="s">
        <v>4322</v>
      </c>
      <c r="E1704" s="834" t="s">
        <v>2591</v>
      </c>
      <c r="F1704" s="832" t="s">
        <v>2553</v>
      </c>
      <c r="G1704" s="832" t="s">
        <v>2634</v>
      </c>
      <c r="H1704" s="832" t="s">
        <v>662</v>
      </c>
      <c r="I1704" s="832" t="s">
        <v>2015</v>
      </c>
      <c r="J1704" s="832" t="s">
        <v>901</v>
      </c>
      <c r="K1704" s="832" t="s">
        <v>2016</v>
      </c>
      <c r="L1704" s="835">
        <v>736.33</v>
      </c>
      <c r="M1704" s="835">
        <v>1472.66</v>
      </c>
      <c r="N1704" s="832">
        <v>2</v>
      </c>
      <c r="O1704" s="836">
        <v>0.5</v>
      </c>
      <c r="P1704" s="835">
        <v>1472.66</v>
      </c>
      <c r="Q1704" s="837">
        <v>1</v>
      </c>
      <c r="R1704" s="832">
        <v>2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32</v>
      </c>
      <c r="B1705" s="832" t="s">
        <v>2552</v>
      </c>
      <c r="C1705" s="832" t="s">
        <v>2558</v>
      </c>
      <c r="D1705" s="833" t="s">
        <v>4322</v>
      </c>
      <c r="E1705" s="834" t="s">
        <v>2591</v>
      </c>
      <c r="F1705" s="832" t="s">
        <v>2553</v>
      </c>
      <c r="G1705" s="832" t="s">
        <v>3798</v>
      </c>
      <c r="H1705" s="832" t="s">
        <v>592</v>
      </c>
      <c r="I1705" s="832" t="s">
        <v>3799</v>
      </c>
      <c r="J1705" s="832" t="s">
        <v>3800</v>
      </c>
      <c r="K1705" s="832" t="s">
        <v>2234</v>
      </c>
      <c r="L1705" s="835">
        <v>88.1</v>
      </c>
      <c r="M1705" s="835">
        <v>88.1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32</v>
      </c>
      <c r="B1706" s="832" t="s">
        <v>2552</v>
      </c>
      <c r="C1706" s="832" t="s">
        <v>2558</v>
      </c>
      <c r="D1706" s="833" t="s">
        <v>4322</v>
      </c>
      <c r="E1706" s="834" t="s">
        <v>2591</v>
      </c>
      <c r="F1706" s="832" t="s">
        <v>2553</v>
      </c>
      <c r="G1706" s="832" t="s">
        <v>2741</v>
      </c>
      <c r="H1706" s="832" t="s">
        <v>592</v>
      </c>
      <c r="I1706" s="832" t="s">
        <v>2742</v>
      </c>
      <c r="J1706" s="832" t="s">
        <v>1354</v>
      </c>
      <c r="K1706" s="832" t="s">
        <v>2743</v>
      </c>
      <c r="L1706" s="835">
        <v>78.33</v>
      </c>
      <c r="M1706" s="835">
        <v>78.33</v>
      </c>
      <c r="N1706" s="832">
        <v>1</v>
      </c>
      <c r="O1706" s="836">
        <v>0.5</v>
      </c>
      <c r="P1706" s="835">
        <v>78.33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32</v>
      </c>
      <c r="B1707" s="832" t="s">
        <v>2552</v>
      </c>
      <c r="C1707" s="832" t="s">
        <v>2558</v>
      </c>
      <c r="D1707" s="833" t="s">
        <v>4322</v>
      </c>
      <c r="E1707" s="834" t="s">
        <v>2591</v>
      </c>
      <c r="F1707" s="832" t="s">
        <v>2553</v>
      </c>
      <c r="G1707" s="832" t="s">
        <v>2859</v>
      </c>
      <c r="H1707" s="832" t="s">
        <v>592</v>
      </c>
      <c r="I1707" s="832" t="s">
        <v>3506</v>
      </c>
      <c r="J1707" s="832" t="s">
        <v>3507</v>
      </c>
      <c r="K1707" s="832" t="s">
        <v>3508</v>
      </c>
      <c r="L1707" s="835">
        <v>112.87</v>
      </c>
      <c r="M1707" s="835">
        <v>112.87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32</v>
      </c>
      <c r="B1708" s="832" t="s">
        <v>2552</v>
      </c>
      <c r="C1708" s="832" t="s">
        <v>2558</v>
      </c>
      <c r="D1708" s="833" t="s">
        <v>4322</v>
      </c>
      <c r="E1708" s="834" t="s">
        <v>2591</v>
      </c>
      <c r="F1708" s="832" t="s">
        <v>2553</v>
      </c>
      <c r="G1708" s="832" t="s">
        <v>2859</v>
      </c>
      <c r="H1708" s="832" t="s">
        <v>592</v>
      </c>
      <c r="I1708" s="832" t="s">
        <v>2862</v>
      </c>
      <c r="J1708" s="832" t="s">
        <v>1584</v>
      </c>
      <c r="K1708" s="832" t="s">
        <v>2861</v>
      </c>
      <c r="L1708" s="835">
        <v>103.67</v>
      </c>
      <c r="M1708" s="835">
        <v>414.68</v>
      </c>
      <c r="N1708" s="832">
        <v>4</v>
      </c>
      <c r="O1708" s="836">
        <v>2.5</v>
      </c>
      <c r="P1708" s="835">
        <v>414.68</v>
      </c>
      <c r="Q1708" s="837">
        <v>1</v>
      </c>
      <c r="R1708" s="832">
        <v>4</v>
      </c>
      <c r="S1708" s="837">
        <v>1</v>
      </c>
      <c r="T1708" s="836">
        <v>2.5</v>
      </c>
      <c r="U1708" s="838">
        <v>1</v>
      </c>
    </row>
    <row r="1709" spans="1:21" ht="14.4" customHeight="1" x14ac:dyDescent="0.3">
      <c r="A1709" s="831">
        <v>32</v>
      </c>
      <c r="B1709" s="832" t="s">
        <v>2552</v>
      </c>
      <c r="C1709" s="832" t="s">
        <v>2558</v>
      </c>
      <c r="D1709" s="833" t="s">
        <v>4322</v>
      </c>
      <c r="E1709" s="834" t="s">
        <v>2591</v>
      </c>
      <c r="F1709" s="832" t="s">
        <v>2553</v>
      </c>
      <c r="G1709" s="832" t="s">
        <v>2859</v>
      </c>
      <c r="H1709" s="832" t="s">
        <v>592</v>
      </c>
      <c r="I1709" s="832" t="s">
        <v>2863</v>
      </c>
      <c r="J1709" s="832" t="s">
        <v>2864</v>
      </c>
      <c r="K1709" s="832" t="s">
        <v>2865</v>
      </c>
      <c r="L1709" s="835">
        <v>115.18</v>
      </c>
      <c r="M1709" s="835">
        <v>230.36</v>
      </c>
      <c r="N1709" s="832">
        <v>2</v>
      </c>
      <c r="O1709" s="836">
        <v>1.5</v>
      </c>
      <c r="P1709" s="835">
        <v>115.18</v>
      </c>
      <c r="Q1709" s="837">
        <v>0.5</v>
      </c>
      <c r="R1709" s="832">
        <v>1</v>
      </c>
      <c r="S1709" s="837">
        <v>0.5</v>
      </c>
      <c r="T1709" s="836">
        <v>1</v>
      </c>
      <c r="U1709" s="838">
        <v>0.66666666666666663</v>
      </c>
    </row>
    <row r="1710" spans="1:21" ht="14.4" customHeight="1" x14ac:dyDescent="0.3">
      <c r="A1710" s="831">
        <v>32</v>
      </c>
      <c r="B1710" s="832" t="s">
        <v>2552</v>
      </c>
      <c r="C1710" s="832" t="s">
        <v>2558</v>
      </c>
      <c r="D1710" s="833" t="s">
        <v>4322</v>
      </c>
      <c r="E1710" s="834" t="s">
        <v>2591</v>
      </c>
      <c r="F1710" s="832" t="s">
        <v>2553</v>
      </c>
      <c r="G1710" s="832" t="s">
        <v>2859</v>
      </c>
      <c r="H1710" s="832" t="s">
        <v>592</v>
      </c>
      <c r="I1710" s="832" t="s">
        <v>3590</v>
      </c>
      <c r="J1710" s="832" t="s">
        <v>1584</v>
      </c>
      <c r="K1710" s="832" t="s">
        <v>2861</v>
      </c>
      <c r="L1710" s="835">
        <v>103.67</v>
      </c>
      <c r="M1710" s="835">
        <v>103.67</v>
      </c>
      <c r="N1710" s="832">
        <v>1</v>
      </c>
      <c r="O1710" s="836">
        <v>0.5</v>
      </c>
      <c r="P1710" s="835">
        <v>103.67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32</v>
      </c>
      <c r="B1711" s="832" t="s">
        <v>2552</v>
      </c>
      <c r="C1711" s="832" t="s">
        <v>2558</v>
      </c>
      <c r="D1711" s="833" t="s">
        <v>4322</v>
      </c>
      <c r="E1711" s="834" t="s">
        <v>2591</v>
      </c>
      <c r="F1711" s="832" t="s">
        <v>2553</v>
      </c>
      <c r="G1711" s="832" t="s">
        <v>2859</v>
      </c>
      <c r="H1711" s="832" t="s">
        <v>592</v>
      </c>
      <c r="I1711" s="832" t="s">
        <v>4063</v>
      </c>
      <c r="J1711" s="832" t="s">
        <v>3690</v>
      </c>
      <c r="K1711" s="832" t="s">
        <v>2865</v>
      </c>
      <c r="L1711" s="835">
        <v>115.18</v>
      </c>
      <c r="M1711" s="835">
        <v>115.18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32</v>
      </c>
      <c r="B1712" s="832" t="s">
        <v>2552</v>
      </c>
      <c r="C1712" s="832" t="s">
        <v>2558</v>
      </c>
      <c r="D1712" s="833" t="s">
        <v>4322</v>
      </c>
      <c r="E1712" s="834" t="s">
        <v>2591</v>
      </c>
      <c r="F1712" s="832" t="s">
        <v>2553</v>
      </c>
      <c r="G1712" s="832" t="s">
        <v>2611</v>
      </c>
      <c r="H1712" s="832" t="s">
        <v>662</v>
      </c>
      <c r="I1712" s="832" t="s">
        <v>1993</v>
      </c>
      <c r="J1712" s="832" t="s">
        <v>1994</v>
      </c>
      <c r="K1712" s="832" t="s">
        <v>1995</v>
      </c>
      <c r="L1712" s="835">
        <v>453.18</v>
      </c>
      <c r="M1712" s="835">
        <v>453.18</v>
      </c>
      <c r="N1712" s="832">
        <v>1</v>
      </c>
      <c r="O1712" s="836">
        <v>0.5</v>
      </c>
      <c r="P1712" s="835">
        <v>453.18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32</v>
      </c>
      <c r="B1713" s="832" t="s">
        <v>2552</v>
      </c>
      <c r="C1713" s="832" t="s">
        <v>2558</v>
      </c>
      <c r="D1713" s="833" t="s">
        <v>4322</v>
      </c>
      <c r="E1713" s="834" t="s">
        <v>2591</v>
      </c>
      <c r="F1713" s="832" t="s">
        <v>2553</v>
      </c>
      <c r="G1713" s="832" t="s">
        <v>3032</v>
      </c>
      <c r="H1713" s="832" t="s">
        <v>592</v>
      </c>
      <c r="I1713" s="832" t="s">
        <v>3033</v>
      </c>
      <c r="J1713" s="832" t="s">
        <v>3034</v>
      </c>
      <c r="K1713" s="832" t="s">
        <v>3035</v>
      </c>
      <c r="L1713" s="835">
        <v>463.19</v>
      </c>
      <c r="M1713" s="835">
        <v>926.38</v>
      </c>
      <c r="N1713" s="832">
        <v>2</v>
      </c>
      <c r="O1713" s="836">
        <v>1.5</v>
      </c>
      <c r="P1713" s="835">
        <v>926.38</v>
      </c>
      <c r="Q1713" s="837">
        <v>1</v>
      </c>
      <c r="R1713" s="832">
        <v>2</v>
      </c>
      <c r="S1713" s="837">
        <v>1</v>
      </c>
      <c r="T1713" s="836">
        <v>1.5</v>
      </c>
      <c r="U1713" s="838">
        <v>1</v>
      </c>
    </row>
    <row r="1714" spans="1:21" ht="14.4" customHeight="1" x14ac:dyDescent="0.3">
      <c r="A1714" s="831">
        <v>32</v>
      </c>
      <c r="B1714" s="832" t="s">
        <v>2552</v>
      </c>
      <c r="C1714" s="832" t="s">
        <v>2558</v>
      </c>
      <c r="D1714" s="833" t="s">
        <v>4322</v>
      </c>
      <c r="E1714" s="834" t="s">
        <v>2591</v>
      </c>
      <c r="F1714" s="832" t="s">
        <v>2553</v>
      </c>
      <c r="G1714" s="832" t="s">
        <v>2636</v>
      </c>
      <c r="H1714" s="832" t="s">
        <v>662</v>
      </c>
      <c r="I1714" s="832" t="s">
        <v>2769</v>
      </c>
      <c r="J1714" s="832" t="s">
        <v>1990</v>
      </c>
      <c r="K1714" s="832" t="s">
        <v>1991</v>
      </c>
      <c r="L1714" s="835">
        <v>115.18</v>
      </c>
      <c r="M1714" s="835">
        <v>230.36</v>
      </c>
      <c r="N1714" s="832">
        <v>2</v>
      </c>
      <c r="O1714" s="836">
        <v>0.5</v>
      </c>
      <c r="P1714" s="835">
        <v>230.36</v>
      </c>
      <c r="Q1714" s="837">
        <v>1</v>
      </c>
      <c r="R1714" s="832">
        <v>2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32</v>
      </c>
      <c r="B1715" s="832" t="s">
        <v>2552</v>
      </c>
      <c r="C1715" s="832" t="s">
        <v>2558</v>
      </c>
      <c r="D1715" s="833" t="s">
        <v>4322</v>
      </c>
      <c r="E1715" s="834" t="s">
        <v>2591</v>
      </c>
      <c r="F1715" s="832" t="s">
        <v>2553</v>
      </c>
      <c r="G1715" s="832" t="s">
        <v>3197</v>
      </c>
      <c r="H1715" s="832" t="s">
        <v>662</v>
      </c>
      <c r="I1715" s="832" t="s">
        <v>2072</v>
      </c>
      <c r="J1715" s="832" t="s">
        <v>1142</v>
      </c>
      <c r="K1715" s="832" t="s">
        <v>2053</v>
      </c>
      <c r="L1715" s="835">
        <v>47.7</v>
      </c>
      <c r="M1715" s="835">
        <v>47.7</v>
      </c>
      <c r="N1715" s="832">
        <v>1</v>
      </c>
      <c r="O1715" s="836">
        <v>0.5</v>
      </c>
      <c r="P1715" s="835">
        <v>47.7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32</v>
      </c>
      <c r="B1716" s="832" t="s">
        <v>2552</v>
      </c>
      <c r="C1716" s="832" t="s">
        <v>2558</v>
      </c>
      <c r="D1716" s="833" t="s">
        <v>4322</v>
      </c>
      <c r="E1716" s="834" t="s">
        <v>2591</v>
      </c>
      <c r="F1716" s="832" t="s">
        <v>2553</v>
      </c>
      <c r="G1716" s="832" t="s">
        <v>2875</v>
      </c>
      <c r="H1716" s="832" t="s">
        <v>662</v>
      </c>
      <c r="I1716" s="832" t="s">
        <v>2879</v>
      </c>
      <c r="J1716" s="832" t="s">
        <v>2877</v>
      </c>
      <c r="K1716" s="832" t="s">
        <v>2880</v>
      </c>
      <c r="L1716" s="835">
        <v>218.62</v>
      </c>
      <c r="M1716" s="835">
        <v>218.62</v>
      </c>
      <c r="N1716" s="832">
        <v>1</v>
      </c>
      <c r="O1716" s="836">
        <v>0.5</v>
      </c>
      <c r="P1716" s="835">
        <v>218.62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32</v>
      </c>
      <c r="B1717" s="832" t="s">
        <v>2552</v>
      </c>
      <c r="C1717" s="832" t="s">
        <v>2558</v>
      </c>
      <c r="D1717" s="833" t="s">
        <v>4322</v>
      </c>
      <c r="E1717" s="834" t="s">
        <v>2591</v>
      </c>
      <c r="F1717" s="832" t="s">
        <v>2553</v>
      </c>
      <c r="G1717" s="832" t="s">
        <v>2612</v>
      </c>
      <c r="H1717" s="832" t="s">
        <v>592</v>
      </c>
      <c r="I1717" s="832" t="s">
        <v>2616</v>
      </c>
      <c r="J1717" s="832" t="s">
        <v>2617</v>
      </c>
      <c r="K1717" s="832" t="s">
        <v>2618</v>
      </c>
      <c r="L1717" s="835">
        <v>87.67</v>
      </c>
      <c r="M1717" s="835">
        <v>350.68</v>
      </c>
      <c r="N1717" s="832">
        <v>4</v>
      </c>
      <c r="O1717" s="836">
        <v>2</v>
      </c>
      <c r="P1717" s="835">
        <v>350.68</v>
      </c>
      <c r="Q1717" s="837">
        <v>1</v>
      </c>
      <c r="R1717" s="832">
        <v>4</v>
      </c>
      <c r="S1717" s="837">
        <v>1</v>
      </c>
      <c r="T1717" s="836">
        <v>2</v>
      </c>
      <c r="U1717" s="838">
        <v>1</v>
      </c>
    </row>
    <row r="1718" spans="1:21" ht="14.4" customHeight="1" x14ac:dyDescent="0.3">
      <c r="A1718" s="831">
        <v>32</v>
      </c>
      <c r="B1718" s="832" t="s">
        <v>2552</v>
      </c>
      <c r="C1718" s="832" t="s">
        <v>2558</v>
      </c>
      <c r="D1718" s="833" t="s">
        <v>4322</v>
      </c>
      <c r="E1718" s="834" t="s">
        <v>2591</v>
      </c>
      <c r="F1718" s="832" t="s">
        <v>2553</v>
      </c>
      <c r="G1718" s="832" t="s">
        <v>4064</v>
      </c>
      <c r="H1718" s="832" t="s">
        <v>592</v>
      </c>
      <c r="I1718" s="832" t="s">
        <v>4065</v>
      </c>
      <c r="J1718" s="832" t="s">
        <v>4066</v>
      </c>
      <c r="K1718" s="832" t="s">
        <v>4067</v>
      </c>
      <c r="L1718" s="835">
        <v>64.5</v>
      </c>
      <c r="M1718" s="835">
        <v>516</v>
      </c>
      <c r="N1718" s="832">
        <v>8</v>
      </c>
      <c r="O1718" s="836">
        <v>1.5</v>
      </c>
      <c r="P1718" s="835">
        <v>387</v>
      </c>
      <c r="Q1718" s="837">
        <v>0.75</v>
      </c>
      <c r="R1718" s="832">
        <v>6</v>
      </c>
      <c r="S1718" s="837">
        <v>0.75</v>
      </c>
      <c r="T1718" s="836">
        <v>1</v>
      </c>
      <c r="U1718" s="838">
        <v>0.66666666666666663</v>
      </c>
    </row>
    <row r="1719" spans="1:21" ht="14.4" customHeight="1" x14ac:dyDescent="0.3">
      <c r="A1719" s="831">
        <v>32</v>
      </c>
      <c r="B1719" s="832" t="s">
        <v>2552</v>
      </c>
      <c r="C1719" s="832" t="s">
        <v>2558</v>
      </c>
      <c r="D1719" s="833" t="s">
        <v>4322</v>
      </c>
      <c r="E1719" s="834" t="s">
        <v>2591</v>
      </c>
      <c r="F1719" s="832" t="s">
        <v>2553</v>
      </c>
      <c r="G1719" s="832" t="s">
        <v>2894</v>
      </c>
      <c r="H1719" s="832" t="s">
        <v>592</v>
      </c>
      <c r="I1719" s="832" t="s">
        <v>2898</v>
      </c>
      <c r="J1719" s="832" t="s">
        <v>2896</v>
      </c>
      <c r="K1719" s="832" t="s">
        <v>2899</v>
      </c>
      <c r="L1719" s="835">
        <v>181.04</v>
      </c>
      <c r="M1719" s="835">
        <v>905.19999999999993</v>
      </c>
      <c r="N1719" s="832">
        <v>5</v>
      </c>
      <c r="O1719" s="836">
        <v>4</v>
      </c>
      <c r="P1719" s="835">
        <v>181.04</v>
      </c>
      <c r="Q1719" s="837">
        <v>0.2</v>
      </c>
      <c r="R1719" s="832">
        <v>1</v>
      </c>
      <c r="S1719" s="837">
        <v>0.2</v>
      </c>
      <c r="T1719" s="836">
        <v>1</v>
      </c>
      <c r="U1719" s="838">
        <v>0.25</v>
      </c>
    </row>
    <row r="1720" spans="1:21" ht="14.4" customHeight="1" x14ac:dyDescent="0.3">
      <c r="A1720" s="831">
        <v>32</v>
      </c>
      <c r="B1720" s="832" t="s">
        <v>2552</v>
      </c>
      <c r="C1720" s="832" t="s">
        <v>2558</v>
      </c>
      <c r="D1720" s="833" t="s">
        <v>4322</v>
      </c>
      <c r="E1720" s="834" t="s">
        <v>2591</v>
      </c>
      <c r="F1720" s="832" t="s">
        <v>2553</v>
      </c>
      <c r="G1720" s="832" t="s">
        <v>3051</v>
      </c>
      <c r="H1720" s="832" t="s">
        <v>662</v>
      </c>
      <c r="I1720" s="832" t="s">
        <v>2362</v>
      </c>
      <c r="J1720" s="832" t="s">
        <v>1443</v>
      </c>
      <c r="K1720" s="832" t="s">
        <v>2363</v>
      </c>
      <c r="L1720" s="835">
        <v>63.75</v>
      </c>
      <c r="M1720" s="835">
        <v>63.75</v>
      </c>
      <c r="N1720" s="832">
        <v>1</v>
      </c>
      <c r="O1720" s="836">
        <v>0.5</v>
      </c>
      <c r="P1720" s="835">
        <v>63.75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32</v>
      </c>
      <c r="B1721" s="832" t="s">
        <v>2552</v>
      </c>
      <c r="C1721" s="832" t="s">
        <v>2558</v>
      </c>
      <c r="D1721" s="833" t="s">
        <v>4322</v>
      </c>
      <c r="E1721" s="834" t="s">
        <v>2591</v>
      </c>
      <c r="F1721" s="832" t="s">
        <v>2553</v>
      </c>
      <c r="G1721" s="832" t="s">
        <v>3052</v>
      </c>
      <c r="H1721" s="832" t="s">
        <v>592</v>
      </c>
      <c r="I1721" s="832" t="s">
        <v>3053</v>
      </c>
      <c r="J1721" s="832" t="s">
        <v>1609</v>
      </c>
      <c r="K1721" s="832" t="s">
        <v>3054</v>
      </c>
      <c r="L1721" s="835">
        <v>0</v>
      </c>
      <c r="M1721" s="835">
        <v>0</v>
      </c>
      <c r="N1721" s="832">
        <v>2</v>
      </c>
      <c r="O1721" s="836">
        <v>0.5</v>
      </c>
      <c r="P1721" s="835">
        <v>0</v>
      </c>
      <c r="Q1721" s="837"/>
      <c r="R1721" s="832">
        <v>2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32</v>
      </c>
      <c r="B1722" s="832" t="s">
        <v>2552</v>
      </c>
      <c r="C1722" s="832" t="s">
        <v>2558</v>
      </c>
      <c r="D1722" s="833" t="s">
        <v>4322</v>
      </c>
      <c r="E1722" s="834" t="s">
        <v>2591</v>
      </c>
      <c r="F1722" s="832" t="s">
        <v>2553</v>
      </c>
      <c r="G1722" s="832" t="s">
        <v>4068</v>
      </c>
      <c r="H1722" s="832" t="s">
        <v>592</v>
      </c>
      <c r="I1722" s="832" t="s">
        <v>4069</v>
      </c>
      <c r="J1722" s="832" t="s">
        <v>4070</v>
      </c>
      <c r="K1722" s="832" t="s">
        <v>4071</v>
      </c>
      <c r="L1722" s="835">
        <v>54.13</v>
      </c>
      <c r="M1722" s="835">
        <v>54.13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32</v>
      </c>
      <c r="B1723" s="832" t="s">
        <v>2552</v>
      </c>
      <c r="C1723" s="832" t="s">
        <v>2558</v>
      </c>
      <c r="D1723" s="833" t="s">
        <v>4322</v>
      </c>
      <c r="E1723" s="834" t="s">
        <v>2591</v>
      </c>
      <c r="F1723" s="832" t="s">
        <v>2553</v>
      </c>
      <c r="G1723" s="832" t="s">
        <v>4072</v>
      </c>
      <c r="H1723" s="832" t="s">
        <v>592</v>
      </c>
      <c r="I1723" s="832" t="s">
        <v>4073</v>
      </c>
      <c r="J1723" s="832" t="s">
        <v>1177</v>
      </c>
      <c r="K1723" s="832" t="s">
        <v>4074</v>
      </c>
      <c r="L1723" s="835">
        <v>243.64</v>
      </c>
      <c r="M1723" s="835">
        <v>243.64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32</v>
      </c>
      <c r="B1724" s="832" t="s">
        <v>2552</v>
      </c>
      <c r="C1724" s="832" t="s">
        <v>2558</v>
      </c>
      <c r="D1724" s="833" t="s">
        <v>4322</v>
      </c>
      <c r="E1724" s="834" t="s">
        <v>2591</v>
      </c>
      <c r="F1724" s="832" t="s">
        <v>2553</v>
      </c>
      <c r="G1724" s="832" t="s">
        <v>2900</v>
      </c>
      <c r="H1724" s="832" t="s">
        <v>662</v>
      </c>
      <c r="I1724" s="832" t="s">
        <v>2250</v>
      </c>
      <c r="J1724" s="832" t="s">
        <v>2251</v>
      </c>
      <c r="K1724" s="832" t="s">
        <v>2252</v>
      </c>
      <c r="L1724" s="835">
        <v>0</v>
      </c>
      <c r="M1724" s="835">
        <v>0</v>
      </c>
      <c r="N1724" s="832">
        <v>2</v>
      </c>
      <c r="O1724" s="836">
        <v>0.5</v>
      </c>
      <c r="P1724" s="835">
        <v>0</v>
      </c>
      <c r="Q1724" s="837"/>
      <c r="R1724" s="832">
        <v>2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32</v>
      </c>
      <c r="B1725" s="832" t="s">
        <v>2552</v>
      </c>
      <c r="C1725" s="832" t="s">
        <v>2558</v>
      </c>
      <c r="D1725" s="833" t="s">
        <v>4322</v>
      </c>
      <c r="E1725" s="834" t="s">
        <v>2591</v>
      </c>
      <c r="F1725" s="832" t="s">
        <v>2553</v>
      </c>
      <c r="G1725" s="832" t="s">
        <v>3419</v>
      </c>
      <c r="H1725" s="832" t="s">
        <v>592</v>
      </c>
      <c r="I1725" s="832" t="s">
        <v>4075</v>
      </c>
      <c r="J1725" s="832" t="s">
        <v>4076</v>
      </c>
      <c r="K1725" s="832" t="s">
        <v>4077</v>
      </c>
      <c r="L1725" s="835">
        <v>539.61</v>
      </c>
      <c r="M1725" s="835">
        <v>539.61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32</v>
      </c>
      <c r="B1726" s="832" t="s">
        <v>2552</v>
      </c>
      <c r="C1726" s="832" t="s">
        <v>2558</v>
      </c>
      <c r="D1726" s="833" t="s">
        <v>4322</v>
      </c>
      <c r="E1726" s="834" t="s">
        <v>2591</v>
      </c>
      <c r="F1726" s="832" t="s">
        <v>2553</v>
      </c>
      <c r="G1726" s="832" t="s">
        <v>4078</v>
      </c>
      <c r="H1726" s="832" t="s">
        <v>592</v>
      </c>
      <c r="I1726" s="832" t="s">
        <v>4079</v>
      </c>
      <c r="J1726" s="832" t="s">
        <v>4080</v>
      </c>
      <c r="K1726" s="832" t="s">
        <v>4081</v>
      </c>
      <c r="L1726" s="835">
        <v>68.819999999999993</v>
      </c>
      <c r="M1726" s="835">
        <v>68.819999999999993</v>
      </c>
      <c r="N1726" s="832">
        <v>1</v>
      </c>
      <c r="O1726" s="836">
        <v>0.5</v>
      </c>
      <c r="P1726" s="835">
        <v>68.819999999999993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32</v>
      </c>
      <c r="B1727" s="832" t="s">
        <v>2552</v>
      </c>
      <c r="C1727" s="832" t="s">
        <v>2558</v>
      </c>
      <c r="D1727" s="833" t="s">
        <v>4322</v>
      </c>
      <c r="E1727" s="834" t="s">
        <v>2591</v>
      </c>
      <c r="F1727" s="832" t="s">
        <v>2553</v>
      </c>
      <c r="G1727" s="832" t="s">
        <v>2619</v>
      </c>
      <c r="H1727" s="832" t="s">
        <v>592</v>
      </c>
      <c r="I1727" s="832" t="s">
        <v>3629</v>
      </c>
      <c r="J1727" s="832" t="s">
        <v>2706</v>
      </c>
      <c r="K1727" s="832" t="s">
        <v>2707</v>
      </c>
      <c r="L1727" s="835">
        <v>31.32</v>
      </c>
      <c r="M1727" s="835">
        <v>31.32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32</v>
      </c>
      <c r="B1728" s="832" t="s">
        <v>2552</v>
      </c>
      <c r="C1728" s="832" t="s">
        <v>2558</v>
      </c>
      <c r="D1728" s="833" t="s">
        <v>4322</v>
      </c>
      <c r="E1728" s="834" t="s">
        <v>2591</v>
      </c>
      <c r="F1728" s="832" t="s">
        <v>2553</v>
      </c>
      <c r="G1728" s="832" t="s">
        <v>4082</v>
      </c>
      <c r="H1728" s="832" t="s">
        <v>592</v>
      </c>
      <c r="I1728" s="832" t="s">
        <v>4083</v>
      </c>
      <c r="J1728" s="832" t="s">
        <v>4084</v>
      </c>
      <c r="K1728" s="832" t="s">
        <v>4085</v>
      </c>
      <c r="L1728" s="835">
        <v>43.94</v>
      </c>
      <c r="M1728" s="835">
        <v>43.94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32</v>
      </c>
      <c r="B1729" s="832" t="s">
        <v>2552</v>
      </c>
      <c r="C1729" s="832" t="s">
        <v>2558</v>
      </c>
      <c r="D1729" s="833" t="s">
        <v>4322</v>
      </c>
      <c r="E1729" s="834" t="s">
        <v>2591</v>
      </c>
      <c r="F1729" s="832" t="s">
        <v>2553</v>
      </c>
      <c r="G1729" s="832" t="s">
        <v>2623</v>
      </c>
      <c r="H1729" s="832" t="s">
        <v>592</v>
      </c>
      <c r="I1729" s="832" t="s">
        <v>2916</v>
      </c>
      <c r="J1729" s="832" t="s">
        <v>2917</v>
      </c>
      <c r="K1729" s="832" t="s">
        <v>2918</v>
      </c>
      <c r="L1729" s="835">
        <v>151.62</v>
      </c>
      <c r="M1729" s="835">
        <v>303.24</v>
      </c>
      <c r="N1729" s="832">
        <v>2</v>
      </c>
      <c r="O1729" s="836">
        <v>1.5</v>
      </c>
      <c r="P1729" s="835">
        <v>151.62</v>
      </c>
      <c r="Q1729" s="837">
        <v>0.5</v>
      </c>
      <c r="R1729" s="832">
        <v>1</v>
      </c>
      <c r="S1729" s="837">
        <v>0.5</v>
      </c>
      <c r="T1729" s="836">
        <v>0.5</v>
      </c>
      <c r="U1729" s="838">
        <v>0.33333333333333331</v>
      </c>
    </row>
    <row r="1730" spans="1:21" ht="14.4" customHeight="1" x14ac:dyDescent="0.3">
      <c r="A1730" s="831">
        <v>32</v>
      </c>
      <c r="B1730" s="832" t="s">
        <v>2552</v>
      </c>
      <c r="C1730" s="832" t="s">
        <v>2558</v>
      </c>
      <c r="D1730" s="833" t="s">
        <v>4322</v>
      </c>
      <c r="E1730" s="834" t="s">
        <v>2591</v>
      </c>
      <c r="F1730" s="832" t="s">
        <v>2553</v>
      </c>
      <c r="G1730" s="832" t="s">
        <v>2708</v>
      </c>
      <c r="H1730" s="832" t="s">
        <v>662</v>
      </c>
      <c r="I1730" s="832" t="s">
        <v>2192</v>
      </c>
      <c r="J1730" s="832" t="s">
        <v>2193</v>
      </c>
      <c r="K1730" s="832" t="s">
        <v>2194</v>
      </c>
      <c r="L1730" s="835">
        <v>10325.280000000001</v>
      </c>
      <c r="M1730" s="835">
        <v>61951.680000000008</v>
      </c>
      <c r="N1730" s="832">
        <v>6</v>
      </c>
      <c r="O1730" s="836">
        <v>2.5</v>
      </c>
      <c r="P1730" s="835">
        <v>61951.680000000008</v>
      </c>
      <c r="Q1730" s="837">
        <v>1</v>
      </c>
      <c r="R1730" s="832">
        <v>6</v>
      </c>
      <c r="S1730" s="837">
        <v>1</v>
      </c>
      <c r="T1730" s="836">
        <v>2.5</v>
      </c>
      <c r="U1730" s="838">
        <v>1</v>
      </c>
    </row>
    <row r="1731" spans="1:21" ht="14.4" customHeight="1" x14ac:dyDescent="0.3">
      <c r="A1731" s="831">
        <v>32</v>
      </c>
      <c r="B1731" s="832" t="s">
        <v>2552</v>
      </c>
      <c r="C1731" s="832" t="s">
        <v>2558</v>
      </c>
      <c r="D1731" s="833" t="s">
        <v>4322</v>
      </c>
      <c r="E1731" s="834" t="s">
        <v>2591</v>
      </c>
      <c r="F1731" s="832" t="s">
        <v>2553</v>
      </c>
      <c r="G1731" s="832" t="s">
        <v>1717</v>
      </c>
      <c r="H1731" s="832" t="s">
        <v>662</v>
      </c>
      <c r="I1731" s="832" t="s">
        <v>3153</v>
      </c>
      <c r="J1731" s="832" t="s">
        <v>3085</v>
      </c>
      <c r="K1731" s="832" t="s">
        <v>3154</v>
      </c>
      <c r="L1731" s="835">
        <v>93.75</v>
      </c>
      <c r="M1731" s="835">
        <v>93.75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32</v>
      </c>
      <c r="B1732" s="832" t="s">
        <v>2552</v>
      </c>
      <c r="C1732" s="832" t="s">
        <v>2558</v>
      </c>
      <c r="D1732" s="833" t="s">
        <v>4322</v>
      </c>
      <c r="E1732" s="834" t="s">
        <v>2591</v>
      </c>
      <c r="F1732" s="832" t="s">
        <v>2553</v>
      </c>
      <c r="G1732" s="832" t="s">
        <v>2760</v>
      </c>
      <c r="H1732" s="832" t="s">
        <v>662</v>
      </c>
      <c r="I1732" s="832" t="s">
        <v>2265</v>
      </c>
      <c r="J1732" s="832" t="s">
        <v>1248</v>
      </c>
      <c r="K1732" s="832" t="s">
        <v>2266</v>
      </c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32</v>
      </c>
      <c r="B1733" s="832" t="s">
        <v>2552</v>
      </c>
      <c r="C1733" s="832" t="s">
        <v>2558</v>
      </c>
      <c r="D1733" s="833" t="s">
        <v>4322</v>
      </c>
      <c r="E1733" s="834" t="s">
        <v>2591</v>
      </c>
      <c r="F1733" s="832" t="s">
        <v>2553</v>
      </c>
      <c r="G1733" s="832" t="s">
        <v>2760</v>
      </c>
      <c r="H1733" s="832" t="s">
        <v>662</v>
      </c>
      <c r="I1733" s="832" t="s">
        <v>2267</v>
      </c>
      <c r="J1733" s="832" t="s">
        <v>1248</v>
      </c>
      <c r="K1733" s="832" t="s">
        <v>2268</v>
      </c>
      <c r="L1733" s="835">
        <v>0</v>
      </c>
      <c r="M1733" s="835">
        <v>0</v>
      </c>
      <c r="N1733" s="832">
        <v>6</v>
      </c>
      <c r="O1733" s="836">
        <v>3.5</v>
      </c>
      <c r="P1733" s="835">
        <v>0</v>
      </c>
      <c r="Q1733" s="837"/>
      <c r="R1733" s="832">
        <v>3</v>
      </c>
      <c r="S1733" s="837">
        <v>0.5</v>
      </c>
      <c r="T1733" s="836">
        <v>1.5</v>
      </c>
      <c r="U1733" s="838">
        <v>0.42857142857142855</v>
      </c>
    </row>
    <row r="1734" spans="1:21" ht="14.4" customHeight="1" x14ac:dyDescent="0.3">
      <c r="A1734" s="831">
        <v>32</v>
      </c>
      <c r="B1734" s="832" t="s">
        <v>2552</v>
      </c>
      <c r="C1734" s="832" t="s">
        <v>2558</v>
      </c>
      <c r="D1734" s="833" t="s">
        <v>4322</v>
      </c>
      <c r="E1734" s="834" t="s">
        <v>2591</v>
      </c>
      <c r="F1734" s="832" t="s">
        <v>2553</v>
      </c>
      <c r="G1734" s="832" t="s">
        <v>2760</v>
      </c>
      <c r="H1734" s="832" t="s">
        <v>592</v>
      </c>
      <c r="I1734" s="832" t="s">
        <v>4086</v>
      </c>
      <c r="J1734" s="832" t="s">
        <v>3968</v>
      </c>
      <c r="K1734" s="832" t="s">
        <v>3281</v>
      </c>
      <c r="L1734" s="835">
        <v>0</v>
      </c>
      <c r="M1734" s="835">
        <v>0</v>
      </c>
      <c r="N1734" s="832">
        <v>1</v>
      </c>
      <c r="O1734" s="836">
        <v>1</v>
      </c>
      <c r="P1734" s="835">
        <v>0</v>
      </c>
      <c r="Q1734" s="837"/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32</v>
      </c>
      <c r="B1735" s="832" t="s">
        <v>2552</v>
      </c>
      <c r="C1735" s="832" t="s">
        <v>2558</v>
      </c>
      <c r="D1735" s="833" t="s">
        <v>4322</v>
      </c>
      <c r="E1735" s="834" t="s">
        <v>2591</v>
      </c>
      <c r="F1735" s="832" t="s">
        <v>2553</v>
      </c>
      <c r="G1735" s="832" t="s">
        <v>3346</v>
      </c>
      <c r="H1735" s="832" t="s">
        <v>662</v>
      </c>
      <c r="I1735" s="832" t="s">
        <v>3350</v>
      </c>
      <c r="J1735" s="832" t="s">
        <v>3348</v>
      </c>
      <c r="K1735" s="832" t="s">
        <v>3111</v>
      </c>
      <c r="L1735" s="835">
        <v>414.07</v>
      </c>
      <c r="M1735" s="835">
        <v>2070.35</v>
      </c>
      <c r="N1735" s="832">
        <v>5</v>
      </c>
      <c r="O1735" s="836">
        <v>1.5</v>
      </c>
      <c r="P1735" s="835">
        <v>2070.35</v>
      </c>
      <c r="Q1735" s="837">
        <v>1</v>
      </c>
      <c r="R1735" s="832">
        <v>5</v>
      </c>
      <c r="S1735" s="837">
        <v>1</v>
      </c>
      <c r="T1735" s="836">
        <v>1.5</v>
      </c>
      <c r="U1735" s="838">
        <v>1</v>
      </c>
    </row>
    <row r="1736" spans="1:21" ht="14.4" customHeight="1" x14ac:dyDescent="0.3">
      <c r="A1736" s="831">
        <v>32</v>
      </c>
      <c r="B1736" s="832" t="s">
        <v>2552</v>
      </c>
      <c r="C1736" s="832" t="s">
        <v>2558</v>
      </c>
      <c r="D1736" s="833" t="s">
        <v>4322</v>
      </c>
      <c r="E1736" s="834" t="s">
        <v>2591</v>
      </c>
      <c r="F1736" s="832" t="s">
        <v>2553</v>
      </c>
      <c r="G1736" s="832" t="s">
        <v>2627</v>
      </c>
      <c r="H1736" s="832" t="s">
        <v>662</v>
      </c>
      <c r="I1736" s="832" t="s">
        <v>2136</v>
      </c>
      <c r="J1736" s="832" t="s">
        <v>1309</v>
      </c>
      <c r="K1736" s="832" t="s">
        <v>2137</v>
      </c>
      <c r="L1736" s="835">
        <v>154.36000000000001</v>
      </c>
      <c r="M1736" s="835">
        <v>463.08000000000004</v>
      </c>
      <c r="N1736" s="832">
        <v>3</v>
      </c>
      <c r="O1736" s="836">
        <v>0.5</v>
      </c>
      <c r="P1736" s="835">
        <v>463.08000000000004</v>
      </c>
      <c r="Q1736" s="837">
        <v>1</v>
      </c>
      <c r="R1736" s="832">
        <v>3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32</v>
      </c>
      <c r="B1737" s="832" t="s">
        <v>2552</v>
      </c>
      <c r="C1737" s="832" t="s">
        <v>2558</v>
      </c>
      <c r="D1737" s="833" t="s">
        <v>4322</v>
      </c>
      <c r="E1737" s="834" t="s">
        <v>2591</v>
      </c>
      <c r="F1737" s="832" t="s">
        <v>2553</v>
      </c>
      <c r="G1737" s="832" t="s">
        <v>2627</v>
      </c>
      <c r="H1737" s="832" t="s">
        <v>592</v>
      </c>
      <c r="I1737" s="832" t="s">
        <v>2770</v>
      </c>
      <c r="J1737" s="832" t="s">
        <v>1309</v>
      </c>
      <c r="K1737" s="832" t="s">
        <v>2137</v>
      </c>
      <c r="L1737" s="835">
        <v>154.36000000000001</v>
      </c>
      <c r="M1737" s="835">
        <v>154.36000000000001</v>
      </c>
      <c r="N1737" s="832">
        <v>1</v>
      </c>
      <c r="O1737" s="836">
        <v>1</v>
      </c>
      <c r="P1737" s="835">
        <v>154.36000000000001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32</v>
      </c>
      <c r="B1738" s="832" t="s">
        <v>2552</v>
      </c>
      <c r="C1738" s="832" t="s">
        <v>2558</v>
      </c>
      <c r="D1738" s="833" t="s">
        <v>4322</v>
      </c>
      <c r="E1738" s="834" t="s">
        <v>2591</v>
      </c>
      <c r="F1738" s="832" t="s">
        <v>2553</v>
      </c>
      <c r="G1738" s="832" t="s">
        <v>2627</v>
      </c>
      <c r="H1738" s="832" t="s">
        <v>592</v>
      </c>
      <c r="I1738" s="832" t="s">
        <v>3929</v>
      </c>
      <c r="J1738" s="832" t="s">
        <v>1309</v>
      </c>
      <c r="K1738" s="832" t="s">
        <v>2135</v>
      </c>
      <c r="L1738" s="835">
        <v>225.06</v>
      </c>
      <c r="M1738" s="835">
        <v>675.18000000000006</v>
      </c>
      <c r="N1738" s="832">
        <v>3</v>
      </c>
      <c r="O1738" s="836">
        <v>0.5</v>
      </c>
      <c r="P1738" s="835">
        <v>675.18000000000006</v>
      </c>
      <c r="Q1738" s="837">
        <v>1</v>
      </c>
      <c r="R1738" s="832">
        <v>3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32</v>
      </c>
      <c r="B1739" s="832" t="s">
        <v>2552</v>
      </c>
      <c r="C1739" s="832" t="s">
        <v>2558</v>
      </c>
      <c r="D1739" s="833" t="s">
        <v>4322</v>
      </c>
      <c r="E1739" s="834" t="s">
        <v>2591</v>
      </c>
      <c r="F1739" s="832" t="s">
        <v>2553</v>
      </c>
      <c r="G1739" s="832" t="s">
        <v>3166</v>
      </c>
      <c r="H1739" s="832" t="s">
        <v>592</v>
      </c>
      <c r="I1739" s="832" t="s">
        <v>4087</v>
      </c>
      <c r="J1739" s="832" t="s">
        <v>4088</v>
      </c>
      <c r="K1739" s="832" t="s">
        <v>4089</v>
      </c>
      <c r="L1739" s="835">
        <v>240.7</v>
      </c>
      <c r="M1739" s="835">
        <v>481.4</v>
      </c>
      <c r="N1739" s="832">
        <v>2</v>
      </c>
      <c r="O1739" s="836">
        <v>0.5</v>
      </c>
      <c r="P1739" s="835">
        <v>481.4</v>
      </c>
      <c r="Q1739" s="837">
        <v>1</v>
      </c>
      <c r="R1739" s="832">
        <v>2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32</v>
      </c>
      <c r="B1740" s="832" t="s">
        <v>2552</v>
      </c>
      <c r="C1740" s="832" t="s">
        <v>2558</v>
      </c>
      <c r="D1740" s="833" t="s">
        <v>4322</v>
      </c>
      <c r="E1740" s="834" t="s">
        <v>2591</v>
      </c>
      <c r="F1740" s="832" t="s">
        <v>2553</v>
      </c>
      <c r="G1740" s="832" t="s">
        <v>3166</v>
      </c>
      <c r="H1740" s="832" t="s">
        <v>592</v>
      </c>
      <c r="I1740" s="832" t="s">
        <v>3167</v>
      </c>
      <c r="J1740" s="832" t="s">
        <v>1019</v>
      </c>
      <c r="K1740" s="832" t="s">
        <v>3168</v>
      </c>
      <c r="L1740" s="835">
        <v>374.79</v>
      </c>
      <c r="M1740" s="835">
        <v>1124.3700000000001</v>
      </c>
      <c r="N1740" s="832">
        <v>3</v>
      </c>
      <c r="O1740" s="836">
        <v>0.5</v>
      </c>
      <c r="P1740" s="835">
        <v>1124.3700000000001</v>
      </c>
      <c r="Q1740" s="837">
        <v>1</v>
      </c>
      <c r="R1740" s="832">
        <v>3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32</v>
      </c>
      <c r="B1741" s="832" t="s">
        <v>2552</v>
      </c>
      <c r="C1741" s="832" t="s">
        <v>2558</v>
      </c>
      <c r="D1741" s="833" t="s">
        <v>4322</v>
      </c>
      <c r="E1741" s="834" t="s">
        <v>2591</v>
      </c>
      <c r="F1741" s="832" t="s">
        <v>2553</v>
      </c>
      <c r="G1741" s="832" t="s">
        <v>2936</v>
      </c>
      <c r="H1741" s="832" t="s">
        <v>662</v>
      </c>
      <c r="I1741" s="832" t="s">
        <v>4090</v>
      </c>
      <c r="J1741" s="832" t="s">
        <v>842</v>
      </c>
      <c r="K1741" s="832" t="s">
        <v>4091</v>
      </c>
      <c r="L1741" s="835">
        <v>0</v>
      </c>
      <c r="M1741" s="835">
        <v>0</v>
      </c>
      <c r="N1741" s="832">
        <v>2</v>
      </c>
      <c r="O1741" s="836">
        <v>2</v>
      </c>
      <c r="P1741" s="835">
        <v>0</v>
      </c>
      <c r="Q1741" s="837"/>
      <c r="R1741" s="832">
        <v>1</v>
      </c>
      <c r="S1741" s="837">
        <v>0.5</v>
      </c>
      <c r="T1741" s="836">
        <v>1</v>
      </c>
      <c r="U1741" s="838">
        <v>0.5</v>
      </c>
    </row>
    <row r="1742" spans="1:21" ht="14.4" customHeight="1" x14ac:dyDescent="0.3">
      <c r="A1742" s="831">
        <v>32</v>
      </c>
      <c r="B1742" s="832" t="s">
        <v>2552</v>
      </c>
      <c r="C1742" s="832" t="s">
        <v>2558</v>
      </c>
      <c r="D1742" s="833" t="s">
        <v>4322</v>
      </c>
      <c r="E1742" s="834" t="s">
        <v>2591</v>
      </c>
      <c r="F1742" s="832" t="s">
        <v>2553</v>
      </c>
      <c r="G1742" s="832" t="s">
        <v>3169</v>
      </c>
      <c r="H1742" s="832" t="s">
        <v>662</v>
      </c>
      <c r="I1742" s="832" t="s">
        <v>2427</v>
      </c>
      <c r="J1742" s="832" t="s">
        <v>2128</v>
      </c>
      <c r="K1742" s="832" t="s">
        <v>2428</v>
      </c>
      <c r="L1742" s="835">
        <v>63.14</v>
      </c>
      <c r="M1742" s="835">
        <v>63.14</v>
      </c>
      <c r="N1742" s="832">
        <v>1</v>
      </c>
      <c r="O1742" s="836">
        <v>0.5</v>
      </c>
      <c r="P1742" s="835">
        <v>63.14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32</v>
      </c>
      <c r="B1743" s="832" t="s">
        <v>2552</v>
      </c>
      <c r="C1743" s="832" t="s">
        <v>2558</v>
      </c>
      <c r="D1743" s="833" t="s">
        <v>4322</v>
      </c>
      <c r="E1743" s="834" t="s">
        <v>2591</v>
      </c>
      <c r="F1743" s="832" t="s">
        <v>2553</v>
      </c>
      <c r="G1743" s="832" t="s">
        <v>3169</v>
      </c>
      <c r="H1743" s="832" t="s">
        <v>662</v>
      </c>
      <c r="I1743" s="832" t="s">
        <v>2127</v>
      </c>
      <c r="J1743" s="832" t="s">
        <v>2128</v>
      </c>
      <c r="K1743" s="832" t="s">
        <v>2124</v>
      </c>
      <c r="L1743" s="835">
        <v>49.08</v>
      </c>
      <c r="M1743" s="835">
        <v>49.08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32</v>
      </c>
      <c r="B1744" s="832" t="s">
        <v>2552</v>
      </c>
      <c r="C1744" s="832" t="s">
        <v>2558</v>
      </c>
      <c r="D1744" s="833" t="s">
        <v>4322</v>
      </c>
      <c r="E1744" s="834" t="s">
        <v>2591</v>
      </c>
      <c r="F1744" s="832" t="s">
        <v>2553</v>
      </c>
      <c r="G1744" s="832" t="s">
        <v>3169</v>
      </c>
      <c r="H1744" s="832" t="s">
        <v>592</v>
      </c>
      <c r="I1744" s="832" t="s">
        <v>3722</v>
      </c>
      <c r="J1744" s="832" t="s">
        <v>2128</v>
      </c>
      <c r="K1744" s="832" t="s">
        <v>3723</v>
      </c>
      <c r="L1744" s="835">
        <v>84.18</v>
      </c>
      <c r="M1744" s="835">
        <v>84.18</v>
      </c>
      <c r="N1744" s="832">
        <v>1</v>
      </c>
      <c r="O1744" s="836">
        <v>0.5</v>
      </c>
      <c r="P1744" s="835">
        <v>84.18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32</v>
      </c>
      <c r="B1745" s="832" t="s">
        <v>2552</v>
      </c>
      <c r="C1745" s="832" t="s">
        <v>2558</v>
      </c>
      <c r="D1745" s="833" t="s">
        <v>4322</v>
      </c>
      <c r="E1745" s="834" t="s">
        <v>2591</v>
      </c>
      <c r="F1745" s="832" t="s">
        <v>2553</v>
      </c>
      <c r="G1745" s="832" t="s">
        <v>3101</v>
      </c>
      <c r="H1745" s="832" t="s">
        <v>592</v>
      </c>
      <c r="I1745" s="832" t="s">
        <v>3102</v>
      </c>
      <c r="J1745" s="832" t="s">
        <v>885</v>
      </c>
      <c r="K1745" s="832" t="s">
        <v>3103</v>
      </c>
      <c r="L1745" s="835">
        <v>79.069999999999993</v>
      </c>
      <c r="M1745" s="835">
        <v>474.41999999999996</v>
      </c>
      <c r="N1745" s="832">
        <v>6</v>
      </c>
      <c r="O1745" s="836">
        <v>3.5</v>
      </c>
      <c r="P1745" s="835">
        <v>395.34999999999997</v>
      </c>
      <c r="Q1745" s="837">
        <v>0.83333333333333337</v>
      </c>
      <c r="R1745" s="832">
        <v>5</v>
      </c>
      <c r="S1745" s="837">
        <v>0.83333333333333337</v>
      </c>
      <c r="T1745" s="836">
        <v>3</v>
      </c>
      <c r="U1745" s="838">
        <v>0.8571428571428571</v>
      </c>
    </row>
    <row r="1746" spans="1:21" ht="14.4" customHeight="1" x14ac:dyDescent="0.3">
      <c r="A1746" s="831">
        <v>32</v>
      </c>
      <c r="B1746" s="832" t="s">
        <v>2552</v>
      </c>
      <c r="C1746" s="832" t="s">
        <v>2558</v>
      </c>
      <c r="D1746" s="833" t="s">
        <v>4322</v>
      </c>
      <c r="E1746" s="834" t="s">
        <v>2591</v>
      </c>
      <c r="F1746" s="832" t="s">
        <v>2553</v>
      </c>
      <c r="G1746" s="832" t="s">
        <v>2940</v>
      </c>
      <c r="H1746" s="832" t="s">
        <v>592</v>
      </c>
      <c r="I1746" s="832" t="s">
        <v>2941</v>
      </c>
      <c r="J1746" s="832" t="s">
        <v>2942</v>
      </c>
      <c r="K1746" s="832" t="s">
        <v>2943</v>
      </c>
      <c r="L1746" s="835">
        <v>421.79</v>
      </c>
      <c r="M1746" s="835">
        <v>7170.43</v>
      </c>
      <c r="N1746" s="832">
        <v>17</v>
      </c>
      <c r="O1746" s="836">
        <v>12</v>
      </c>
      <c r="P1746" s="835">
        <v>3796.11</v>
      </c>
      <c r="Q1746" s="837">
        <v>0.52941176470588236</v>
      </c>
      <c r="R1746" s="832">
        <v>9</v>
      </c>
      <c r="S1746" s="837">
        <v>0.52941176470588236</v>
      </c>
      <c r="T1746" s="836">
        <v>7.5</v>
      </c>
      <c r="U1746" s="838">
        <v>0.625</v>
      </c>
    </row>
    <row r="1747" spans="1:21" ht="14.4" customHeight="1" x14ac:dyDescent="0.3">
      <c r="A1747" s="831">
        <v>32</v>
      </c>
      <c r="B1747" s="832" t="s">
        <v>2552</v>
      </c>
      <c r="C1747" s="832" t="s">
        <v>2558</v>
      </c>
      <c r="D1747" s="833" t="s">
        <v>4322</v>
      </c>
      <c r="E1747" s="834" t="s">
        <v>2591</v>
      </c>
      <c r="F1747" s="832" t="s">
        <v>2554</v>
      </c>
      <c r="G1747" s="832" t="s">
        <v>2951</v>
      </c>
      <c r="H1747" s="832" t="s">
        <v>592</v>
      </c>
      <c r="I1747" s="832" t="s">
        <v>4092</v>
      </c>
      <c r="J1747" s="832" t="s">
        <v>2953</v>
      </c>
      <c r="K1747" s="832"/>
      <c r="L1747" s="835">
        <v>0</v>
      </c>
      <c r="M1747" s="835">
        <v>0</v>
      </c>
      <c r="N1747" s="832">
        <v>1</v>
      </c>
      <c r="O1747" s="836">
        <v>0.5</v>
      </c>
      <c r="P1747" s="835">
        <v>0</v>
      </c>
      <c r="Q1747" s="837"/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32</v>
      </c>
      <c r="B1748" s="832" t="s">
        <v>2552</v>
      </c>
      <c r="C1748" s="832" t="s">
        <v>2558</v>
      </c>
      <c r="D1748" s="833" t="s">
        <v>4322</v>
      </c>
      <c r="E1748" s="834" t="s">
        <v>2591</v>
      </c>
      <c r="F1748" s="832" t="s">
        <v>2554</v>
      </c>
      <c r="G1748" s="832" t="s">
        <v>2951</v>
      </c>
      <c r="H1748" s="832" t="s">
        <v>592</v>
      </c>
      <c r="I1748" s="832" t="s">
        <v>4093</v>
      </c>
      <c r="J1748" s="832" t="s">
        <v>2953</v>
      </c>
      <c r="K1748" s="832"/>
      <c r="L1748" s="835">
        <v>0</v>
      </c>
      <c r="M1748" s="835">
        <v>0</v>
      </c>
      <c r="N1748" s="832">
        <v>1</v>
      </c>
      <c r="O1748" s="836">
        <v>1</v>
      </c>
      <c r="P1748" s="835">
        <v>0</v>
      </c>
      <c r="Q1748" s="837"/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32</v>
      </c>
      <c r="B1749" s="832" t="s">
        <v>2552</v>
      </c>
      <c r="C1749" s="832" t="s">
        <v>2558</v>
      </c>
      <c r="D1749" s="833" t="s">
        <v>4322</v>
      </c>
      <c r="E1749" s="834" t="s">
        <v>2592</v>
      </c>
      <c r="F1749" s="832" t="s">
        <v>2553</v>
      </c>
      <c r="G1749" s="832" t="s">
        <v>3173</v>
      </c>
      <c r="H1749" s="832" t="s">
        <v>592</v>
      </c>
      <c r="I1749" s="832" t="s">
        <v>4094</v>
      </c>
      <c r="J1749" s="832" t="s">
        <v>4095</v>
      </c>
      <c r="K1749" s="832" t="s">
        <v>3176</v>
      </c>
      <c r="L1749" s="835">
        <v>35.11</v>
      </c>
      <c r="M1749" s="835">
        <v>35.11</v>
      </c>
      <c r="N1749" s="832">
        <v>1</v>
      </c>
      <c r="O1749" s="836">
        <v>0.5</v>
      </c>
      <c r="P1749" s="835">
        <v>35.11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32</v>
      </c>
      <c r="B1750" s="832" t="s">
        <v>2552</v>
      </c>
      <c r="C1750" s="832" t="s">
        <v>2558</v>
      </c>
      <c r="D1750" s="833" t="s">
        <v>4322</v>
      </c>
      <c r="E1750" s="834" t="s">
        <v>2592</v>
      </c>
      <c r="F1750" s="832" t="s">
        <v>2553</v>
      </c>
      <c r="G1750" s="832" t="s">
        <v>2598</v>
      </c>
      <c r="H1750" s="832" t="s">
        <v>592</v>
      </c>
      <c r="I1750" s="832" t="s">
        <v>2750</v>
      </c>
      <c r="J1750" s="832" t="s">
        <v>2600</v>
      </c>
      <c r="K1750" s="832" t="s">
        <v>2751</v>
      </c>
      <c r="L1750" s="835">
        <v>263.26</v>
      </c>
      <c r="M1750" s="835">
        <v>263.26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32</v>
      </c>
      <c r="B1751" s="832" t="s">
        <v>2552</v>
      </c>
      <c r="C1751" s="832" t="s">
        <v>2558</v>
      </c>
      <c r="D1751" s="833" t="s">
        <v>4322</v>
      </c>
      <c r="E1751" s="834" t="s">
        <v>2592</v>
      </c>
      <c r="F1751" s="832" t="s">
        <v>2553</v>
      </c>
      <c r="G1751" s="832" t="s">
        <v>2598</v>
      </c>
      <c r="H1751" s="832" t="s">
        <v>592</v>
      </c>
      <c r="I1751" s="832" t="s">
        <v>2599</v>
      </c>
      <c r="J1751" s="832" t="s">
        <v>2600</v>
      </c>
      <c r="K1751" s="832" t="s">
        <v>2601</v>
      </c>
      <c r="L1751" s="835">
        <v>1295.6400000000001</v>
      </c>
      <c r="M1751" s="835">
        <v>2591.2800000000002</v>
      </c>
      <c r="N1751" s="832">
        <v>2</v>
      </c>
      <c r="O1751" s="836">
        <v>1</v>
      </c>
      <c r="P1751" s="835">
        <v>2591.2800000000002</v>
      </c>
      <c r="Q1751" s="837">
        <v>1</v>
      </c>
      <c r="R1751" s="832">
        <v>2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32</v>
      </c>
      <c r="B1752" s="832" t="s">
        <v>2552</v>
      </c>
      <c r="C1752" s="832" t="s">
        <v>2558</v>
      </c>
      <c r="D1752" s="833" t="s">
        <v>4322</v>
      </c>
      <c r="E1752" s="834" t="s">
        <v>2592</v>
      </c>
      <c r="F1752" s="832" t="s">
        <v>2553</v>
      </c>
      <c r="G1752" s="832" t="s">
        <v>2598</v>
      </c>
      <c r="H1752" s="832" t="s">
        <v>592</v>
      </c>
      <c r="I1752" s="832" t="s">
        <v>2605</v>
      </c>
      <c r="J1752" s="832" t="s">
        <v>1586</v>
      </c>
      <c r="K1752" s="832" t="s">
        <v>2606</v>
      </c>
      <c r="L1752" s="835">
        <v>462.73</v>
      </c>
      <c r="M1752" s="835">
        <v>2776.38</v>
      </c>
      <c r="N1752" s="832">
        <v>6</v>
      </c>
      <c r="O1752" s="836">
        <v>2.5</v>
      </c>
      <c r="P1752" s="835">
        <v>1850.92</v>
      </c>
      <c r="Q1752" s="837">
        <v>0.66666666666666663</v>
      </c>
      <c r="R1752" s="832">
        <v>4</v>
      </c>
      <c r="S1752" s="837">
        <v>0.66666666666666663</v>
      </c>
      <c r="T1752" s="836">
        <v>1.5</v>
      </c>
      <c r="U1752" s="838">
        <v>0.6</v>
      </c>
    </row>
    <row r="1753" spans="1:21" ht="14.4" customHeight="1" x14ac:dyDescent="0.3">
      <c r="A1753" s="831">
        <v>32</v>
      </c>
      <c r="B1753" s="832" t="s">
        <v>2552</v>
      </c>
      <c r="C1753" s="832" t="s">
        <v>2558</v>
      </c>
      <c r="D1753" s="833" t="s">
        <v>4322</v>
      </c>
      <c r="E1753" s="834" t="s">
        <v>2592</v>
      </c>
      <c r="F1753" s="832" t="s">
        <v>2553</v>
      </c>
      <c r="G1753" s="832" t="s">
        <v>2598</v>
      </c>
      <c r="H1753" s="832" t="s">
        <v>592</v>
      </c>
      <c r="I1753" s="832" t="s">
        <v>2752</v>
      </c>
      <c r="J1753" s="832" t="s">
        <v>938</v>
      </c>
      <c r="K1753" s="832" t="s">
        <v>2751</v>
      </c>
      <c r="L1753" s="835">
        <v>263.26</v>
      </c>
      <c r="M1753" s="835">
        <v>1316.3</v>
      </c>
      <c r="N1753" s="832">
        <v>5</v>
      </c>
      <c r="O1753" s="836">
        <v>2.5</v>
      </c>
      <c r="P1753" s="835">
        <v>1316.3</v>
      </c>
      <c r="Q1753" s="837">
        <v>1</v>
      </c>
      <c r="R1753" s="832">
        <v>5</v>
      </c>
      <c r="S1753" s="837">
        <v>1</v>
      </c>
      <c r="T1753" s="836">
        <v>2.5</v>
      </c>
      <c r="U1753" s="838">
        <v>1</v>
      </c>
    </row>
    <row r="1754" spans="1:21" ht="14.4" customHeight="1" x14ac:dyDescent="0.3">
      <c r="A1754" s="831">
        <v>32</v>
      </c>
      <c r="B1754" s="832" t="s">
        <v>2552</v>
      </c>
      <c r="C1754" s="832" t="s">
        <v>2558</v>
      </c>
      <c r="D1754" s="833" t="s">
        <v>4322</v>
      </c>
      <c r="E1754" s="834" t="s">
        <v>2592</v>
      </c>
      <c r="F1754" s="832" t="s">
        <v>2553</v>
      </c>
      <c r="G1754" s="832" t="s">
        <v>2648</v>
      </c>
      <c r="H1754" s="832" t="s">
        <v>592</v>
      </c>
      <c r="I1754" s="832" t="s">
        <v>3932</v>
      </c>
      <c r="J1754" s="832" t="s">
        <v>3933</v>
      </c>
      <c r="K1754" s="832" t="s">
        <v>679</v>
      </c>
      <c r="L1754" s="835">
        <v>72.55</v>
      </c>
      <c r="M1754" s="835">
        <v>72.55</v>
      </c>
      <c r="N1754" s="832">
        <v>1</v>
      </c>
      <c r="O1754" s="836">
        <v>0.5</v>
      </c>
      <c r="P1754" s="835">
        <v>72.55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32</v>
      </c>
      <c r="B1755" s="832" t="s">
        <v>2552</v>
      </c>
      <c r="C1755" s="832" t="s">
        <v>2558</v>
      </c>
      <c r="D1755" s="833" t="s">
        <v>4322</v>
      </c>
      <c r="E1755" s="834" t="s">
        <v>2592</v>
      </c>
      <c r="F1755" s="832" t="s">
        <v>2553</v>
      </c>
      <c r="G1755" s="832" t="s">
        <v>2648</v>
      </c>
      <c r="H1755" s="832" t="s">
        <v>662</v>
      </c>
      <c r="I1755" s="832" t="s">
        <v>2753</v>
      </c>
      <c r="J1755" s="832" t="s">
        <v>678</v>
      </c>
      <c r="K1755" s="832" t="s">
        <v>2234</v>
      </c>
      <c r="L1755" s="835">
        <v>21.76</v>
      </c>
      <c r="M1755" s="835">
        <v>87.04</v>
      </c>
      <c r="N1755" s="832">
        <v>4</v>
      </c>
      <c r="O1755" s="836">
        <v>2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32</v>
      </c>
      <c r="B1756" s="832" t="s">
        <v>2552</v>
      </c>
      <c r="C1756" s="832" t="s">
        <v>2558</v>
      </c>
      <c r="D1756" s="833" t="s">
        <v>4322</v>
      </c>
      <c r="E1756" s="834" t="s">
        <v>2592</v>
      </c>
      <c r="F1756" s="832" t="s">
        <v>2553</v>
      </c>
      <c r="G1756" s="832" t="s">
        <v>2648</v>
      </c>
      <c r="H1756" s="832" t="s">
        <v>662</v>
      </c>
      <c r="I1756" s="832" t="s">
        <v>2237</v>
      </c>
      <c r="J1756" s="832" t="s">
        <v>678</v>
      </c>
      <c r="K1756" s="832" t="s">
        <v>680</v>
      </c>
      <c r="L1756" s="835">
        <v>65.28</v>
      </c>
      <c r="M1756" s="835">
        <v>522.24</v>
      </c>
      <c r="N1756" s="832">
        <v>8</v>
      </c>
      <c r="O1756" s="836">
        <v>5.5</v>
      </c>
      <c r="P1756" s="835">
        <v>195.84</v>
      </c>
      <c r="Q1756" s="837">
        <v>0.375</v>
      </c>
      <c r="R1756" s="832">
        <v>3</v>
      </c>
      <c r="S1756" s="837">
        <v>0.375</v>
      </c>
      <c r="T1756" s="836">
        <v>2</v>
      </c>
      <c r="U1756" s="838">
        <v>0.36363636363636365</v>
      </c>
    </row>
    <row r="1757" spans="1:21" ht="14.4" customHeight="1" x14ac:dyDescent="0.3">
      <c r="A1757" s="831">
        <v>32</v>
      </c>
      <c r="B1757" s="832" t="s">
        <v>2552</v>
      </c>
      <c r="C1757" s="832" t="s">
        <v>2558</v>
      </c>
      <c r="D1757" s="833" t="s">
        <v>4322</v>
      </c>
      <c r="E1757" s="834" t="s">
        <v>2592</v>
      </c>
      <c r="F1757" s="832" t="s">
        <v>2553</v>
      </c>
      <c r="G1757" s="832" t="s">
        <v>2659</v>
      </c>
      <c r="H1757" s="832" t="s">
        <v>592</v>
      </c>
      <c r="I1757" s="832" t="s">
        <v>2662</v>
      </c>
      <c r="J1757" s="832" t="s">
        <v>2661</v>
      </c>
      <c r="K1757" s="832" t="s">
        <v>2066</v>
      </c>
      <c r="L1757" s="835">
        <v>31.09</v>
      </c>
      <c r="M1757" s="835">
        <v>155.44999999999999</v>
      </c>
      <c r="N1757" s="832">
        <v>5</v>
      </c>
      <c r="O1757" s="836">
        <v>2</v>
      </c>
      <c r="P1757" s="835">
        <v>124.36</v>
      </c>
      <c r="Q1757" s="837">
        <v>0.8</v>
      </c>
      <c r="R1757" s="832">
        <v>4</v>
      </c>
      <c r="S1757" s="837">
        <v>0.8</v>
      </c>
      <c r="T1757" s="836">
        <v>1.5</v>
      </c>
      <c r="U1757" s="838">
        <v>0.75</v>
      </c>
    </row>
    <row r="1758" spans="1:21" ht="14.4" customHeight="1" x14ac:dyDescent="0.3">
      <c r="A1758" s="831">
        <v>32</v>
      </c>
      <c r="B1758" s="832" t="s">
        <v>2552</v>
      </c>
      <c r="C1758" s="832" t="s">
        <v>2558</v>
      </c>
      <c r="D1758" s="833" t="s">
        <v>4322</v>
      </c>
      <c r="E1758" s="834" t="s">
        <v>2592</v>
      </c>
      <c r="F1758" s="832" t="s">
        <v>2553</v>
      </c>
      <c r="G1758" s="832" t="s">
        <v>2659</v>
      </c>
      <c r="H1758" s="832" t="s">
        <v>662</v>
      </c>
      <c r="I1758" s="832" t="s">
        <v>2065</v>
      </c>
      <c r="J1758" s="832" t="s">
        <v>2063</v>
      </c>
      <c r="K1758" s="832" t="s">
        <v>2066</v>
      </c>
      <c r="L1758" s="835">
        <v>31.09</v>
      </c>
      <c r="M1758" s="835">
        <v>31.09</v>
      </c>
      <c r="N1758" s="832">
        <v>1</v>
      </c>
      <c r="O1758" s="836">
        <v>0.5</v>
      </c>
      <c r="P1758" s="835">
        <v>31.09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32</v>
      </c>
      <c r="B1759" s="832" t="s">
        <v>2552</v>
      </c>
      <c r="C1759" s="832" t="s">
        <v>2558</v>
      </c>
      <c r="D1759" s="833" t="s">
        <v>4322</v>
      </c>
      <c r="E1759" s="834" t="s">
        <v>2592</v>
      </c>
      <c r="F1759" s="832" t="s">
        <v>2553</v>
      </c>
      <c r="G1759" s="832" t="s">
        <v>3605</v>
      </c>
      <c r="H1759" s="832" t="s">
        <v>592</v>
      </c>
      <c r="I1759" s="832" t="s">
        <v>3934</v>
      </c>
      <c r="J1759" s="832" t="s">
        <v>3607</v>
      </c>
      <c r="K1759" s="832" t="s">
        <v>3935</v>
      </c>
      <c r="L1759" s="835">
        <v>61.44</v>
      </c>
      <c r="M1759" s="835">
        <v>61.44</v>
      </c>
      <c r="N1759" s="832">
        <v>1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32</v>
      </c>
      <c r="B1760" s="832" t="s">
        <v>2552</v>
      </c>
      <c r="C1760" s="832" t="s">
        <v>2558</v>
      </c>
      <c r="D1760" s="833" t="s">
        <v>4322</v>
      </c>
      <c r="E1760" s="834" t="s">
        <v>2592</v>
      </c>
      <c r="F1760" s="832" t="s">
        <v>2553</v>
      </c>
      <c r="G1760" s="832" t="s">
        <v>4096</v>
      </c>
      <c r="H1760" s="832" t="s">
        <v>592</v>
      </c>
      <c r="I1760" s="832" t="s">
        <v>4097</v>
      </c>
      <c r="J1760" s="832" t="s">
        <v>1163</v>
      </c>
      <c r="K1760" s="832" t="s">
        <v>4098</v>
      </c>
      <c r="L1760" s="835">
        <v>0</v>
      </c>
      <c r="M1760" s="835">
        <v>0</v>
      </c>
      <c r="N1760" s="832">
        <v>2</v>
      </c>
      <c r="O1760" s="836">
        <v>0.5</v>
      </c>
      <c r="P1760" s="835">
        <v>0</v>
      </c>
      <c r="Q1760" s="837"/>
      <c r="R1760" s="832">
        <v>2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32</v>
      </c>
      <c r="B1761" s="832" t="s">
        <v>2552</v>
      </c>
      <c r="C1761" s="832" t="s">
        <v>2558</v>
      </c>
      <c r="D1761" s="833" t="s">
        <v>4322</v>
      </c>
      <c r="E1761" s="834" t="s">
        <v>2592</v>
      </c>
      <c r="F1761" s="832" t="s">
        <v>2553</v>
      </c>
      <c r="G1761" s="832" t="s">
        <v>3181</v>
      </c>
      <c r="H1761" s="832" t="s">
        <v>592</v>
      </c>
      <c r="I1761" s="832" t="s">
        <v>3440</v>
      </c>
      <c r="J1761" s="832" t="s">
        <v>3439</v>
      </c>
      <c r="K1761" s="832" t="s">
        <v>3441</v>
      </c>
      <c r="L1761" s="835">
        <v>603.72</v>
      </c>
      <c r="M1761" s="835">
        <v>603.72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32</v>
      </c>
      <c r="B1762" s="832" t="s">
        <v>2552</v>
      </c>
      <c r="C1762" s="832" t="s">
        <v>2558</v>
      </c>
      <c r="D1762" s="833" t="s">
        <v>4322</v>
      </c>
      <c r="E1762" s="834" t="s">
        <v>2592</v>
      </c>
      <c r="F1762" s="832" t="s">
        <v>2553</v>
      </c>
      <c r="G1762" s="832" t="s">
        <v>3112</v>
      </c>
      <c r="H1762" s="832" t="s">
        <v>662</v>
      </c>
      <c r="I1762" s="832" t="s">
        <v>2156</v>
      </c>
      <c r="J1762" s="832" t="s">
        <v>2157</v>
      </c>
      <c r="K1762" s="832" t="s">
        <v>2158</v>
      </c>
      <c r="L1762" s="835">
        <v>70.540000000000006</v>
      </c>
      <c r="M1762" s="835">
        <v>211.62</v>
      </c>
      <c r="N1762" s="832">
        <v>3</v>
      </c>
      <c r="O1762" s="836">
        <v>1.5</v>
      </c>
      <c r="P1762" s="835">
        <v>211.62</v>
      </c>
      <c r="Q1762" s="837">
        <v>1</v>
      </c>
      <c r="R1762" s="832">
        <v>3</v>
      </c>
      <c r="S1762" s="837">
        <v>1</v>
      </c>
      <c r="T1762" s="836">
        <v>1.5</v>
      </c>
      <c r="U1762" s="838">
        <v>1</v>
      </c>
    </row>
    <row r="1763" spans="1:21" ht="14.4" customHeight="1" x14ac:dyDescent="0.3">
      <c r="A1763" s="831">
        <v>32</v>
      </c>
      <c r="B1763" s="832" t="s">
        <v>2552</v>
      </c>
      <c r="C1763" s="832" t="s">
        <v>2558</v>
      </c>
      <c r="D1763" s="833" t="s">
        <v>4322</v>
      </c>
      <c r="E1763" s="834" t="s">
        <v>2592</v>
      </c>
      <c r="F1763" s="832" t="s">
        <v>2553</v>
      </c>
      <c r="G1763" s="832" t="s">
        <v>3112</v>
      </c>
      <c r="H1763" s="832" t="s">
        <v>662</v>
      </c>
      <c r="I1763" s="832" t="s">
        <v>3305</v>
      </c>
      <c r="J1763" s="832" t="s">
        <v>2157</v>
      </c>
      <c r="K1763" s="832" t="s">
        <v>3306</v>
      </c>
      <c r="L1763" s="835">
        <v>141.09</v>
      </c>
      <c r="M1763" s="835">
        <v>141.09</v>
      </c>
      <c r="N1763" s="832">
        <v>1</v>
      </c>
      <c r="O1763" s="836">
        <v>1</v>
      </c>
      <c r="P1763" s="835">
        <v>141.09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32</v>
      </c>
      <c r="B1764" s="832" t="s">
        <v>2552</v>
      </c>
      <c r="C1764" s="832" t="s">
        <v>2558</v>
      </c>
      <c r="D1764" s="833" t="s">
        <v>4322</v>
      </c>
      <c r="E1764" s="834" t="s">
        <v>2592</v>
      </c>
      <c r="F1764" s="832" t="s">
        <v>2553</v>
      </c>
      <c r="G1764" s="832" t="s">
        <v>2663</v>
      </c>
      <c r="H1764" s="832" t="s">
        <v>592</v>
      </c>
      <c r="I1764" s="832" t="s">
        <v>4099</v>
      </c>
      <c r="J1764" s="832" t="s">
        <v>3637</v>
      </c>
      <c r="K1764" s="832" t="s">
        <v>2053</v>
      </c>
      <c r="L1764" s="835">
        <v>35.11</v>
      </c>
      <c r="M1764" s="835">
        <v>35.11</v>
      </c>
      <c r="N1764" s="832">
        <v>1</v>
      </c>
      <c r="O1764" s="836">
        <v>0.5</v>
      </c>
      <c r="P1764" s="835">
        <v>35.11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32</v>
      </c>
      <c r="B1765" s="832" t="s">
        <v>2552</v>
      </c>
      <c r="C1765" s="832" t="s">
        <v>2558</v>
      </c>
      <c r="D1765" s="833" t="s">
        <v>4322</v>
      </c>
      <c r="E1765" s="834" t="s">
        <v>2592</v>
      </c>
      <c r="F1765" s="832" t="s">
        <v>2553</v>
      </c>
      <c r="G1765" s="832" t="s">
        <v>3187</v>
      </c>
      <c r="H1765" s="832" t="s">
        <v>592</v>
      </c>
      <c r="I1765" s="832" t="s">
        <v>4100</v>
      </c>
      <c r="J1765" s="832" t="s">
        <v>4101</v>
      </c>
      <c r="K1765" s="832" t="s">
        <v>4102</v>
      </c>
      <c r="L1765" s="835">
        <v>1000.9</v>
      </c>
      <c r="M1765" s="835">
        <v>1000.9</v>
      </c>
      <c r="N1765" s="832">
        <v>1</v>
      </c>
      <c r="O1765" s="836">
        <v>0.5</v>
      </c>
      <c r="P1765" s="835">
        <v>1000.9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32</v>
      </c>
      <c r="B1766" s="832" t="s">
        <v>2552</v>
      </c>
      <c r="C1766" s="832" t="s">
        <v>2558</v>
      </c>
      <c r="D1766" s="833" t="s">
        <v>4322</v>
      </c>
      <c r="E1766" s="834" t="s">
        <v>2592</v>
      </c>
      <c r="F1766" s="832" t="s">
        <v>2553</v>
      </c>
      <c r="G1766" s="832" t="s">
        <v>2649</v>
      </c>
      <c r="H1766" s="832" t="s">
        <v>662</v>
      </c>
      <c r="I1766" s="832" t="s">
        <v>2146</v>
      </c>
      <c r="J1766" s="832" t="s">
        <v>2144</v>
      </c>
      <c r="K1766" s="832" t="s">
        <v>2147</v>
      </c>
      <c r="L1766" s="835">
        <v>170.52</v>
      </c>
      <c r="M1766" s="835">
        <v>852.60000000000014</v>
      </c>
      <c r="N1766" s="832">
        <v>5</v>
      </c>
      <c r="O1766" s="836">
        <v>1.5</v>
      </c>
      <c r="P1766" s="835">
        <v>852.60000000000014</v>
      </c>
      <c r="Q1766" s="837">
        <v>1</v>
      </c>
      <c r="R1766" s="832">
        <v>5</v>
      </c>
      <c r="S1766" s="837">
        <v>1</v>
      </c>
      <c r="T1766" s="836">
        <v>1.5</v>
      </c>
      <c r="U1766" s="838">
        <v>1</v>
      </c>
    </row>
    <row r="1767" spans="1:21" ht="14.4" customHeight="1" x14ac:dyDescent="0.3">
      <c r="A1767" s="831">
        <v>32</v>
      </c>
      <c r="B1767" s="832" t="s">
        <v>2552</v>
      </c>
      <c r="C1767" s="832" t="s">
        <v>2558</v>
      </c>
      <c r="D1767" s="833" t="s">
        <v>4322</v>
      </c>
      <c r="E1767" s="834" t="s">
        <v>2592</v>
      </c>
      <c r="F1767" s="832" t="s">
        <v>2553</v>
      </c>
      <c r="G1767" s="832" t="s">
        <v>2607</v>
      </c>
      <c r="H1767" s="832" t="s">
        <v>662</v>
      </c>
      <c r="I1767" s="832" t="s">
        <v>2292</v>
      </c>
      <c r="J1767" s="832" t="s">
        <v>1245</v>
      </c>
      <c r="K1767" s="832" t="s">
        <v>2293</v>
      </c>
      <c r="L1767" s="835">
        <v>117.55</v>
      </c>
      <c r="M1767" s="835">
        <v>117.55</v>
      </c>
      <c r="N1767" s="832">
        <v>1</v>
      </c>
      <c r="O1767" s="836">
        <v>0.5</v>
      </c>
      <c r="P1767" s="835">
        <v>117.55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32</v>
      </c>
      <c r="B1768" s="832" t="s">
        <v>2552</v>
      </c>
      <c r="C1768" s="832" t="s">
        <v>2558</v>
      </c>
      <c r="D1768" s="833" t="s">
        <v>4322</v>
      </c>
      <c r="E1768" s="834" t="s">
        <v>2592</v>
      </c>
      <c r="F1768" s="832" t="s">
        <v>2553</v>
      </c>
      <c r="G1768" s="832" t="s">
        <v>2607</v>
      </c>
      <c r="H1768" s="832" t="s">
        <v>662</v>
      </c>
      <c r="I1768" s="832" t="s">
        <v>2294</v>
      </c>
      <c r="J1768" s="832" t="s">
        <v>1245</v>
      </c>
      <c r="K1768" s="832" t="s">
        <v>1510</v>
      </c>
      <c r="L1768" s="835">
        <v>58.77</v>
      </c>
      <c r="M1768" s="835">
        <v>117.54</v>
      </c>
      <c r="N1768" s="832">
        <v>2</v>
      </c>
      <c r="O1768" s="836">
        <v>1</v>
      </c>
      <c r="P1768" s="835">
        <v>58.77</v>
      </c>
      <c r="Q1768" s="837">
        <v>0.5</v>
      </c>
      <c r="R1768" s="832">
        <v>1</v>
      </c>
      <c r="S1768" s="837">
        <v>0.5</v>
      </c>
      <c r="T1768" s="836">
        <v>0.5</v>
      </c>
      <c r="U1768" s="838">
        <v>0.5</v>
      </c>
    </row>
    <row r="1769" spans="1:21" ht="14.4" customHeight="1" x14ac:dyDescent="0.3">
      <c r="A1769" s="831">
        <v>32</v>
      </c>
      <c r="B1769" s="832" t="s">
        <v>2552</v>
      </c>
      <c r="C1769" s="832" t="s">
        <v>2558</v>
      </c>
      <c r="D1769" s="833" t="s">
        <v>4322</v>
      </c>
      <c r="E1769" s="834" t="s">
        <v>2592</v>
      </c>
      <c r="F1769" s="832" t="s">
        <v>2553</v>
      </c>
      <c r="G1769" s="832" t="s">
        <v>2790</v>
      </c>
      <c r="H1769" s="832" t="s">
        <v>592</v>
      </c>
      <c r="I1769" s="832" t="s">
        <v>2791</v>
      </c>
      <c r="J1769" s="832" t="s">
        <v>2792</v>
      </c>
      <c r="K1769" s="832" t="s">
        <v>2147</v>
      </c>
      <c r="L1769" s="835">
        <v>78.33</v>
      </c>
      <c r="M1769" s="835">
        <v>313.32</v>
      </c>
      <c r="N1769" s="832">
        <v>4</v>
      </c>
      <c r="O1769" s="836">
        <v>2.5</v>
      </c>
      <c r="P1769" s="835">
        <v>313.32</v>
      </c>
      <c r="Q1769" s="837">
        <v>1</v>
      </c>
      <c r="R1769" s="832">
        <v>4</v>
      </c>
      <c r="S1769" s="837">
        <v>1</v>
      </c>
      <c r="T1769" s="836">
        <v>2.5</v>
      </c>
      <c r="U1769" s="838">
        <v>1</v>
      </c>
    </row>
    <row r="1770" spans="1:21" ht="14.4" customHeight="1" x14ac:dyDescent="0.3">
      <c r="A1770" s="831">
        <v>32</v>
      </c>
      <c r="B1770" s="832" t="s">
        <v>2552</v>
      </c>
      <c r="C1770" s="832" t="s">
        <v>2558</v>
      </c>
      <c r="D1770" s="833" t="s">
        <v>4322</v>
      </c>
      <c r="E1770" s="834" t="s">
        <v>2592</v>
      </c>
      <c r="F1770" s="832" t="s">
        <v>2553</v>
      </c>
      <c r="G1770" s="832" t="s">
        <v>2628</v>
      </c>
      <c r="H1770" s="832" t="s">
        <v>662</v>
      </c>
      <c r="I1770" s="832" t="s">
        <v>2270</v>
      </c>
      <c r="J1770" s="832" t="s">
        <v>775</v>
      </c>
      <c r="K1770" s="832" t="s">
        <v>1510</v>
      </c>
      <c r="L1770" s="835">
        <v>65.989999999999995</v>
      </c>
      <c r="M1770" s="835">
        <v>65.989999999999995</v>
      </c>
      <c r="N1770" s="832">
        <v>1</v>
      </c>
      <c r="O1770" s="836">
        <v>0.5</v>
      </c>
      <c r="P1770" s="835">
        <v>65.989999999999995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32</v>
      </c>
      <c r="B1771" s="832" t="s">
        <v>2552</v>
      </c>
      <c r="C1771" s="832" t="s">
        <v>2558</v>
      </c>
      <c r="D1771" s="833" t="s">
        <v>4322</v>
      </c>
      <c r="E1771" s="834" t="s">
        <v>2592</v>
      </c>
      <c r="F1771" s="832" t="s">
        <v>2553</v>
      </c>
      <c r="G1771" s="832" t="s">
        <v>2628</v>
      </c>
      <c r="H1771" s="832" t="s">
        <v>662</v>
      </c>
      <c r="I1771" s="832" t="s">
        <v>2271</v>
      </c>
      <c r="J1771" s="832" t="s">
        <v>777</v>
      </c>
      <c r="K1771" s="832" t="s">
        <v>2272</v>
      </c>
      <c r="L1771" s="835">
        <v>132</v>
      </c>
      <c r="M1771" s="835">
        <v>264</v>
      </c>
      <c r="N1771" s="832">
        <v>2</v>
      </c>
      <c r="O1771" s="836">
        <v>1</v>
      </c>
      <c r="P1771" s="835">
        <v>264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32</v>
      </c>
      <c r="B1772" s="832" t="s">
        <v>2552</v>
      </c>
      <c r="C1772" s="832" t="s">
        <v>2558</v>
      </c>
      <c r="D1772" s="833" t="s">
        <v>4322</v>
      </c>
      <c r="E1772" s="834" t="s">
        <v>2592</v>
      </c>
      <c r="F1772" s="832" t="s">
        <v>2553</v>
      </c>
      <c r="G1772" s="832" t="s">
        <v>3648</v>
      </c>
      <c r="H1772" s="832" t="s">
        <v>592</v>
      </c>
      <c r="I1772" s="832" t="s">
        <v>4103</v>
      </c>
      <c r="J1772" s="832" t="s">
        <v>829</v>
      </c>
      <c r="K1772" s="832" t="s">
        <v>4104</v>
      </c>
      <c r="L1772" s="835">
        <v>18.809999999999999</v>
      </c>
      <c r="M1772" s="835">
        <v>18.809999999999999</v>
      </c>
      <c r="N1772" s="832">
        <v>1</v>
      </c>
      <c r="O1772" s="836">
        <v>0.5</v>
      </c>
      <c r="P1772" s="835">
        <v>18.809999999999999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32</v>
      </c>
      <c r="B1773" s="832" t="s">
        <v>2552</v>
      </c>
      <c r="C1773" s="832" t="s">
        <v>2558</v>
      </c>
      <c r="D1773" s="833" t="s">
        <v>4322</v>
      </c>
      <c r="E1773" s="834" t="s">
        <v>2592</v>
      </c>
      <c r="F1773" s="832" t="s">
        <v>2553</v>
      </c>
      <c r="G1773" s="832" t="s">
        <v>2629</v>
      </c>
      <c r="H1773" s="832" t="s">
        <v>592</v>
      </c>
      <c r="I1773" s="832" t="s">
        <v>2630</v>
      </c>
      <c r="J1773" s="832" t="s">
        <v>820</v>
      </c>
      <c r="K1773" s="832" t="s">
        <v>2631</v>
      </c>
      <c r="L1773" s="835">
        <v>182.22</v>
      </c>
      <c r="M1773" s="835">
        <v>546.66</v>
      </c>
      <c r="N1773" s="832">
        <v>3</v>
      </c>
      <c r="O1773" s="836">
        <v>2</v>
      </c>
      <c r="P1773" s="835">
        <v>364.44</v>
      </c>
      <c r="Q1773" s="837">
        <v>0.66666666666666674</v>
      </c>
      <c r="R1773" s="832">
        <v>2</v>
      </c>
      <c r="S1773" s="837">
        <v>0.66666666666666663</v>
      </c>
      <c r="T1773" s="836">
        <v>1.5</v>
      </c>
      <c r="U1773" s="838">
        <v>0.75</v>
      </c>
    </row>
    <row r="1774" spans="1:21" ht="14.4" customHeight="1" x14ac:dyDescent="0.3">
      <c r="A1774" s="831">
        <v>32</v>
      </c>
      <c r="B1774" s="832" t="s">
        <v>2552</v>
      </c>
      <c r="C1774" s="832" t="s">
        <v>2558</v>
      </c>
      <c r="D1774" s="833" t="s">
        <v>4322</v>
      </c>
      <c r="E1774" s="834" t="s">
        <v>2592</v>
      </c>
      <c r="F1774" s="832" t="s">
        <v>2553</v>
      </c>
      <c r="G1774" s="832" t="s">
        <v>3567</v>
      </c>
      <c r="H1774" s="832" t="s">
        <v>592</v>
      </c>
      <c r="I1774" s="832" t="s">
        <v>4105</v>
      </c>
      <c r="J1774" s="832" t="s">
        <v>781</v>
      </c>
      <c r="K1774" s="832" t="s">
        <v>4106</v>
      </c>
      <c r="L1774" s="835">
        <v>923.74</v>
      </c>
      <c r="M1774" s="835">
        <v>5542.4400000000005</v>
      </c>
      <c r="N1774" s="832">
        <v>6</v>
      </c>
      <c r="O1774" s="836">
        <v>1.5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32</v>
      </c>
      <c r="B1775" s="832" t="s">
        <v>2552</v>
      </c>
      <c r="C1775" s="832" t="s">
        <v>2558</v>
      </c>
      <c r="D1775" s="833" t="s">
        <v>4322</v>
      </c>
      <c r="E1775" s="834" t="s">
        <v>2592</v>
      </c>
      <c r="F1775" s="832" t="s">
        <v>2553</v>
      </c>
      <c r="G1775" s="832" t="s">
        <v>4107</v>
      </c>
      <c r="H1775" s="832" t="s">
        <v>592</v>
      </c>
      <c r="I1775" s="832" t="s">
        <v>4108</v>
      </c>
      <c r="J1775" s="832" t="s">
        <v>4109</v>
      </c>
      <c r="K1775" s="832" t="s">
        <v>2966</v>
      </c>
      <c r="L1775" s="835">
        <v>138.76</v>
      </c>
      <c r="M1775" s="835">
        <v>138.76</v>
      </c>
      <c r="N1775" s="832">
        <v>1</v>
      </c>
      <c r="O1775" s="836">
        <v>0.5</v>
      </c>
      <c r="P1775" s="835">
        <v>138.76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32</v>
      </c>
      <c r="B1776" s="832" t="s">
        <v>2552</v>
      </c>
      <c r="C1776" s="832" t="s">
        <v>2558</v>
      </c>
      <c r="D1776" s="833" t="s">
        <v>4322</v>
      </c>
      <c r="E1776" s="834" t="s">
        <v>2592</v>
      </c>
      <c r="F1776" s="832" t="s">
        <v>2553</v>
      </c>
      <c r="G1776" s="832" t="s">
        <v>3763</v>
      </c>
      <c r="H1776" s="832" t="s">
        <v>662</v>
      </c>
      <c r="I1776" s="832" t="s">
        <v>2112</v>
      </c>
      <c r="J1776" s="832" t="s">
        <v>1034</v>
      </c>
      <c r="K1776" s="832" t="s">
        <v>2113</v>
      </c>
      <c r="L1776" s="835">
        <v>185.34</v>
      </c>
      <c r="M1776" s="835">
        <v>185.34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32</v>
      </c>
      <c r="B1777" s="832" t="s">
        <v>2552</v>
      </c>
      <c r="C1777" s="832" t="s">
        <v>2558</v>
      </c>
      <c r="D1777" s="833" t="s">
        <v>4322</v>
      </c>
      <c r="E1777" s="834" t="s">
        <v>2592</v>
      </c>
      <c r="F1777" s="832" t="s">
        <v>2553</v>
      </c>
      <c r="G1777" s="832" t="s">
        <v>2650</v>
      </c>
      <c r="H1777" s="832" t="s">
        <v>662</v>
      </c>
      <c r="I1777" s="832" t="s">
        <v>2188</v>
      </c>
      <c r="J1777" s="832" t="s">
        <v>2189</v>
      </c>
      <c r="K1777" s="832" t="s">
        <v>2190</v>
      </c>
      <c r="L1777" s="835">
        <v>3231.81</v>
      </c>
      <c r="M1777" s="835">
        <v>42013.530000000006</v>
      </c>
      <c r="N1777" s="832">
        <v>13</v>
      </c>
      <c r="O1777" s="836">
        <v>5.5</v>
      </c>
      <c r="P1777" s="835">
        <v>35549.910000000003</v>
      </c>
      <c r="Q1777" s="837">
        <v>0.84615384615384615</v>
      </c>
      <c r="R1777" s="832">
        <v>11</v>
      </c>
      <c r="S1777" s="837">
        <v>0.84615384615384615</v>
      </c>
      <c r="T1777" s="836">
        <v>4.5</v>
      </c>
      <c r="U1777" s="838">
        <v>0.81818181818181823</v>
      </c>
    </row>
    <row r="1778" spans="1:21" ht="14.4" customHeight="1" x14ac:dyDescent="0.3">
      <c r="A1778" s="831">
        <v>32</v>
      </c>
      <c r="B1778" s="832" t="s">
        <v>2552</v>
      </c>
      <c r="C1778" s="832" t="s">
        <v>2558</v>
      </c>
      <c r="D1778" s="833" t="s">
        <v>4322</v>
      </c>
      <c r="E1778" s="834" t="s">
        <v>2592</v>
      </c>
      <c r="F1778" s="832" t="s">
        <v>2553</v>
      </c>
      <c r="G1778" s="832" t="s">
        <v>2673</v>
      </c>
      <c r="H1778" s="832" t="s">
        <v>592</v>
      </c>
      <c r="I1778" s="832" t="s">
        <v>2029</v>
      </c>
      <c r="J1778" s="832" t="s">
        <v>906</v>
      </c>
      <c r="K1778" s="832" t="s">
        <v>2030</v>
      </c>
      <c r="L1778" s="835">
        <v>42.51</v>
      </c>
      <c r="M1778" s="835">
        <v>42.51</v>
      </c>
      <c r="N1778" s="832">
        <v>1</v>
      </c>
      <c r="O1778" s="836">
        <v>0.5</v>
      </c>
      <c r="P1778" s="835">
        <v>42.51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2552</v>
      </c>
      <c r="C1779" s="832" t="s">
        <v>2558</v>
      </c>
      <c r="D1779" s="833" t="s">
        <v>4322</v>
      </c>
      <c r="E1779" s="834" t="s">
        <v>2592</v>
      </c>
      <c r="F1779" s="832" t="s">
        <v>2553</v>
      </c>
      <c r="G1779" s="832" t="s">
        <v>4110</v>
      </c>
      <c r="H1779" s="832" t="s">
        <v>592</v>
      </c>
      <c r="I1779" s="832" t="s">
        <v>4111</v>
      </c>
      <c r="J1779" s="832" t="s">
        <v>4112</v>
      </c>
      <c r="K1779" s="832" t="s">
        <v>3627</v>
      </c>
      <c r="L1779" s="835">
        <v>32.81</v>
      </c>
      <c r="M1779" s="835">
        <v>32.81</v>
      </c>
      <c r="N1779" s="832">
        <v>1</v>
      </c>
      <c r="O1779" s="836">
        <v>0.5</v>
      </c>
      <c r="P1779" s="835">
        <v>32.81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32</v>
      </c>
      <c r="B1780" s="832" t="s">
        <v>2552</v>
      </c>
      <c r="C1780" s="832" t="s">
        <v>2558</v>
      </c>
      <c r="D1780" s="833" t="s">
        <v>4322</v>
      </c>
      <c r="E1780" s="834" t="s">
        <v>2592</v>
      </c>
      <c r="F1780" s="832" t="s">
        <v>2553</v>
      </c>
      <c r="G1780" s="832" t="s">
        <v>2983</v>
      </c>
      <c r="H1780" s="832" t="s">
        <v>592</v>
      </c>
      <c r="I1780" s="832" t="s">
        <v>3771</v>
      </c>
      <c r="J1780" s="832" t="s">
        <v>1043</v>
      </c>
      <c r="K1780" s="832" t="s">
        <v>3772</v>
      </c>
      <c r="L1780" s="835">
        <v>84.39</v>
      </c>
      <c r="M1780" s="835">
        <v>84.39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32</v>
      </c>
      <c r="B1781" s="832" t="s">
        <v>2552</v>
      </c>
      <c r="C1781" s="832" t="s">
        <v>2558</v>
      </c>
      <c r="D1781" s="833" t="s">
        <v>4322</v>
      </c>
      <c r="E1781" s="834" t="s">
        <v>2592</v>
      </c>
      <c r="F1781" s="832" t="s">
        <v>2553</v>
      </c>
      <c r="G1781" s="832" t="s">
        <v>4113</v>
      </c>
      <c r="H1781" s="832" t="s">
        <v>592</v>
      </c>
      <c r="I1781" s="832" t="s">
        <v>4114</v>
      </c>
      <c r="J1781" s="832" t="s">
        <v>1659</v>
      </c>
      <c r="K1781" s="832" t="s">
        <v>1747</v>
      </c>
      <c r="L1781" s="835">
        <v>0</v>
      </c>
      <c r="M1781" s="835">
        <v>0</v>
      </c>
      <c r="N1781" s="832">
        <v>2</v>
      </c>
      <c r="O1781" s="836">
        <v>0.5</v>
      </c>
      <c r="P1781" s="835">
        <v>0</v>
      </c>
      <c r="Q1781" s="837"/>
      <c r="R1781" s="832">
        <v>2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32</v>
      </c>
      <c r="B1782" s="832" t="s">
        <v>2552</v>
      </c>
      <c r="C1782" s="832" t="s">
        <v>2558</v>
      </c>
      <c r="D1782" s="833" t="s">
        <v>4322</v>
      </c>
      <c r="E1782" s="834" t="s">
        <v>2592</v>
      </c>
      <c r="F1782" s="832" t="s">
        <v>2553</v>
      </c>
      <c r="G1782" s="832" t="s">
        <v>2608</v>
      </c>
      <c r="H1782" s="832" t="s">
        <v>592</v>
      </c>
      <c r="I1782" s="832" t="s">
        <v>2609</v>
      </c>
      <c r="J1782" s="832" t="s">
        <v>994</v>
      </c>
      <c r="K1782" s="832" t="s">
        <v>2610</v>
      </c>
      <c r="L1782" s="835">
        <v>75.05</v>
      </c>
      <c r="M1782" s="835">
        <v>75.05</v>
      </c>
      <c r="N1782" s="832">
        <v>1</v>
      </c>
      <c r="O1782" s="836">
        <v>0.5</v>
      </c>
      <c r="P1782" s="835">
        <v>75.05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32</v>
      </c>
      <c r="B1783" s="832" t="s">
        <v>2552</v>
      </c>
      <c r="C1783" s="832" t="s">
        <v>2558</v>
      </c>
      <c r="D1783" s="833" t="s">
        <v>4322</v>
      </c>
      <c r="E1783" s="834" t="s">
        <v>2592</v>
      </c>
      <c r="F1783" s="832" t="s">
        <v>2553</v>
      </c>
      <c r="G1783" s="832" t="s">
        <v>2994</v>
      </c>
      <c r="H1783" s="832" t="s">
        <v>592</v>
      </c>
      <c r="I1783" s="832" t="s">
        <v>2995</v>
      </c>
      <c r="J1783" s="832" t="s">
        <v>1337</v>
      </c>
      <c r="K1783" s="832" t="s">
        <v>2996</v>
      </c>
      <c r="L1783" s="835">
        <v>48.09</v>
      </c>
      <c r="M1783" s="835">
        <v>144.27000000000001</v>
      </c>
      <c r="N1783" s="832">
        <v>3</v>
      </c>
      <c r="O1783" s="836">
        <v>1</v>
      </c>
      <c r="P1783" s="835">
        <v>96.18</v>
      </c>
      <c r="Q1783" s="837">
        <v>0.66666666666666663</v>
      </c>
      <c r="R1783" s="832">
        <v>2</v>
      </c>
      <c r="S1783" s="837">
        <v>0.66666666666666663</v>
      </c>
      <c r="T1783" s="836">
        <v>0.5</v>
      </c>
      <c r="U1783" s="838">
        <v>0.5</v>
      </c>
    </row>
    <row r="1784" spans="1:21" ht="14.4" customHeight="1" x14ac:dyDescent="0.3">
      <c r="A1784" s="831">
        <v>32</v>
      </c>
      <c r="B1784" s="832" t="s">
        <v>2552</v>
      </c>
      <c r="C1784" s="832" t="s">
        <v>2558</v>
      </c>
      <c r="D1784" s="833" t="s">
        <v>4322</v>
      </c>
      <c r="E1784" s="834" t="s">
        <v>2592</v>
      </c>
      <c r="F1784" s="832" t="s">
        <v>2553</v>
      </c>
      <c r="G1784" s="832" t="s">
        <v>3001</v>
      </c>
      <c r="H1784" s="832" t="s">
        <v>592</v>
      </c>
      <c r="I1784" s="832" t="s">
        <v>3002</v>
      </c>
      <c r="J1784" s="832" t="s">
        <v>3003</v>
      </c>
      <c r="K1784" s="832" t="s">
        <v>3004</v>
      </c>
      <c r="L1784" s="835">
        <v>497.78</v>
      </c>
      <c r="M1784" s="835">
        <v>1493.34</v>
      </c>
      <c r="N1784" s="832">
        <v>3</v>
      </c>
      <c r="O1784" s="836">
        <v>0.5</v>
      </c>
      <c r="P1784" s="835">
        <v>1493.34</v>
      </c>
      <c r="Q1784" s="837">
        <v>1</v>
      </c>
      <c r="R1784" s="832">
        <v>3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32</v>
      </c>
      <c r="B1785" s="832" t="s">
        <v>2552</v>
      </c>
      <c r="C1785" s="832" t="s">
        <v>2558</v>
      </c>
      <c r="D1785" s="833" t="s">
        <v>4322</v>
      </c>
      <c r="E1785" s="834" t="s">
        <v>2592</v>
      </c>
      <c r="F1785" s="832" t="s">
        <v>2553</v>
      </c>
      <c r="G1785" s="832" t="s">
        <v>2651</v>
      </c>
      <c r="H1785" s="832" t="s">
        <v>592</v>
      </c>
      <c r="I1785" s="832" t="s">
        <v>2730</v>
      </c>
      <c r="J1785" s="832" t="s">
        <v>1342</v>
      </c>
      <c r="K1785" s="832" t="s">
        <v>2666</v>
      </c>
      <c r="L1785" s="835">
        <v>98.75</v>
      </c>
      <c r="M1785" s="835">
        <v>98.75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32</v>
      </c>
      <c r="B1786" s="832" t="s">
        <v>2552</v>
      </c>
      <c r="C1786" s="832" t="s">
        <v>2558</v>
      </c>
      <c r="D1786" s="833" t="s">
        <v>4322</v>
      </c>
      <c r="E1786" s="834" t="s">
        <v>2592</v>
      </c>
      <c r="F1786" s="832" t="s">
        <v>2553</v>
      </c>
      <c r="G1786" s="832" t="s">
        <v>2681</v>
      </c>
      <c r="H1786" s="832" t="s">
        <v>592</v>
      </c>
      <c r="I1786" s="832" t="s">
        <v>2682</v>
      </c>
      <c r="J1786" s="832" t="s">
        <v>816</v>
      </c>
      <c r="K1786" s="832" t="s">
        <v>2683</v>
      </c>
      <c r="L1786" s="835">
        <v>76.709999999999994</v>
      </c>
      <c r="M1786" s="835">
        <v>153.41999999999999</v>
      </c>
      <c r="N1786" s="832">
        <v>2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32</v>
      </c>
      <c r="B1787" s="832" t="s">
        <v>2552</v>
      </c>
      <c r="C1787" s="832" t="s">
        <v>2558</v>
      </c>
      <c r="D1787" s="833" t="s">
        <v>4322</v>
      </c>
      <c r="E1787" s="834" t="s">
        <v>2592</v>
      </c>
      <c r="F1787" s="832" t="s">
        <v>2553</v>
      </c>
      <c r="G1787" s="832" t="s">
        <v>2822</v>
      </c>
      <c r="H1787" s="832" t="s">
        <v>592</v>
      </c>
      <c r="I1787" s="832" t="s">
        <v>2823</v>
      </c>
      <c r="J1787" s="832" t="s">
        <v>2824</v>
      </c>
      <c r="K1787" s="832" t="s">
        <v>2825</v>
      </c>
      <c r="L1787" s="835">
        <v>73.09</v>
      </c>
      <c r="M1787" s="835">
        <v>438.54</v>
      </c>
      <c r="N1787" s="832">
        <v>6</v>
      </c>
      <c r="O1787" s="836">
        <v>1.5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32</v>
      </c>
      <c r="B1788" s="832" t="s">
        <v>2552</v>
      </c>
      <c r="C1788" s="832" t="s">
        <v>2558</v>
      </c>
      <c r="D1788" s="833" t="s">
        <v>4322</v>
      </c>
      <c r="E1788" s="834" t="s">
        <v>2592</v>
      </c>
      <c r="F1788" s="832" t="s">
        <v>2553</v>
      </c>
      <c r="G1788" s="832" t="s">
        <v>2754</v>
      </c>
      <c r="H1788" s="832" t="s">
        <v>592</v>
      </c>
      <c r="I1788" s="832" t="s">
        <v>2755</v>
      </c>
      <c r="J1788" s="832" t="s">
        <v>2756</v>
      </c>
      <c r="K1788" s="832" t="s">
        <v>2757</v>
      </c>
      <c r="L1788" s="835">
        <v>57.48</v>
      </c>
      <c r="M1788" s="835">
        <v>114.96</v>
      </c>
      <c r="N1788" s="832">
        <v>2</v>
      </c>
      <c r="O1788" s="836">
        <v>1.5</v>
      </c>
      <c r="P1788" s="835">
        <v>114.96</v>
      </c>
      <c r="Q1788" s="837">
        <v>1</v>
      </c>
      <c r="R1788" s="832">
        <v>2</v>
      </c>
      <c r="S1788" s="837">
        <v>1</v>
      </c>
      <c r="T1788" s="836">
        <v>1.5</v>
      </c>
      <c r="U1788" s="838">
        <v>1</v>
      </c>
    </row>
    <row r="1789" spans="1:21" ht="14.4" customHeight="1" x14ac:dyDescent="0.3">
      <c r="A1789" s="831">
        <v>32</v>
      </c>
      <c r="B1789" s="832" t="s">
        <v>2552</v>
      </c>
      <c r="C1789" s="832" t="s">
        <v>2558</v>
      </c>
      <c r="D1789" s="833" t="s">
        <v>4322</v>
      </c>
      <c r="E1789" s="834" t="s">
        <v>2592</v>
      </c>
      <c r="F1789" s="832" t="s">
        <v>2553</v>
      </c>
      <c r="G1789" s="832" t="s">
        <v>2684</v>
      </c>
      <c r="H1789" s="832" t="s">
        <v>592</v>
      </c>
      <c r="I1789" s="832" t="s">
        <v>3586</v>
      </c>
      <c r="J1789" s="832" t="s">
        <v>2686</v>
      </c>
      <c r="K1789" s="832" t="s">
        <v>3587</v>
      </c>
      <c r="L1789" s="835">
        <v>35.18</v>
      </c>
      <c r="M1789" s="835">
        <v>105.53999999999999</v>
      </c>
      <c r="N1789" s="832">
        <v>3</v>
      </c>
      <c r="O1789" s="836">
        <v>1</v>
      </c>
      <c r="P1789" s="835">
        <v>70.36</v>
      </c>
      <c r="Q1789" s="837">
        <v>0.66666666666666674</v>
      </c>
      <c r="R1789" s="832">
        <v>2</v>
      </c>
      <c r="S1789" s="837">
        <v>0.66666666666666663</v>
      </c>
      <c r="T1789" s="836">
        <v>0.5</v>
      </c>
      <c r="U1789" s="838">
        <v>0.5</v>
      </c>
    </row>
    <row r="1790" spans="1:21" ht="14.4" customHeight="1" x14ac:dyDescent="0.3">
      <c r="A1790" s="831">
        <v>32</v>
      </c>
      <c r="B1790" s="832" t="s">
        <v>2552</v>
      </c>
      <c r="C1790" s="832" t="s">
        <v>2558</v>
      </c>
      <c r="D1790" s="833" t="s">
        <v>4322</v>
      </c>
      <c r="E1790" s="834" t="s">
        <v>2592</v>
      </c>
      <c r="F1790" s="832" t="s">
        <v>2553</v>
      </c>
      <c r="G1790" s="832" t="s">
        <v>2642</v>
      </c>
      <c r="H1790" s="832" t="s">
        <v>592</v>
      </c>
      <c r="I1790" s="832" t="s">
        <v>2643</v>
      </c>
      <c r="J1790" s="832" t="s">
        <v>2644</v>
      </c>
      <c r="K1790" s="832" t="s">
        <v>2645</v>
      </c>
      <c r="L1790" s="835">
        <v>88.76</v>
      </c>
      <c r="M1790" s="835">
        <v>1153.8800000000001</v>
      </c>
      <c r="N1790" s="832">
        <v>13</v>
      </c>
      <c r="O1790" s="836">
        <v>5</v>
      </c>
      <c r="P1790" s="835">
        <v>710.08</v>
      </c>
      <c r="Q1790" s="837">
        <v>0.61538461538461531</v>
      </c>
      <c r="R1790" s="832">
        <v>8</v>
      </c>
      <c r="S1790" s="837">
        <v>0.61538461538461542</v>
      </c>
      <c r="T1790" s="836">
        <v>3.5</v>
      </c>
      <c r="U1790" s="838">
        <v>0.7</v>
      </c>
    </row>
    <row r="1791" spans="1:21" ht="14.4" customHeight="1" x14ac:dyDescent="0.3">
      <c r="A1791" s="831">
        <v>32</v>
      </c>
      <c r="B1791" s="832" t="s">
        <v>2552</v>
      </c>
      <c r="C1791" s="832" t="s">
        <v>2558</v>
      </c>
      <c r="D1791" s="833" t="s">
        <v>4322</v>
      </c>
      <c r="E1791" s="834" t="s">
        <v>2592</v>
      </c>
      <c r="F1791" s="832" t="s">
        <v>2553</v>
      </c>
      <c r="G1791" s="832" t="s">
        <v>2687</v>
      </c>
      <c r="H1791" s="832" t="s">
        <v>592</v>
      </c>
      <c r="I1791" s="832" t="s">
        <v>2837</v>
      </c>
      <c r="J1791" s="832" t="s">
        <v>1213</v>
      </c>
      <c r="K1791" s="832" t="s">
        <v>2435</v>
      </c>
      <c r="L1791" s="835">
        <v>760.22</v>
      </c>
      <c r="M1791" s="835">
        <v>1520.44</v>
      </c>
      <c r="N1791" s="832">
        <v>2</v>
      </c>
      <c r="O1791" s="836">
        <v>1</v>
      </c>
      <c r="P1791" s="835">
        <v>1520.44</v>
      </c>
      <c r="Q1791" s="837">
        <v>1</v>
      </c>
      <c r="R1791" s="832">
        <v>2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32</v>
      </c>
      <c r="B1792" s="832" t="s">
        <v>2552</v>
      </c>
      <c r="C1792" s="832" t="s">
        <v>2558</v>
      </c>
      <c r="D1792" s="833" t="s">
        <v>4322</v>
      </c>
      <c r="E1792" s="834" t="s">
        <v>2592</v>
      </c>
      <c r="F1792" s="832" t="s">
        <v>2553</v>
      </c>
      <c r="G1792" s="832" t="s">
        <v>2687</v>
      </c>
      <c r="H1792" s="832" t="s">
        <v>592</v>
      </c>
      <c r="I1792" s="832" t="s">
        <v>2688</v>
      </c>
      <c r="J1792" s="832" t="s">
        <v>1213</v>
      </c>
      <c r="K1792" s="832" t="s">
        <v>2689</v>
      </c>
      <c r="L1792" s="835">
        <v>0</v>
      </c>
      <c r="M1792" s="835">
        <v>0</v>
      </c>
      <c r="N1792" s="832">
        <v>1</v>
      </c>
      <c r="O1792" s="836">
        <v>1</v>
      </c>
      <c r="P1792" s="835"/>
      <c r="Q1792" s="837"/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32</v>
      </c>
      <c r="B1793" s="832" t="s">
        <v>2552</v>
      </c>
      <c r="C1793" s="832" t="s">
        <v>2558</v>
      </c>
      <c r="D1793" s="833" t="s">
        <v>4322</v>
      </c>
      <c r="E1793" s="834" t="s">
        <v>2592</v>
      </c>
      <c r="F1793" s="832" t="s">
        <v>2553</v>
      </c>
      <c r="G1793" s="832" t="s">
        <v>3245</v>
      </c>
      <c r="H1793" s="832" t="s">
        <v>662</v>
      </c>
      <c r="I1793" s="832" t="s">
        <v>3246</v>
      </c>
      <c r="J1793" s="832" t="s">
        <v>3247</v>
      </c>
      <c r="K1793" s="832" t="s">
        <v>3248</v>
      </c>
      <c r="L1793" s="835">
        <v>64.5</v>
      </c>
      <c r="M1793" s="835">
        <v>129</v>
      </c>
      <c r="N1793" s="832">
        <v>2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32</v>
      </c>
      <c r="B1794" s="832" t="s">
        <v>2552</v>
      </c>
      <c r="C1794" s="832" t="s">
        <v>2558</v>
      </c>
      <c r="D1794" s="833" t="s">
        <v>4322</v>
      </c>
      <c r="E1794" s="834" t="s">
        <v>2592</v>
      </c>
      <c r="F1794" s="832" t="s">
        <v>2553</v>
      </c>
      <c r="G1794" s="832" t="s">
        <v>3192</v>
      </c>
      <c r="H1794" s="832" t="s">
        <v>592</v>
      </c>
      <c r="I1794" s="832" t="s">
        <v>3193</v>
      </c>
      <c r="J1794" s="832" t="s">
        <v>3194</v>
      </c>
      <c r="K1794" s="832" t="s">
        <v>3195</v>
      </c>
      <c r="L1794" s="835">
        <v>0</v>
      </c>
      <c r="M1794" s="835">
        <v>0</v>
      </c>
      <c r="N1794" s="832">
        <v>6</v>
      </c>
      <c r="O1794" s="836">
        <v>3</v>
      </c>
      <c r="P1794" s="835">
        <v>0</v>
      </c>
      <c r="Q1794" s="837"/>
      <c r="R1794" s="832">
        <v>5</v>
      </c>
      <c r="S1794" s="837">
        <v>0.83333333333333337</v>
      </c>
      <c r="T1794" s="836">
        <v>2.5</v>
      </c>
      <c r="U1794" s="838">
        <v>0.83333333333333337</v>
      </c>
    </row>
    <row r="1795" spans="1:21" ht="14.4" customHeight="1" x14ac:dyDescent="0.3">
      <c r="A1795" s="831">
        <v>32</v>
      </c>
      <c r="B1795" s="832" t="s">
        <v>2552</v>
      </c>
      <c r="C1795" s="832" t="s">
        <v>2558</v>
      </c>
      <c r="D1795" s="833" t="s">
        <v>4322</v>
      </c>
      <c r="E1795" s="834" t="s">
        <v>2592</v>
      </c>
      <c r="F1795" s="832" t="s">
        <v>2553</v>
      </c>
      <c r="G1795" s="832" t="s">
        <v>3019</v>
      </c>
      <c r="H1795" s="832" t="s">
        <v>592</v>
      </c>
      <c r="I1795" s="832" t="s">
        <v>3020</v>
      </c>
      <c r="J1795" s="832" t="s">
        <v>3021</v>
      </c>
      <c r="K1795" s="832" t="s">
        <v>3022</v>
      </c>
      <c r="L1795" s="835">
        <v>727.03</v>
      </c>
      <c r="M1795" s="835">
        <v>727.03</v>
      </c>
      <c r="N1795" s="832">
        <v>1</v>
      </c>
      <c r="O1795" s="836">
        <v>0.5</v>
      </c>
      <c r="P1795" s="835">
        <v>727.03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32</v>
      </c>
      <c r="B1796" s="832" t="s">
        <v>2552</v>
      </c>
      <c r="C1796" s="832" t="s">
        <v>2558</v>
      </c>
      <c r="D1796" s="833" t="s">
        <v>4322</v>
      </c>
      <c r="E1796" s="834" t="s">
        <v>2592</v>
      </c>
      <c r="F1796" s="832" t="s">
        <v>2553</v>
      </c>
      <c r="G1796" s="832" t="s">
        <v>3494</v>
      </c>
      <c r="H1796" s="832" t="s">
        <v>592</v>
      </c>
      <c r="I1796" s="832" t="s">
        <v>4115</v>
      </c>
      <c r="J1796" s="832" t="s">
        <v>4116</v>
      </c>
      <c r="K1796" s="832" t="s">
        <v>4117</v>
      </c>
      <c r="L1796" s="835">
        <v>36.729999999999997</v>
      </c>
      <c r="M1796" s="835">
        <v>73.459999999999994</v>
      </c>
      <c r="N1796" s="832">
        <v>2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32</v>
      </c>
      <c r="B1797" s="832" t="s">
        <v>2552</v>
      </c>
      <c r="C1797" s="832" t="s">
        <v>2558</v>
      </c>
      <c r="D1797" s="833" t="s">
        <v>4322</v>
      </c>
      <c r="E1797" s="834" t="s">
        <v>2592</v>
      </c>
      <c r="F1797" s="832" t="s">
        <v>2553</v>
      </c>
      <c r="G1797" s="832" t="s">
        <v>2690</v>
      </c>
      <c r="H1797" s="832" t="s">
        <v>662</v>
      </c>
      <c r="I1797" s="832" t="s">
        <v>3794</v>
      </c>
      <c r="J1797" s="832" t="s">
        <v>2038</v>
      </c>
      <c r="K1797" s="832" t="s">
        <v>3263</v>
      </c>
      <c r="L1797" s="835">
        <v>117.03</v>
      </c>
      <c r="M1797" s="835">
        <v>117.03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32</v>
      </c>
      <c r="B1798" s="832" t="s">
        <v>2552</v>
      </c>
      <c r="C1798" s="832" t="s">
        <v>2558</v>
      </c>
      <c r="D1798" s="833" t="s">
        <v>4322</v>
      </c>
      <c r="E1798" s="834" t="s">
        <v>2592</v>
      </c>
      <c r="F1798" s="832" t="s">
        <v>2553</v>
      </c>
      <c r="G1798" s="832" t="s">
        <v>2691</v>
      </c>
      <c r="H1798" s="832" t="s">
        <v>592</v>
      </c>
      <c r="I1798" s="832" t="s">
        <v>2692</v>
      </c>
      <c r="J1798" s="832" t="s">
        <v>852</v>
      </c>
      <c r="K1798" s="832" t="s">
        <v>2693</v>
      </c>
      <c r="L1798" s="835">
        <v>92.04</v>
      </c>
      <c r="M1798" s="835">
        <v>184.08</v>
      </c>
      <c r="N1798" s="832">
        <v>2</v>
      </c>
      <c r="O1798" s="836">
        <v>0.5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32</v>
      </c>
      <c r="B1799" s="832" t="s">
        <v>2552</v>
      </c>
      <c r="C1799" s="832" t="s">
        <v>2558</v>
      </c>
      <c r="D1799" s="833" t="s">
        <v>4322</v>
      </c>
      <c r="E1799" s="834" t="s">
        <v>2592</v>
      </c>
      <c r="F1799" s="832" t="s">
        <v>2553</v>
      </c>
      <c r="G1799" s="832" t="s">
        <v>2634</v>
      </c>
      <c r="H1799" s="832" t="s">
        <v>662</v>
      </c>
      <c r="I1799" s="832" t="s">
        <v>2739</v>
      </c>
      <c r="J1799" s="832" t="s">
        <v>901</v>
      </c>
      <c r="K1799" s="832" t="s">
        <v>2014</v>
      </c>
      <c r="L1799" s="835">
        <v>368.16</v>
      </c>
      <c r="M1799" s="835">
        <v>368.16</v>
      </c>
      <c r="N1799" s="832">
        <v>1</v>
      </c>
      <c r="O1799" s="836">
        <v>0.5</v>
      </c>
      <c r="P1799" s="835">
        <v>368.16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32</v>
      </c>
      <c r="B1800" s="832" t="s">
        <v>2552</v>
      </c>
      <c r="C1800" s="832" t="s">
        <v>2558</v>
      </c>
      <c r="D1800" s="833" t="s">
        <v>4322</v>
      </c>
      <c r="E1800" s="834" t="s">
        <v>2592</v>
      </c>
      <c r="F1800" s="832" t="s">
        <v>2553</v>
      </c>
      <c r="G1800" s="832" t="s">
        <v>2634</v>
      </c>
      <c r="H1800" s="832" t="s">
        <v>662</v>
      </c>
      <c r="I1800" s="832" t="s">
        <v>2694</v>
      </c>
      <c r="J1800" s="832" t="s">
        <v>901</v>
      </c>
      <c r="K1800" s="832" t="s">
        <v>2018</v>
      </c>
      <c r="L1800" s="835">
        <v>490.89</v>
      </c>
      <c r="M1800" s="835">
        <v>981.78</v>
      </c>
      <c r="N1800" s="832">
        <v>2</v>
      </c>
      <c r="O1800" s="836">
        <v>1</v>
      </c>
      <c r="P1800" s="835">
        <v>981.78</v>
      </c>
      <c r="Q1800" s="837">
        <v>1</v>
      </c>
      <c r="R1800" s="832">
        <v>2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32</v>
      </c>
      <c r="B1801" s="832" t="s">
        <v>2552</v>
      </c>
      <c r="C1801" s="832" t="s">
        <v>2558</v>
      </c>
      <c r="D1801" s="833" t="s">
        <v>4322</v>
      </c>
      <c r="E1801" s="834" t="s">
        <v>2592</v>
      </c>
      <c r="F1801" s="832" t="s">
        <v>2553</v>
      </c>
      <c r="G1801" s="832" t="s">
        <v>2634</v>
      </c>
      <c r="H1801" s="832" t="s">
        <v>662</v>
      </c>
      <c r="I1801" s="832" t="s">
        <v>2740</v>
      </c>
      <c r="J1801" s="832" t="s">
        <v>901</v>
      </c>
      <c r="K1801" s="832" t="s">
        <v>2016</v>
      </c>
      <c r="L1801" s="835">
        <v>736.33</v>
      </c>
      <c r="M1801" s="835">
        <v>1472.66</v>
      </c>
      <c r="N1801" s="832">
        <v>2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32</v>
      </c>
      <c r="B1802" s="832" t="s">
        <v>2552</v>
      </c>
      <c r="C1802" s="832" t="s">
        <v>2558</v>
      </c>
      <c r="D1802" s="833" t="s">
        <v>4322</v>
      </c>
      <c r="E1802" s="834" t="s">
        <v>2592</v>
      </c>
      <c r="F1802" s="832" t="s">
        <v>2553</v>
      </c>
      <c r="G1802" s="832" t="s">
        <v>2634</v>
      </c>
      <c r="H1802" s="832" t="s">
        <v>662</v>
      </c>
      <c r="I1802" s="832" t="s">
        <v>2635</v>
      </c>
      <c r="J1802" s="832" t="s">
        <v>901</v>
      </c>
      <c r="K1802" s="832" t="s">
        <v>2012</v>
      </c>
      <c r="L1802" s="835">
        <v>923.74</v>
      </c>
      <c r="M1802" s="835">
        <v>923.74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32</v>
      </c>
      <c r="B1803" s="832" t="s">
        <v>2552</v>
      </c>
      <c r="C1803" s="832" t="s">
        <v>2558</v>
      </c>
      <c r="D1803" s="833" t="s">
        <v>4322</v>
      </c>
      <c r="E1803" s="834" t="s">
        <v>2592</v>
      </c>
      <c r="F1803" s="832" t="s">
        <v>2553</v>
      </c>
      <c r="G1803" s="832" t="s">
        <v>2859</v>
      </c>
      <c r="H1803" s="832" t="s">
        <v>592</v>
      </c>
      <c r="I1803" s="832" t="s">
        <v>4118</v>
      </c>
      <c r="J1803" s="832" t="s">
        <v>3031</v>
      </c>
      <c r="K1803" s="832" t="s">
        <v>3141</v>
      </c>
      <c r="L1803" s="835">
        <v>32.25</v>
      </c>
      <c r="M1803" s="835">
        <v>161.25</v>
      </c>
      <c r="N1803" s="832">
        <v>5</v>
      </c>
      <c r="O1803" s="836">
        <v>2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32</v>
      </c>
      <c r="B1804" s="832" t="s">
        <v>2552</v>
      </c>
      <c r="C1804" s="832" t="s">
        <v>2558</v>
      </c>
      <c r="D1804" s="833" t="s">
        <v>4322</v>
      </c>
      <c r="E1804" s="834" t="s">
        <v>2592</v>
      </c>
      <c r="F1804" s="832" t="s">
        <v>2553</v>
      </c>
      <c r="G1804" s="832" t="s">
        <v>2859</v>
      </c>
      <c r="H1804" s="832" t="s">
        <v>592</v>
      </c>
      <c r="I1804" s="832" t="s">
        <v>3196</v>
      </c>
      <c r="J1804" s="832" t="s">
        <v>1584</v>
      </c>
      <c r="K1804" s="832" t="s">
        <v>3141</v>
      </c>
      <c r="L1804" s="835">
        <v>32.25</v>
      </c>
      <c r="M1804" s="835">
        <v>32.25</v>
      </c>
      <c r="N1804" s="832">
        <v>1</v>
      </c>
      <c r="O1804" s="836">
        <v>0.5</v>
      </c>
      <c r="P1804" s="835">
        <v>32.25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32</v>
      </c>
      <c r="B1805" s="832" t="s">
        <v>2552</v>
      </c>
      <c r="C1805" s="832" t="s">
        <v>2558</v>
      </c>
      <c r="D1805" s="833" t="s">
        <v>4322</v>
      </c>
      <c r="E1805" s="834" t="s">
        <v>2592</v>
      </c>
      <c r="F1805" s="832" t="s">
        <v>2553</v>
      </c>
      <c r="G1805" s="832" t="s">
        <v>2859</v>
      </c>
      <c r="H1805" s="832" t="s">
        <v>592</v>
      </c>
      <c r="I1805" s="832" t="s">
        <v>2862</v>
      </c>
      <c r="J1805" s="832" t="s">
        <v>1584</v>
      </c>
      <c r="K1805" s="832" t="s">
        <v>2861</v>
      </c>
      <c r="L1805" s="835">
        <v>103.67</v>
      </c>
      <c r="M1805" s="835">
        <v>103.67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32</v>
      </c>
      <c r="B1806" s="832" t="s">
        <v>2552</v>
      </c>
      <c r="C1806" s="832" t="s">
        <v>2558</v>
      </c>
      <c r="D1806" s="833" t="s">
        <v>4322</v>
      </c>
      <c r="E1806" s="834" t="s">
        <v>2592</v>
      </c>
      <c r="F1806" s="832" t="s">
        <v>2553</v>
      </c>
      <c r="G1806" s="832" t="s">
        <v>2859</v>
      </c>
      <c r="H1806" s="832" t="s">
        <v>592</v>
      </c>
      <c r="I1806" s="832" t="s">
        <v>3590</v>
      </c>
      <c r="J1806" s="832" t="s">
        <v>1584</v>
      </c>
      <c r="K1806" s="832" t="s">
        <v>2861</v>
      </c>
      <c r="L1806" s="835">
        <v>103.67</v>
      </c>
      <c r="M1806" s="835">
        <v>103.67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32</v>
      </c>
      <c r="B1807" s="832" t="s">
        <v>2552</v>
      </c>
      <c r="C1807" s="832" t="s">
        <v>2558</v>
      </c>
      <c r="D1807" s="833" t="s">
        <v>4322</v>
      </c>
      <c r="E1807" s="834" t="s">
        <v>2592</v>
      </c>
      <c r="F1807" s="832" t="s">
        <v>2553</v>
      </c>
      <c r="G1807" s="832" t="s">
        <v>2611</v>
      </c>
      <c r="H1807" s="832" t="s">
        <v>662</v>
      </c>
      <c r="I1807" s="832" t="s">
        <v>1993</v>
      </c>
      <c r="J1807" s="832" t="s">
        <v>1994</v>
      </c>
      <c r="K1807" s="832" t="s">
        <v>1995</v>
      </c>
      <c r="L1807" s="835">
        <v>453.18</v>
      </c>
      <c r="M1807" s="835">
        <v>3172.2599999999998</v>
      </c>
      <c r="N1807" s="832">
        <v>7</v>
      </c>
      <c r="O1807" s="836">
        <v>3</v>
      </c>
      <c r="P1807" s="835">
        <v>2719.08</v>
      </c>
      <c r="Q1807" s="837">
        <v>0.85714285714285721</v>
      </c>
      <c r="R1807" s="832">
        <v>6</v>
      </c>
      <c r="S1807" s="837">
        <v>0.8571428571428571</v>
      </c>
      <c r="T1807" s="836">
        <v>2</v>
      </c>
      <c r="U1807" s="838">
        <v>0.66666666666666663</v>
      </c>
    </row>
    <row r="1808" spans="1:21" ht="14.4" customHeight="1" x14ac:dyDescent="0.3">
      <c r="A1808" s="831">
        <v>32</v>
      </c>
      <c r="B1808" s="832" t="s">
        <v>2552</v>
      </c>
      <c r="C1808" s="832" t="s">
        <v>2558</v>
      </c>
      <c r="D1808" s="833" t="s">
        <v>4322</v>
      </c>
      <c r="E1808" s="834" t="s">
        <v>2592</v>
      </c>
      <c r="F1808" s="832" t="s">
        <v>2553</v>
      </c>
      <c r="G1808" s="832" t="s">
        <v>3032</v>
      </c>
      <c r="H1808" s="832" t="s">
        <v>592</v>
      </c>
      <c r="I1808" s="832" t="s">
        <v>3033</v>
      </c>
      <c r="J1808" s="832" t="s">
        <v>3034</v>
      </c>
      <c r="K1808" s="832" t="s">
        <v>3035</v>
      </c>
      <c r="L1808" s="835">
        <v>463.19</v>
      </c>
      <c r="M1808" s="835">
        <v>463.19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32</v>
      </c>
      <c r="B1809" s="832" t="s">
        <v>2552</v>
      </c>
      <c r="C1809" s="832" t="s">
        <v>2558</v>
      </c>
      <c r="D1809" s="833" t="s">
        <v>4322</v>
      </c>
      <c r="E1809" s="834" t="s">
        <v>2592</v>
      </c>
      <c r="F1809" s="832" t="s">
        <v>2553</v>
      </c>
      <c r="G1809" s="832" t="s">
        <v>2636</v>
      </c>
      <c r="H1809" s="832" t="s">
        <v>662</v>
      </c>
      <c r="I1809" s="832" t="s">
        <v>2769</v>
      </c>
      <c r="J1809" s="832" t="s">
        <v>1990</v>
      </c>
      <c r="K1809" s="832" t="s">
        <v>1991</v>
      </c>
      <c r="L1809" s="835">
        <v>115.18</v>
      </c>
      <c r="M1809" s="835">
        <v>115.18</v>
      </c>
      <c r="N1809" s="832">
        <v>1</v>
      </c>
      <c r="O1809" s="836">
        <v>0.5</v>
      </c>
      <c r="P1809" s="835">
        <v>115.18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32</v>
      </c>
      <c r="B1810" s="832" t="s">
        <v>2552</v>
      </c>
      <c r="C1810" s="832" t="s">
        <v>2558</v>
      </c>
      <c r="D1810" s="833" t="s">
        <v>4322</v>
      </c>
      <c r="E1810" s="834" t="s">
        <v>2592</v>
      </c>
      <c r="F1810" s="832" t="s">
        <v>2553</v>
      </c>
      <c r="G1810" s="832" t="s">
        <v>2636</v>
      </c>
      <c r="H1810" s="832" t="s">
        <v>662</v>
      </c>
      <c r="I1810" s="832" t="s">
        <v>2637</v>
      </c>
      <c r="J1810" s="832" t="s">
        <v>1990</v>
      </c>
      <c r="K1810" s="832" t="s">
        <v>2638</v>
      </c>
      <c r="L1810" s="835">
        <v>16.12</v>
      </c>
      <c r="M1810" s="835">
        <v>16.12</v>
      </c>
      <c r="N1810" s="832">
        <v>1</v>
      </c>
      <c r="O1810" s="836">
        <v>1</v>
      </c>
      <c r="P1810" s="835">
        <v>16.12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32</v>
      </c>
      <c r="B1811" s="832" t="s">
        <v>2552</v>
      </c>
      <c r="C1811" s="832" t="s">
        <v>2558</v>
      </c>
      <c r="D1811" s="833" t="s">
        <v>4322</v>
      </c>
      <c r="E1811" s="834" t="s">
        <v>2592</v>
      </c>
      <c r="F1811" s="832" t="s">
        <v>2553</v>
      </c>
      <c r="G1811" s="832" t="s">
        <v>2636</v>
      </c>
      <c r="H1811" s="832" t="s">
        <v>662</v>
      </c>
      <c r="I1811" s="832" t="s">
        <v>2646</v>
      </c>
      <c r="J1811" s="832" t="s">
        <v>1990</v>
      </c>
      <c r="K1811" s="832" t="s">
        <v>2647</v>
      </c>
      <c r="L1811" s="835">
        <v>32.25</v>
      </c>
      <c r="M1811" s="835">
        <v>161.25</v>
      </c>
      <c r="N1811" s="832">
        <v>5</v>
      </c>
      <c r="O1811" s="836">
        <v>2.5</v>
      </c>
      <c r="P1811" s="835">
        <v>129</v>
      </c>
      <c r="Q1811" s="837">
        <v>0.8</v>
      </c>
      <c r="R1811" s="832">
        <v>4</v>
      </c>
      <c r="S1811" s="837">
        <v>0.8</v>
      </c>
      <c r="T1811" s="836">
        <v>2</v>
      </c>
      <c r="U1811" s="838">
        <v>0.8</v>
      </c>
    </row>
    <row r="1812" spans="1:21" ht="14.4" customHeight="1" x14ac:dyDescent="0.3">
      <c r="A1812" s="831">
        <v>32</v>
      </c>
      <c r="B1812" s="832" t="s">
        <v>2552</v>
      </c>
      <c r="C1812" s="832" t="s">
        <v>2558</v>
      </c>
      <c r="D1812" s="833" t="s">
        <v>4322</v>
      </c>
      <c r="E1812" s="834" t="s">
        <v>2592</v>
      </c>
      <c r="F1812" s="832" t="s">
        <v>2553</v>
      </c>
      <c r="G1812" s="832" t="s">
        <v>2636</v>
      </c>
      <c r="H1812" s="832" t="s">
        <v>662</v>
      </c>
      <c r="I1812" s="832" t="s">
        <v>2870</v>
      </c>
      <c r="J1812" s="832" t="s">
        <v>1990</v>
      </c>
      <c r="K1812" s="832" t="s">
        <v>2647</v>
      </c>
      <c r="L1812" s="835">
        <v>32.25</v>
      </c>
      <c r="M1812" s="835">
        <v>64.5</v>
      </c>
      <c r="N1812" s="832">
        <v>2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32</v>
      </c>
      <c r="B1813" s="832" t="s">
        <v>2552</v>
      </c>
      <c r="C1813" s="832" t="s">
        <v>2558</v>
      </c>
      <c r="D1813" s="833" t="s">
        <v>4322</v>
      </c>
      <c r="E1813" s="834" t="s">
        <v>2592</v>
      </c>
      <c r="F1813" s="832" t="s">
        <v>2553</v>
      </c>
      <c r="G1813" s="832" t="s">
        <v>3197</v>
      </c>
      <c r="H1813" s="832" t="s">
        <v>662</v>
      </c>
      <c r="I1813" s="832" t="s">
        <v>2072</v>
      </c>
      <c r="J1813" s="832" t="s">
        <v>1142</v>
      </c>
      <c r="K1813" s="832" t="s">
        <v>2053</v>
      </c>
      <c r="L1813" s="835">
        <v>47.7</v>
      </c>
      <c r="M1813" s="835">
        <v>47.7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32</v>
      </c>
      <c r="B1814" s="832" t="s">
        <v>2552</v>
      </c>
      <c r="C1814" s="832" t="s">
        <v>2558</v>
      </c>
      <c r="D1814" s="833" t="s">
        <v>4322</v>
      </c>
      <c r="E1814" s="834" t="s">
        <v>2592</v>
      </c>
      <c r="F1814" s="832" t="s">
        <v>2553</v>
      </c>
      <c r="G1814" s="832" t="s">
        <v>2699</v>
      </c>
      <c r="H1814" s="832" t="s">
        <v>662</v>
      </c>
      <c r="I1814" s="832" t="s">
        <v>2314</v>
      </c>
      <c r="J1814" s="832" t="s">
        <v>1276</v>
      </c>
      <c r="K1814" s="832" t="s">
        <v>1269</v>
      </c>
      <c r="L1814" s="835">
        <v>127.34</v>
      </c>
      <c r="M1814" s="835">
        <v>1018.72</v>
      </c>
      <c r="N1814" s="832">
        <v>8</v>
      </c>
      <c r="O1814" s="836">
        <v>1.5</v>
      </c>
      <c r="P1814" s="835">
        <v>1018.72</v>
      </c>
      <c r="Q1814" s="837">
        <v>1</v>
      </c>
      <c r="R1814" s="832">
        <v>8</v>
      </c>
      <c r="S1814" s="837">
        <v>1</v>
      </c>
      <c r="T1814" s="836">
        <v>1.5</v>
      </c>
      <c r="U1814" s="838">
        <v>1</v>
      </c>
    </row>
    <row r="1815" spans="1:21" ht="14.4" customHeight="1" x14ac:dyDescent="0.3">
      <c r="A1815" s="831">
        <v>32</v>
      </c>
      <c r="B1815" s="832" t="s">
        <v>2552</v>
      </c>
      <c r="C1815" s="832" t="s">
        <v>2558</v>
      </c>
      <c r="D1815" s="833" t="s">
        <v>4322</v>
      </c>
      <c r="E1815" s="834" t="s">
        <v>2592</v>
      </c>
      <c r="F1815" s="832" t="s">
        <v>2553</v>
      </c>
      <c r="G1815" s="832" t="s">
        <v>2699</v>
      </c>
      <c r="H1815" s="832" t="s">
        <v>662</v>
      </c>
      <c r="I1815" s="832" t="s">
        <v>2322</v>
      </c>
      <c r="J1815" s="832" t="s">
        <v>2323</v>
      </c>
      <c r="K1815" s="832" t="s">
        <v>2319</v>
      </c>
      <c r="L1815" s="835">
        <v>84.89</v>
      </c>
      <c r="M1815" s="835">
        <v>424.45000000000005</v>
      </c>
      <c r="N1815" s="832">
        <v>5</v>
      </c>
      <c r="O1815" s="836">
        <v>1.5</v>
      </c>
      <c r="P1815" s="835">
        <v>424.45000000000005</v>
      </c>
      <c r="Q1815" s="837">
        <v>1</v>
      </c>
      <c r="R1815" s="832">
        <v>5</v>
      </c>
      <c r="S1815" s="837">
        <v>1</v>
      </c>
      <c r="T1815" s="836">
        <v>1.5</v>
      </c>
      <c r="U1815" s="838">
        <v>1</v>
      </c>
    </row>
    <row r="1816" spans="1:21" ht="14.4" customHeight="1" x14ac:dyDescent="0.3">
      <c r="A1816" s="831">
        <v>32</v>
      </c>
      <c r="B1816" s="832" t="s">
        <v>2552</v>
      </c>
      <c r="C1816" s="832" t="s">
        <v>2558</v>
      </c>
      <c r="D1816" s="833" t="s">
        <v>4322</v>
      </c>
      <c r="E1816" s="834" t="s">
        <v>2592</v>
      </c>
      <c r="F1816" s="832" t="s">
        <v>2553</v>
      </c>
      <c r="G1816" s="832" t="s">
        <v>2699</v>
      </c>
      <c r="H1816" s="832" t="s">
        <v>662</v>
      </c>
      <c r="I1816" s="832" t="s">
        <v>2321</v>
      </c>
      <c r="J1816" s="832" t="s">
        <v>1285</v>
      </c>
      <c r="K1816" s="832" t="s">
        <v>2319</v>
      </c>
      <c r="L1816" s="835">
        <v>84.89</v>
      </c>
      <c r="M1816" s="835">
        <v>424.45000000000005</v>
      </c>
      <c r="N1816" s="832">
        <v>5</v>
      </c>
      <c r="O1816" s="836">
        <v>1.5</v>
      </c>
      <c r="P1816" s="835">
        <v>424.45000000000005</v>
      </c>
      <c r="Q1816" s="837">
        <v>1</v>
      </c>
      <c r="R1816" s="832">
        <v>5</v>
      </c>
      <c r="S1816" s="837">
        <v>1</v>
      </c>
      <c r="T1816" s="836">
        <v>1.5</v>
      </c>
      <c r="U1816" s="838">
        <v>1</v>
      </c>
    </row>
    <row r="1817" spans="1:21" ht="14.4" customHeight="1" x14ac:dyDescent="0.3">
      <c r="A1817" s="831">
        <v>32</v>
      </c>
      <c r="B1817" s="832" t="s">
        <v>2552</v>
      </c>
      <c r="C1817" s="832" t="s">
        <v>2558</v>
      </c>
      <c r="D1817" s="833" t="s">
        <v>4322</v>
      </c>
      <c r="E1817" s="834" t="s">
        <v>2592</v>
      </c>
      <c r="F1817" s="832" t="s">
        <v>2553</v>
      </c>
      <c r="G1817" s="832" t="s">
        <v>2699</v>
      </c>
      <c r="H1817" s="832" t="s">
        <v>662</v>
      </c>
      <c r="I1817" s="832" t="s">
        <v>2318</v>
      </c>
      <c r="J1817" s="832" t="s">
        <v>1283</v>
      </c>
      <c r="K1817" s="832" t="s">
        <v>2319</v>
      </c>
      <c r="L1817" s="835">
        <v>84.89</v>
      </c>
      <c r="M1817" s="835">
        <v>424.45000000000005</v>
      </c>
      <c r="N1817" s="832">
        <v>5</v>
      </c>
      <c r="O1817" s="836">
        <v>1.5</v>
      </c>
      <c r="P1817" s="835">
        <v>424.45000000000005</v>
      </c>
      <c r="Q1817" s="837">
        <v>1</v>
      </c>
      <c r="R1817" s="832">
        <v>5</v>
      </c>
      <c r="S1817" s="837">
        <v>1</v>
      </c>
      <c r="T1817" s="836">
        <v>1.5</v>
      </c>
      <c r="U1817" s="838">
        <v>1</v>
      </c>
    </row>
    <row r="1818" spans="1:21" ht="14.4" customHeight="1" x14ac:dyDescent="0.3">
      <c r="A1818" s="831">
        <v>32</v>
      </c>
      <c r="B1818" s="832" t="s">
        <v>2552</v>
      </c>
      <c r="C1818" s="832" t="s">
        <v>2558</v>
      </c>
      <c r="D1818" s="833" t="s">
        <v>4322</v>
      </c>
      <c r="E1818" s="834" t="s">
        <v>2592</v>
      </c>
      <c r="F1818" s="832" t="s">
        <v>2553</v>
      </c>
      <c r="G1818" s="832" t="s">
        <v>2699</v>
      </c>
      <c r="H1818" s="832" t="s">
        <v>662</v>
      </c>
      <c r="I1818" s="832" t="s">
        <v>2320</v>
      </c>
      <c r="J1818" s="832" t="s">
        <v>1288</v>
      </c>
      <c r="K1818" s="832" t="s">
        <v>2319</v>
      </c>
      <c r="L1818" s="835">
        <v>84.89</v>
      </c>
      <c r="M1818" s="835">
        <v>424.45000000000005</v>
      </c>
      <c r="N1818" s="832">
        <v>5</v>
      </c>
      <c r="O1818" s="836">
        <v>1.5</v>
      </c>
      <c r="P1818" s="835">
        <v>424.45000000000005</v>
      </c>
      <c r="Q1818" s="837">
        <v>1</v>
      </c>
      <c r="R1818" s="832">
        <v>5</v>
      </c>
      <c r="S1818" s="837">
        <v>1</v>
      </c>
      <c r="T1818" s="836">
        <v>1.5</v>
      </c>
      <c r="U1818" s="838">
        <v>1</v>
      </c>
    </row>
    <row r="1819" spans="1:21" ht="14.4" customHeight="1" x14ac:dyDescent="0.3">
      <c r="A1819" s="831">
        <v>32</v>
      </c>
      <c r="B1819" s="832" t="s">
        <v>2552</v>
      </c>
      <c r="C1819" s="832" t="s">
        <v>2558</v>
      </c>
      <c r="D1819" s="833" t="s">
        <v>4322</v>
      </c>
      <c r="E1819" s="834" t="s">
        <v>2592</v>
      </c>
      <c r="F1819" s="832" t="s">
        <v>2553</v>
      </c>
      <c r="G1819" s="832" t="s">
        <v>2699</v>
      </c>
      <c r="H1819" s="832" t="s">
        <v>662</v>
      </c>
      <c r="I1819" s="832" t="s">
        <v>2317</v>
      </c>
      <c r="J1819" s="832" t="s">
        <v>1274</v>
      </c>
      <c r="K1819" s="832" t="s">
        <v>1269</v>
      </c>
      <c r="L1819" s="835">
        <v>127.34</v>
      </c>
      <c r="M1819" s="835">
        <v>764.04000000000008</v>
      </c>
      <c r="N1819" s="832">
        <v>6</v>
      </c>
      <c r="O1819" s="836">
        <v>1</v>
      </c>
      <c r="P1819" s="835">
        <v>764.04000000000008</v>
      </c>
      <c r="Q1819" s="837">
        <v>1</v>
      </c>
      <c r="R1819" s="832">
        <v>6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32</v>
      </c>
      <c r="B1820" s="832" t="s">
        <v>2552</v>
      </c>
      <c r="C1820" s="832" t="s">
        <v>2558</v>
      </c>
      <c r="D1820" s="833" t="s">
        <v>4322</v>
      </c>
      <c r="E1820" s="834" t="s">
        <v>2592</v>
      </c>
      <c r="F1820" s="832" t="s">
        <v>2553</v>
      </c>
      <c r="G1820" s="832" t="s">
        <v>2699</v>
      </c>
      <c r="H1820" s="832" t="s">
        <v>662</v>
      </c>
      <c r="I1820" s="832" t="s">
        <v>2324</v>
      </c>
      <c r="J1820" s="832" t="s">
        <v>1268</v>
      </c>
      <c r="K1820" s="832" t="s">
        <v>1269</v>
      </c>
      <c r="L1820" s="835">
        <v>176.47</v>
      </c>
      <c r="M1820" s="835">
        <v>3882.3399999999997</v>
      </c>
      <c r="N1820" s="832">
        <v>22</v>
      </c>
      <c r="O1820" s="836">
        <v>2</v>
      </c>
      <c r="P1820" s="835">
        <v>3882.3399999999997</v>
      </c>
      <c r="Q1820" s="837">
        <v>1</v>
      </c>
      <c r="R1820" s="832">
        <v>22</v>
      </c>
      <c r="S1820" s="837">
        <v>1</v>
      </c>
      <c r="T1820" s="836">
        <v>2</v>
      </c>
      <c r="U1820" s="838">
        <v>1</v>
      </c>
    </row>
    <row r="1821" spans="1:21" ht="14.4" customHeight="1" x14ac:dyDescent="0.3">
      <c r="A1821" s="831">
        <v>32</v>
      </c>
      <c r="B1821" s="832" t="s">
        <v>2552</v>
      </c>
      <c r="C1821" s="832" t="s">
        <v>2558</v>
      </c>
      <c r="D1821" s="833" t="s">
        <v>4322</v>
      </c>
      <c r="E1821" s="834" t="s">
        <v>2592</v>
      </c>
      <c r="F1821" s="832" t="s">
        <v>2553</v>
      </c>
      <c r="G1821" s="832" t="s">
        <v>2699</v>
      </c>
      <c r="H1821" s="832" t="s">
        <v>662</v>
      </c>
      <c r="I1821" s="832" t="s">
        <v>3408</v>
      </c>
      <c r="J1821" s="832" t="s">
        <v>3409</v>
      </c>
      <c r="K1821" s="832" t="s">
        <v>1269</v>
      </c>
      <c r="L1821" s="835">
        <v>176.47</v>
      </c>
      <c r="M1821" s="835">
        <v>3882.34</v>
      </c>
      <c r="N1821" s="832">
        <v>22</v>
      </c>
      <c r="O1821" s="836">
        <v>2</v>
      </c>
      <c r="P1821" s="835">
        <v>3882.34</v>
      </c>
      <c r="Q1821" s="837">
        <v>1</v>
      </c>
      <c r="R1821" s="832">
        <v>22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32</v>
      </c>
      <c r="B1822" s="832" t="s">
        <v>2552</v>
      </c>
      <c r="C1822" s="832" t="s">
        <v>2558</v>
      </c>
      <c r="D1822" s="833" t="s">
        <v>4322</v>
      </c>
      <c r="E1822" s="834" t="s">
        <v>2592</v>
      </c>
      <c r="F1822" s="832" t="s">
        <v>2553</v>
      </c>
      <c r="G1822" s="832" t="s">
        <v>2699</v>
      </c>
      <c r="H1822" s="832" t="s">
        <v>662</v>
      </c>
      <c r="I1822" s="832" t="s">
        <v>2330</v>
      </c>
      <c r="J1822" s="832" t="s">
        <v>1281</v>
      </c>
      <c r="K1822" s="832" t="s">
        <v>1269</v>
      </c>
      <c r="L1822" s="835">
        <v>129.51</v>
      </c>
      <c r="M1822" s="835">
        <v>129.51</v>
      </c>
      <c r="N1822" s="832">
        <v>1</v>
      </c>
      <c r="O1822" s="836">
        <v>1</v>
      </c>
      <c r="P1822" s="835">
        <v>129.51</v>
      </c>
      <c r="Q1822" s="837">
        <v>1</v>
      </c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32</v>
      </c>
      <c r="B1823" s="832" t="s">
        <v>2552</v>
      </c>
      <c r="C1823" s="832" t="s">
        <v>2558</v>
      </c>
      <c r="D1823" s="833" t="s">
        <v>4322</v>
      </c>
      <c r="E1823" s="834" t="s">
        <v>2592</v>
      </c>
      <c r="F1823" s="832" t="s">
        <v>2553</v>
      </c>
      <c r="G1823" s="832" t="s">
        <v>2699</v>
      </c>
      <c r="H1823" s="832" t="s">
        <v>662</v>
      </c>
      <c r="I1823" s="832" t="s">
        <v>2331</v>
      </c>
      <c r="J1823" s="832" t="s">
        <v>2332</v>
      </c>
      <c r="K1823" s="832" t="s">
        <v>1269</v>
      </c>
      <c r="L1823" s="835">
        <v>127.34</v>
      </c>
      <c r="M1823" s="835">
        <v>127.34</v>
      </c>
      <c r="N1823" s="832">
        <v>1</v>
      </c>
      <c r="O1823" s="836">
        <v>0.5</v>
      </c>
      <c r="P1823" s="835">
        <v>127.34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32</v>
      </c>
      <c r="B1824" s="832" t="s">
        <v>2552</v>
      </c>
      <c r="C1824" s="832" t="s">
        <v>2558</v>
      </c>
      <c r="D1824" s="833" t="s">
        <v>4322</v>
      </c>
      <c r="E1824" s="834" t="s">
        <v>2592</v>
      </c>
      <c r="F1824" s="832" t="s">
        <v>2553</v>
      </c>
      <c r="G1824" s="832" t="s">
        <v>2699</v>
      </c>
      <c r="H1824" s="832" t="s">
        <v>662</v>
      </c>
      <c r="I1824" s="832" t="s">
        <v>2329</v>
      </c>
      <c r="J1824" s="832" t="s">
        <v>1280</v>
      </c>
      <c r="K1824" s="832" t="s">
        <v>1269</v>
      </c>
      <c r="L1824" s="835">
        <v>129.51</v>
      </c>
      <c r="M1824" s="835">
        <v>129.51</v>
      </c>
      <c r="N1824" s="832">
        <v>1</v>
      </c>
      <c r="O1824" s="836">
        <v>0.5</v>
      </c>
      <c r="P1824" s="835">
        <v>129.51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32</v>
      </c>
      <c r="B1825" s="832" t="s">
        <v>2552</v>
      </c>
      <c r="C1825" s="832" t="s">
        <v>2558</v>
      </c>
      <c r="D1825" s="833" t="s">
        <v>4322</v>
      </c>
      <c r="E1825" s="834" t="s">
        <v>2592</v>
      </c>
      <c r="F1825" s="832" t="s">
        <v>2553</v>
      </c>
      <c r="G1825" s="832" t="s">
        <v>2699</v>
      </c>
      <c r="H1825" s="832" t="s">
        <v>592</v>
      </c>
      <c r="I1825" s="832" t="s">
        <v>4119</v>
      </c>
      <c r="J1825" s="832" t="s">
        <v>4120</v>
      </c>
      <c r="K1825" s="832" t="s">
        <v>4121</v>
      </c>
      <c r="L1825" s="835">
        <v>197.61</v>
      </c>
      <c r="M1825" s="835">
        <v>2173.71</v>
      </c>
      <c r="N1825" s="832">
        <v>11</v>
      </c>
      <c r="O1825" s="836">
        <v>3</v>
      </c>
      <c r="P1825" s="835">
        <v>2173.71</v>
      </c>
      <c r="Q1825" s="837">
        <v>1</v>
      </c>
      <c r="R1825" s="832">
        <v>11</v>
      </c>
      <c r="S1825" s="837">
        <v>1</v>
      </c>
      <c r="T1825" s="836">
        <v>3</v>
      </c>
      <c r="U1825" s="838">
        <v>1</v>
      </c>
    </row>
    <row r="1826" spans="1:21" ht="14.4" customHeight="1" x14ac:dyDescent="0.3">
      <c r="A1826" s="831">
        <v>32</v>
      </c>
      <c r="B1826" s="832" t="s">
        <v>2552</v>
      </c>
      <c r="C1826" s="832" t="s">
        <v>2558</v>
      </c>
      <c r="D1826" s="833" t="s">
        <v>4322</v>
      </c>
      <c r="E1826" s="834" t="s">
        <v>2592</v>
      </c>
      <c r="F1826" s="832" t="s">
        <v>2553</v>
      </c>
      <c r="G1826" s="832" t="s">
        <v>2699</v>
      </c>
      <c r="H1826" s="832" t="s">
        <v>592</v>
      </c>
      <c r="I1826" s="832" t="s">
        <v>4122</v>
      </c>
      <c r="J1826" s="832" t="s">
        <v>4123</v>
      </c>
      <c r="K1826" s="832" t="s">
        <v>4121</v>
      </c>
      <c r="L1826" s="835">
        <v>197.61</v>
      </c>
      <c r="M1826" s="835">
        <v>2173.71</v>
      </c>
      <c r="N1826" s="832">
        <v>11</v>
      </c>
      <c r="O1826" s="836">
        <v>3.5</v>
      </c>
      <c r="P1826" s="835">
        <v>2173.71</v>
      </c>
      <c r="Q1826" s="837">
        <v>1</v>
      </c>
      <c r="R1826" s="832">
        <v>11</v>
      </c>
      <c r="S1826" s="837">
        <v>1</v>
      </c>
      <c r="T1826" s="836">
        <v>3.5</v>
      </c>
      <c r="U1826" s="838">
        <v>1</v>
      </c>
    </row>
    <row r="1827" spans="1:21" ht="14.4" customHeight="1" x14ac:dyDescent="0.3">
      <c r="A1827" s="831">
        <v>32</v>
      </c>
      <c r="B1827" s="832" t="s">
        <v>2552</v>
      </c>
      <c r="C1827" s="832" t="s">
        <v>2558</v>
      </c>
      <c r="D1827" s="833" t="s">
        <v>4322</v>
      </c>
      <c r="E1827" s="834" t="s">
        <v>2592</v>
      </c>
      <c r="F1827" s="832" t="s">
        <v>2553</v>
      </c>
      <c r="G1827" s="832" t="s">
        <v>2699</v>
      </c>
      <c r="H1827" s="832" t="s">
        <v>592</v>
      </c>
      <c r="I1827" s="832" t="s">
        <v>4124</v>
      </c>
      <c r="J1827" s="832" t="s">
        <v>4125</v>
      </c>
      <c r="K1827" s="832" t="s">
        <v>4121</v>
      </c>
      <c r="L1827" s="835">
        <v>197.61</v>
      </c>
      <c r="M1827" s="835">
        <v>2173.71</v>
      </c>
      <c r="N1827" s="832">
        <v>11</v>
      </c>
      <c r="O1827" s="836">
        <v>3</v>
      </c>
      <c r="P1827" s="835">
        <v>2173.71</v>
      </c>
      <c r="Q1827" s="837">
        <v>1</v>
      </c>
      <c r="R1827" s="832">
        <v>11</v>
      </c>
      <c r="S1827" s="837">
        <v>1</v>
      </c>
      <c r="T1827" s="836">
        <v>3</v>
      </c>
      <c r="U1827" s="838">
        <v>1</v>
      </c>
    </row>
    <row r="1828" spans="1:21" ht="14.4" customHeight="1" x14ac:dyDescent="0.3">
      <c r="A1828" s="831">
        <v>32</v>
      </c>
      <c r="B1828" s="832" t="s">
        <v>2552</v>
      </c>
      <c r="C1828" s="832" t="s">
        <v>2558</v>
      </c>
      <c r="D1828" s="833" t="s">
        <v>4322</v>
      </c>
      <c r="E1828" s="834" t="s">
        <v>2592</v>
      </c>
      <c r="F1828" s="832" t="s">
        <v>2553</v>
      </c>
      <c r="G1828" s="832" t="s">
        <v>2699</v>
      </c>
      <c r="H1828" s="832" t="s">
        <v>662</v>
      </c>
      <c r="I1828" s="832" t="s">
        <v>3412</v>
      </c>
      <c r="J1828" s="832" t="s">
        <v>3413</v>
      </c>
      <c r="K1828" s="832" t="s">
        <v>1269</v>
      </c>
      <c r="L1828" s="835">
        <v>176.47</v>
      </c>
      <c r="M1828" s="835">
        <v>3882.3399999999997</v>
      </c>
      <c r="N1828" s="832">
        <v>22</v>
      </c>
      <c r="O1828" s="836">
        <v>3.5</v>
      </c>
      <c r="P1828" s="835">
        <v>3882.3399999999997</v>
      </c>
      <c r="Q1828" s="837">
        <v>1</v>
      </c>
      <c r="R1828" s="832">
        <v>22</v>
      </c>
      <c r="S1828" s="837">
        <v>1</v>
      </c>
      <c r="T1828" s="836">
        <v>3.5</v>
      </c>
      <c r="U1828" s="838">
        <v>1</v>
      </c>
    </row>
    <row r="1829" spans="1:21" ht="14.4" customHeight="1" x14ac:dyDescent="0.3">
      <c r="A1829" s="831">
        <v>32</v>
      </c>
      <c r="B1829" s="832" t="s">
        <v>2552</v>
      </c>
      <c r="C1829" s="832" t="s">
        <v>2558</v>
      </c>
      <c r="D1829" s="833" t="s">
        <v>4322</v>
      </c>
      <c r="E1829" s="834" t="s">
        <v>2592</v>
      </c>
      <c r="F1829" s="832" t="s">
        <v>2553</v>
      </c>
      <c r="G1829" s="832" t="s">
        <v>2699</v>
      </c>
      <c r="H1829" s="832" t="s">
        <v>662</v>
      </c>
      <c r="I1829" s="832" t="s">
        <v>2473</v>
      </c>
      <c r="J1829" s="832" t="s">
        <v>1731</v>
      </c>
      <c r="K1829" s="832" t="s">
        <v>1263</v>
      </c>
      <c r="L1829" s="835">
        <v>131.93</v>
      </c>
      <c r="M1829" s="835">
        <v>659.65000000000009</v>
      </c>
      <c r="N1829" s="832">
        <v>5</v>
      </c>
      <c r="O1829" s="836">
        <v>0.5</v>
      </c>
      <c r="P1829" s="835">
        <v>659.65000000000009</v>
      </c>
      <c r="Q1829" s="837">
        <v>1</v>
      </c>
      <c r="R1829" s="832">
        <v>5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32</v>
      </c>
      <c r="B1830" s="832" t="s">
        <v>2552</v>
      </c>
      <c r="C1830" s="832" t="s">
        <v>2558</v>
      </c>
      <c r="D1830" s="833" t="s">
        <v>4322</v>
      </c>
      <c r="E1830" s="834" t="s">
        <v>2592</v>
      </c>
      <c r="F1830" s="832" t="s">
        <v>2553</v>
      </c>
      <c r="G1830" s="832" t="s">
        <v>2699</v>
      </c>
      <c r="H1830" s="832" t="s">
        <v>592</v>
      </c>
      <c r="I1830" s="832" t="s">
        <v>4126</v>
      </c>
      <c r="J1830" s="832" t="s">
        <v>4127</v>
      </c>
      <c r="K1830" s="832" t="s">
        <v>4121</v>
      </c>
      <c r="L1830" s="835">
        <v>197.61</v>
      </c>
      <c r="M1830" s="835">
        <v>197.61</v>
      </c>
      <c r="N1830" s="832">
        <v>1</v>
      </c>
      <c r="O1830" s="836">
        <v>0.5</v>
      </c>
      <c r="P1830" s="835">
        <v>197.61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32</v>
      </c>
      <c r="B1831" s="832" t="s">
        <v>2552</v>
      </c>
      <c r="C1831" s="832" t="s">
        <v>2558</v>
      </c>
      <c r="D1831" s="833" t="s">
        <v>4322</v>
      </c>
      <c r="E1831" s="834" t="s">
        <v>2592</v>
      </c>
      <c r="F1831" s="832" t="s">
        <v>2553</v>
      </c>
      <c r="G1831" s="832" t="s">
        <v>2699</v>
      </c>
      <c r="H1831" s="832" t="s">
        <v>592</v>
      </c>
      <c r="I1831" s="832" t="s">
        <v>4128</v>
      </c>
      <c r="J1831" s="832" t="s">
        <v>4129</v>
      </c>
      <c r="K1831" s="832" t="s">
        <v>4121</v>
      </c>
      <c r="L1831" s="835">
        <v>197.61</v>
      </c>
      <c r="M1831" s="835">
        <v>1778.49</v>
      </c>
      <c r="N1831" s="832">
        <v>9</v>
      </c>
      <c r="O1831" s="836">
        <v>2</v>
      </c>
      <c r="P1831" s="835">
        <v>1778.49</v>
      </c>
      <c r="Q1831" s="837">
        <v>1</v>
      </c>
      <c r="R1831" s="832">
        <v>9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32</v>
      </c>
      <c r="B1832" s="832" t="s">
        <v>2552</v>
      </c>
      <c r="C1832" s="832" t="s">
        <v>2558</v>
      </c>
      <c r="D1832" s="833" t="s">
        <v>4322</v>
      </c>
      <c r="E1832" s="834" t="s">
        <v>2592</v>
      </c>
      <c r="F1832" s="832" t="s">
        <v>2553</v>
      </c>
      <c r="G1832" s="832" t="s">
        <v>2612</v>
      </c>
      <c r="H1832" s="832" t="s">
        <v>592</v>
      </c>
      <c r="I1832" s="832" t="s">
        <v>2613</v>
      </c>
      <c r="J1832" s="832" t="s">
        <v>2614</v>
      </c>
      <c r="K1832" s="832" t="s">
        <v>2615</v>
      </c>
      <c r="L1832" s="835">
        <v>21.92</v>
      </c>
      <c r="M1832" s="835">
        <v>65.760000000000005</v>
      </c>
      <c r="N1832" s="832">
        <v>3</v>
      </c>
      <c r="O1832" s="836">
        <v>1</v>
      </c>
      <c r="P1832" s="835">
        <v>65.760000000000005</v>
      </c>
      <c r="Q1832" s="837">
        <v>1</v>
      </c>
      <c r="R1832" s="832">
        <v>3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32</v>
      </c>
      <c r="B1833" s="832" t="s">
        <v>2552</v>
      </c>
      <c r="C1833" s="832" t="s">
        <v>2558</v>
      </c>
      <c r="D1833" s="833" t="s">
        <v>4322</v>
      </c>
      <c r="E1833" s="834" t="s">
        <v>2592</v>
      </c>
      <c r="F1833" s="832" t="s">
        <v>2553</v>
      </c>
      <c r="G1833" s="832" t="s">
        <v>2612</v>
      </c>
      <c r="H1833" s="832" t="s">
        <v>592</v>
      </c>
      <c r="I1833" s="832" t="s">
        <v>2616</v>
      </c>
      <c r="J1833" s="832" t="s">
        <v>2617</v>
      </c>
      <c r="K1833" s="832" t="s">
        <v>2618</v>
      </c>
      <c r="L1833" s="835">
        <v>87.67</v>
      </c>
      <c r="M1833" s="835">
        <v>438.35</v>
      </c>
      <c r="N1833" s="832">
        <v>5</v>
      </c>
      <c r="O1833" s="836">
        <v>2.5</v>
      </c>
      <c r="P1833" s="835">
        <v>350.68</v>
      </c>
      <c r="Q1833" s="837">
        <v>0.79999999999999993</v>
      </c>
      <c r="R1833" s="832">
        <v>4</v>
      </c>
      <c r="S1833" s="837">
        <v>0.8</v>
      </c>
      <c r="T1833" s="836">
        <v>2</v>
      </c>
      <c r="U1833" s="838">
        <v>0.8</v>
      </c>
    </row>
    <row r="1834" spans="1:21" ht="14.4" customHeight="1" x14ac:dyDescent="0.3">
      <c r="A1834" s="831">
        <v>32</v>
      </c>
      <c r="B1834" s="832" t="s">
        <v>2552</v>
      </c>
      <c r="C1834" s="832" t="s">
        <v>2558</v>
      </c>
      <c r="D1834" s="833" t="s">
        <v>4322</v>
      </c>
      <c r="E1834" s="834" t="s">
        <v>2592</v>
      </c>
      <c r="F1834" s="832" t="s">
        <v>2553</v>
      </c>
      <c r="G1834" s="832" t="s">
        <v>2612</v>
      </c>
      <c r="H1834" s="832" t="s">
        <v>592</v>
      </c>
      <c r="I1834" s="832" t="s">
        <v>4130</v>
      </c>
      <c r="J1834" s="832" t="s">
        <v>4131</v>
      </c>
      <c r="K1834" s="832" t="s">
        <v>4132</v>
      </c>
      <c r="L1834" s="835">
        <v>0</v>
      </c>
      <c r="M1834" s="835">
        <v>0</v>
      </c>
      <c r="N1834" s="832">
        <v>5</v>
      </c>
      <c r="O1834" s="836">
        <v>1.5</v>
      </c>
      <c r="P1834" s="835">
        <v>0</v>
      </c>
      <c r="Q1834" s="837"/>
      <c r="R1834" s="832">
        <v>5</v>
      </c>
      <c r="S1834" s="837">
        <v>1</v>
      </c>
      <c r="T1834" s="836">
        <v>1.5</v>
      </c>
      <c r="U1834" s="838">
        <v>1</v>
      </c>
    </row>
    <row r="1835" spans="1:21" ht="14.4" customHeight="1" x14ac:dyDescent="0.3">
      <c r="A1835" s="831">
        <v>32</v>
      </c>
      <c r="B1835" s="832" t="s">
        <v>2552</v>
      </c>
      <c r="C1835" s="832" t="s">
        <v>2558</v>
      </c>
      <c r="D1835" s="833" t="s">
        <v>4322</v>
      </c>
      <c r="E1835" s="834" t="s">
        <v>2592</v>
      </c>
      <c r="F1835" s="832" t="s">
        <v>2553</v>
      </c>
      <c r="G1835" s="832" t="s">
        <v>3528</v>
      </c>
      <c r="H1835" s="832" t="s">
        <v>592</v>
      </c>
      <c r="I1835" s="832" t="s">
        <v>3529</v>
      </c>
      <c r="J1835" s="832" t="s">
        <v>778</v>
      </c>
      <c r="K1835" s="832" t="s">
        <v>3530</v>
      </c>
      <c r="L1835" s="835">
        <v>0</v>
      </c>
      <c r="M1835" s="835">
        <v>0</v>
      </c>
      <c r="N1835" s="832">
        <v>2</v>
      </c>
      <c r="O1835" s="836">
        <v>0.5</v>
      </c>
      <c r="P1835" s="835">
        <v>0</v>
      </c>
      <c r="Q1835" s="837"/>
      <c r="R1835" s="832">
        <v>2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32</v>
      </c>
      <c r="B1836" s="832" t="s">
        <v>2552</v>
      </c>
      <c r="C1836" s="832" t="s">
        <v>2558</v>
      </c>
      <c r="D1836" s="833" t="s">
        <v>4322</v>
      </c>
      <c r="E1836" s="834" t="s">
        <v>2592</v>
      </c>
      <c r="F1836" s="832" t="s">
        <v>2553</v>
      </c>
      <c r="G1836" s="832" t="s">
        <v>2702</v>
      </c>
      <c r="H1836" s="832" t="s">
        <v>592</v>
      </c>
      <c r="I1836" s="832" t="s">
        <v>2703</v>
      </c>
      <c r="J1836" s="832" t="s">
        <v>1352</v>
      </c>
      <c r="K1836" s="832" t="s">
        <v>2704</v>
      </c>
      <c r="L1836" s="835">
        <v>453.79</v>
      </c>
      <c r="M1836" s="835">
        <v>2268.9500000000003</v>
      </c>
      <c r="N1836" s="832">
        <v>5</v>
      </c>
      <c r="O1836" s="836">
        <v>2.5</v>
      </c>
      <c r="P1836" s="835">
        <v>2268.9500000000003</v>
      </c>
      <c r="Q1836" s="837">
        <v>1</v>
      </c>
      <c r="R1836" s="832">
        <v>5</v>
      </c>
      <c r="S1836" s="837">
        <v>1</v>
      </c>
      <c r="T1836" s="836">
        <v>2.5</v>
      </c>
      <c r="U1836" s="838">
        <v>1</v>
      </c>
    </row>
    <row r="1837" spans="1:21" ht="14.4" customHeight="1" x14ac:dyDescent="0.3">
      <c r="A1837" s="831">
        <v>32</v>
      </c>
      <c r="B1837" s="832" t="s">
        <v>2552</v>
      </c>
      <c r="C1837" s="832" t="s">
        <v>2558</v>
      </c>
      <c r="D1837" s="833" t="s">
        <v>4322</v>
      </c>
      <c r="E1837" s="834" t="s">
        <v>2592</v>
      </c>
      <c r="F1837" s="832" t="s">
        <v>2553</v>
      </c>
      <c r="G1837" s="832" t="s">
        <v>3047</v>
      </c>
      <c r="H1837" s="832" t="s">
        <v>592</v>
      </c>
      <c r="I1837" s="832" t="s">
        <v>3048</v>
      </c>
      <c r="J1837" s="832" t="s">
        <v>3049</v>
      </c>
      <c r="K1837" s="832" t="s">
        <v>3050</v>
      </c>
      <c r="L1837" s="835">
        <v>0</v>
      </c>
      <c r="M1837" s="835">
        <v>0</v>
      </c>
      <c r="N1837" s="832">
        <v>2</v>
      </c>
      <c r="O1837" s="836">
        <v>1.5</v>
      </c>
      <c r="P1837" s="835">
        <v>0</v>
      </c>
      <c r="Q1837" s="837"/>
      <c r="R1837" s="832">
        <v>2</v>
      </c>
      <c r="S1837" s="837">
        <v>1</v>
      </c>
      <c r="T1837" s="836">
        <v>1.5</v>
      </c>
      <c r="U1837" s="838">
        <v>1</v>
      </c>
    </row>
    <row r="1838" spans="1:21" ht="14.4" customHeight="1" x14ac:dyDescent="0.3">
      <c r="A1838" s="831">
        <v>32</v>
      </c>
      <c r="B1838" s="832" t="s">
        <v>2552</v>
      </c>
      <c r="C1838" s="832" t="s">
        <v>2558</v>
      </c>
      <c r="D1838" s="833" t="s">
        <v>4322</v>
      </c>
      <c r="E1838" s="834" t="s">
        <v>2592</v>
      </c>
      <c r="F1838" s="832" t="s">
        <v>2553</v>
      </c>
      <c r="G1838" s="832" t="s">
        <v>2894</v>
      </c>
      <c r="H1838" s="832" t="s">
        <v>592</v>
      </c>
      <c r="I1838" s="832" t="s">
        <v>2898</v>
      </c>
      <c r="J1838" s="832" t="s">
        <v>2896</v>
      </c>
      <c r="K1838" s="832" t="s">
        <v>2899</v>
      </c>
      <c r="L1838" s="835">
        <v>181.04</v>
      </c>
      <c r="M1838" s="835">
        <v>543.12</v>
      </c>
      <c r="N1838" s="832">
        <v>3</v>
      </c>
      <c r="O1838" s="836">
        <v>3</v>
      </c>
      <c r="P1838" s="835">
        <v>181.04</v>
      </c>
      <c r="Q1838" s="837">
        <v>0.33333333333333331</v>
      </c>
      <c r="R1838" s="832">
        <v>1</v>
      </c>
      <c r="S1838" s="837">
        <v>0.33333333333333331</v>
      </c>
      <c r="T1838" s="836">
        <v>1</v>
      </c>
      <c r="U1838" s="838">
        <v>0.33333333333333331</v>
      </c>
    </row>
    <row r="1839" spans="1:21" ht="14.4" customHeight="1" x14ac:dyDescent="0.3">
      <c r="A1839" s="831">
        <v>32</v>
      </c>
      <c r="B1839" s="832" t="s">
        <v>2552</v>
      </c>
      <c r="C1839" s="832" t="s">
        <v>2558</v>
      </c>
      <c r="D1839" s="833" t="s">
        <v>4322</v>
      </c>
      <c r="E1839" s="834" t="s">
        <v>2592</v>
      </c>
      <c r="F1839" s="832" t="s">
        <v>2553</v>
      </c>
      <c r="G1839" s="832" t="s">
        <v>2900</v>
      </c>
      <c r="H1839" s="832" t="s">
        <v>662</v>
      </c>
      <c r="I1839" s="832" t="s">
        <v>2250</v>
      </c>
      <c r="J1839" s="832" t="s">
        <v>2251</v>
      </c>
      <c r="K1839" s="832" t="s">
        <v>2252</v>
      </c>
      <c r="L1839" s="835">
        <v>0</v>
      </c>
      <c r="M1839" s="835">
        <v>0</v>
      </c>
      <c r="N1839" s="832">
        <v>3</v>
      </c>
      <c r="O1839" s="836">
        <v>1.5</v>
      </c>
      <c r="P1839" s="835">
        <v>0</v>
      </c>
      <c r="Q1839" s="837"/>
      <c r="R1839" s="832">
        <v>3</v>
      </c>
      <c r="S1839" s="837">
        <v>1</v>
      </c>
      <c r="T1839" s="836">
        <v>1.5</v>
      </c>
      <c r="U1839" s="838">
        <v>1</v>
      </c>
    </row>
    <row r="1840" spans="1:21" ht="14.4" customHeight="1" x14ac:dyDescent="0.3">
      <c r="A1840" s="831">
        <v>32</v>
      </c>
      <c r="B1840" s="832" t="s">
        <v>2552</v>
      </c>
      <c r="C1840" s="832" t="s">
        <v>2558</v>
      </c>
      <c r="D1840" s="833" t="s">
        <v>4322</v>
      </c>
      <c r="E1840" s="834" t="s">
        <v>2592</v>
      </c>
      <c r="F1840" s="832" t="s">
        <v>2553</v>
      </c>
      <c r="G1840" s="832" t="s">
        <v>2602</v>
      </c>
      <c r="H1840" s="832" t="s">
        <v>592</v>
      </c>
      <c r="I1840" s="832" t="s">
        <v>2901</v>
      </c>
      <c r="J1840" s="832" t="s">
        <v>2640</v>
      </c>
      <c r="K1840" s="832" t="s">
        <v>2902</v>
      </c>
      <c r="L1840" s="835">
        <v>42.54</v>
      </c>
      <c r="M1840" s="835">
        <v>212.7</v>
      </c>
      <c r="N1840" s="832">
        <v>5</v>
      </c>
      <c r="O1840" s="836">
        <v>2.5</v>
      </c>
      <c r="P1840" s="835">
        <v>212.7</v>
      </c>
      <c r="Q1840" s="837">
        <v>1</v>
      </c>
      <c r="R1840" s="832">
        <v>5</v>
      </c>
      <c r="S1840" s="837">
        <v>1</v>
      </c>
      <c r="T1840" s="836">
        <v>2.5</v>
      </c>
      <c r="U1840" s="838">
        <v>1</v>
      </c>
    </row>
    <row r="1841" spans="1:21" ht="14.4" customHeight="1" x14ac:dyDescent="0.3">
      <c r="A1841" s="831">
        <v>32</v>
      </c>
      <c r="B1841" s="832" t="s">
        <v>2552</v>
      </c>
      <c r="C1841" s="832" t="s">
        <v>2558</v>
      </c>
      <c r="D1841" s="833" t="s">
        <v>4322</v>
      </c>
      <c r="E1841" s="834" t="s">
        <v>2592</v>
      </c>
      <c r="F1841" s="832" t="s">
        <v>2553</v>
      </c>
      <c r="G1841" s="832" t="s">
        <v>2602</v>
      </c>
      <c r="H1841" s="832" t="s">
        <v>592</v>
      </c>
      <c r="I1841" s="832" t="s">
        <v>2603</v>
      </c>
      <c r="J1841" s="832" t="s">
        <v>1331</v>
      </c>
      <c r="K1841" s="832" t="s">
        <v>2604</v>
      </c>
      <c r="L1841" s="835">
        <v>66.88</v>
      </c>
      <c r="M1841" s="835">
        <v>735.68</v>
      </c>
      <c r="N1841" s="832">
        <v>11</v>
      </c>
      <c r="O1841" s="836">
        <v>4.5</v>
      </c>
      <c r="P1841" s="835">
        <v>468.15999999999997</v>
      </c>
      <c r="Q1841" s="837">
        <v>0.63636363636363635</v>
      </c>
      <c r="R1841" s="832">
        <v>7</v>
      </c>
      <c r="S1841" s="837">
        <v>0.63636363636363635</v>
      </c>
      <c r="T1841" s="836">
        <v>2</v>
      </c>
      <c r="U1841" s="838">
        <v>0.44444444444444442</v>
      </c>
    </row>
    <row r="1842" spans="1:21" ht="14.4" customHeight="1" x14ac:dyDescent="0.3">
      <c r="A1842" s="831">
        <v>32</v>
      </c>
      <c r="B1842" s="832" t="s">
        <v>2552</v>
      </c>
      <c r="C1842" s="832" t="s">
        <v>2558</v>
      </c>
      <c r="D1842" s="833" t="s">
        <v>4322</v>
      </c>
      <c r="E1842" s="834" t="s">
        <v>2592</v>
      </c>
      <c r="F1842" s="832" t="s">
        <v>2553</v>
      </c>
      <c r="G1842" s="832" t="s">
        <v>2602</v>
      </c>
      <c r="H1842" s="832" t="s">
        <v>592</v>
      </c>
      <c r="I1842" s="832" t="s">
        <v>2639</v>
      </c>
      <c r="J1842" s="832" t="s">
        <v>2640</v>
      </c>
      <c r="K1842" s="832" t="s">
        <v>2641</v>
      </c>
      <c r="L1842" s="835">
        <v>59.56</v>
      </c>
      <c r="M1842" s="835">
        <v>59.56</v>
      </c>
      <c r="N1842" s="832">
        <v>1</v>
      </c>
      <c r="O1842" s="836">
        <v>0.5</v>
      </c>
      <c r="P1842" s="835">
        <v>59.56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32</v>
      </c>
      <c r="B1843" s="832" t="s">
        <v>2552</v>
      </c>
      <c r="C1843" s="832" t="s">
        <v>2558</v>
      </c>
      <c r="D1843" s="833" t="s">
        <v>4322</v>
      </c>
      <c r="E1843" s="834" t="s">
        <v>2592</v>
      </c>
      <c r="F1843" s="832" t="s">
        <v>2553</v>
      </c>
      <c r="G1843" s="832" t="s">
        <v>3290</v>
      </c>
      <c r="H1843" s="832" t="s">
        <v>662</v>
      </c>
      <c r="I1843" s="832" t="s">
        <v>2098</v>
      </c>
      <c r="J1843" s="832" t="s">
        <v>2099</v>
      </c>
      <c r="K1843" s="832" t="s">
        <v>2100</v>
      </c>
      <c r="L1843" s="835">
        <v>79.11</v>
      </c>
      <c r="M1843" s="835">
        <v>79.11</v>
      </c>
      <c r="N1843" s="832">
        <v>1</v>
      </c>
      <c r="O1843" s="836">
        <v>0.5</v>
      </c>
      <c r="P1843" s="835">
        <v>79.11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32</v>
      </c>
      <c r="B1844" s="832" t="s">
        <v>2552</v>
      </c>
      <c r="C1844" s="832" t="s">
        <v>2558</v>
      </c>
      <c r="D1844" s="833" t="s">
        <v>4322</v>
      </c>
      <c r="E1844" s="834" t="s">
        <v>2592</v>
      </c>
      <c r="F1844" s="832" t="s">
        <v>2553</v>
      </c>
      <c r="G1844" s="832" t="s">
        <v>3707</v>
      </c>
      <c r="H1844" s="832" t="s">
        <v>662</v>
      </c>
      <c r="I1844" s="832" t="s">
        <v>2416</v>
      </c>
      <c r="J1844" s="832" t="s">
        <v>2417</v>
      </c>
      <c r="K1844" s="832" t="s">
        <v>2418</v>
      </c>
      <c r="L1844" s="835">
        <v>103.72</v>
      </c>
      <c r="M1844" s="835">
        <v>207.44</v>
      </c>
      <c r="N1844" s="832">
        <v>2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32</v>
      </c>
      <c r="B1845" s="832" t="s">
        <v>2552</v>
      </c>
      <c r="C1845" s="832" t="s">
        <v>2558</v>
      </c>
      <c r="D1845" s="833" t="s">
        <v>4322</v>
      </c>
      <c r="E1845" s="834" t="s">
        <v>2592</v>
      </c>
      <c r="F1845" s="832" t="s">
        <v>2553</v>
      </c>
      <c r="G1845" s="832" t="s">
        <v>2907</v>
      </c>
      <c r="H1845" s="832" t="s">
        <v>592</v>
      </c>
      <c r="I1845" s="832" t="s">
        <v>4133</v>
      </c>
      <c r="J1845" s="832" t="s">
        <v>4134</v>
      </c>
      <c r="K1845" s="832" t="s">
        <v>4135</v>
      </c>
      <c r="L1845" s="835">
        <v>101.78</v>
      </c>
      <c r="M1845" s="835">
        <v>203.56</v>
      </c>
      <c r="N1845" s="832">
        <v>2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32</v>
      </c>
      <c r="B1846" s="832" t="s">
        <v>2552</v>
      </c>
      <c r="C1846" s="832" t="s">
        <v>2558</v>
      </c>
      <c r="D1846" s="833" t="s">
        <v>4322</v>
      </c>
      <c r="E1846" s="834" t="s">
        <v>2592</v>
      </c>
      <c r="F1846" s="832" t="s">
        <v>2553</v>
      </c>
      <c r="G1846" s="832" t="s">
        <v>4136</v>
      </c>
      <c r="H1846" s="832" t="s">
        <v>592</v>
      </c>
      <c r="I1846" s="832" t="s">
        <v>4137</v>
      </c>
      <c r="J1846" s="832" t="s">
        <v>4138</v>
      </c>
      <c r="K1846" s="832" t="s">
        <v>4139</v>
      </c>
      <c r="L1846" s="835">
        <v>264</v>
      </c>
      <c r="M1846" s="835">
        <v>264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32</v>
      </c>
      <c r="B1847" s="832" t="s">
        <v>2552</v>
      </c>
      <c r="C1847" s="832" t="s">
        <v>2558</v>
      </c>
      <c r="D1847" s="833" t="s">
        <v>4322</v>
      </c>
      <c r="E1847" s="834" t="s">
        <v>2592</v>
      </c>
      <c r="F1847" s="832" t="s">
        <v>2553</v>
      </c>
      <c r="G1847" s="832" t="s">
        <v>3337</v>
      </c>
      <c r="H1847" s="832" t="s">
        <v>592</v>
      </c>
      <c r="I1847" s="832" t="s">
        <v>4140</v>
      </c>
      <c r="J1847" s="832" t="s">
        <v>4141</v>
      </c>
      <c r="K1847" s="832" t="s">
        <v>4142</v>
      </c>
      <c r="L1847" s="835">
        <v>25.12</v>
      </c>
      <c r="M1847" s="835">
        <v>50.24</v>
      </c>
      <c r="N1847" s="832">
        <v>2</v>
      </c>
      <c r="O1847" s="836">
        <v>0.5</v>
      </c>
      <c r="P1847" s="835">
        <v>50.24</v>
      </c>
      <c r="Q1847" s="837">
        <v>1</v>
      </c>
      <c r="R1847" s="832">
        <v>2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32</v>
      </c>
      <c r="B1848" s="832" t="s">
        <v>2552</v>
      </c>
      <c r="C1848" s="832" t="s">
        <v>2558</v>
      </c>
      <c r="D1848" s="833" t="s">
        <v>4322</v>
      </c>
      <c r="E1848" s="834" t="s">
        <v>2592</v>
      </c>
      <c r="F1848" s="832" t="s">
        <v>2553</v>
      </c>
      <c r="G1848" s="832" t="s">
        <v>3080</v>
      </c>
      <c r="H1848" s="832" t="s">
        <v>662</v>
      </c>
      <c r="I1848" s="832" t="s">
        <v>2209</v>
      </c>
      <c r="J1848" s="832" t="s">
        <v>2210</v>
      </c>
      <c r="K1848" s="832" t="s">
        <v>2211</v>
      </c>
      <c r="L1848" s="835">
        <v>902.57</v>
      </c>
      <c r="M1848" s="835">
        <v>10830.84</v>
      </c>
      <c r="N1848" s="832">
        <v>12</v>
      </c>
      <c r="O1848" s="836">
        <v>4</v>
      </c>
      <c r="P1848" s="835">
        <v>10830.84</v>
      </c>
      <c r="Q1848" s="837">
        <v>1</v>
      </c>
      <c r="R1848" s="832">
        <v>12</v>
      </c>
      <c r="S1848" s="837">
        <v>1</v>
      </c>
      <c r="T1848" s="836">
        <v>4</v>
      </c>
      <c r="U1848" s="838">
        <v>1</v>
      </c>
    </row>
    <row r="1849" spans="1:21" ht="14.4" customHeight="1" x14ac:dyDescent="0.3">
      <c r="A1849" s="831">
        <v>32</v>
      </c>
      <c r="B1849" s="832" t="s">
        <v>2552</v>
      </c>
      <c r="C1849" s="832" t="s">
        <v>2558</v>
      </c>
      <c r="D1849" s="833" t="s">
        <v>4322</v>
      </c>
      <c r="E1849" s="834" t="s">
        <v>2592</v>
      </c>
      <c r="F1849" s="832" t="s">
        <v>2553</v>
      </c>
      <c r="G1849" s="832" t="s">
        <v>4143</v>
      </c>
      <c r="H1849" s="832" t="s">
        <v>592</v>
      </c>
      <c r="I1849" s="832" t="s">
        <v>4144</v>
      </c>
      <c r="J1849" s="832" t="s">
        <v>4145</v>
      </c>
      <c r="K1849" s="832" t="s">
        <v>4146</v>
      </c>
      <c r="L1849" s="835">
        <v>218.73</v>
      </c>
      <c r="M1849" s="835">
        <v>218.73</v>
      </c>
      <c r="N1849" s="832">
        <v>1</v>
      </c>
      <c r="O1849" s="836">
        <v>0.5</v>
      </c>
      <c r="P1849" s="835">
        <v>218.73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32</v>
      </c>
      <c r="B1850" s="832" t="s">
        <v>2552</v>
      </c>
      <c r="C1850" s="832" t="s">
        <v>2558</v>
      </c>
      <c r="D1850" s="833" t="s">
        <v>4322</v>
      </c>
      <c r="E1850" s="834" t="s">
        <v>2592</v>
      </c>
      <c r="F1850" s="832" t="s">
        <v>2553</v>
      </c>
      <c r="G1850" s="832" t="s">
        <v>2708</v>
      </c>
      <c r="H1850" s="832" t="s">
        <v>662</v>
      </c>
      <c r="I1850" s="832" t="s">
        <v>2192</v>
      </c>
      <c r="J1850" s="832" t="s">
        <v>2193</v>
      </c>
      <c r="K1850" s="832" t="s">
        <v>2194</v>
      </c>
      <c r="L1850" s="835">
        <v>10325.280000000001</v>
      </c>
      <c r="M1850" s="835">
        <v>51626.400000000001</v>
      </c>
      <c r="N1850" s="832">
        <v>5</v>
      </c>
      <c r="O1850" s="836">
        <v>1.5</v>
      </c>
      <c r="P1850" s="835">
        <v>51626.400000000001</v>
      </c>
      <c r="Q1850" s="837">
        <v>1</v>
      </c>
      <c r="R1850" s="832">
        <v>5</v>
      </c>
      <c r="S1850" s="837">
        <v>1</v>
      </c>
      <c r="T1850" s="836">
        <v>1.5</v>
      </c>
      <c r="U1850" s="838">
        <v>1</v>
      </c>
    </row>
    <row r="1851" spans="1:21" ht="14.4" customHeight="1" x14ac:dyDescent="0.3">
      <c r="A1851" s="831">
        <v>32</v>
      </c>
      <c r="B1851" s="832" t="s">
        <v>2552</v>
      </c>
      <c r="C1851" s="832" t="s">
        <v>2558</v>
      </c>
      <c r="D1851" s="833" t="s">
        <v>4322</v>
      </c>
      <c r="E1851" s="834" t="s">
        <v>2592</v>
      </c>
      <c r="F1851" s="832" t="s">
        <v>2553</v>
      </c>
      <c r="G1851" s="832" t="s">
        <v>1717</v>
      </c>
      <c r="H1851" s="832" t="s">
        <v>662</v>
      </c>
      <c r="I1851" s="832" t="s">
        <v>2709</v>
      </c>
      <c r="J1851" s="832" t="s">
        <v>2380</v>
      </c>
      <c r="K1851" s="832" t="s">
        <v>2710</v>
      </c>
      <c r="L1851" s="835">
        <v>120.61</v>
      </c>
      <c r="M1851" s="835">
        <v>120.61</v>
      </c>
      <c r="N1851" s="832">
        <v>1</v>
      </c>
      <c r="O1851" s="836">
        <v>0.5</v>
      </c>
      <c r="P1851" s="835">
        <v>120.61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32</v>
      </c>
      <c r="B1852" s="832" t="s">
        <v>2552</v>
      </c>
      <c r="C1852" s="832" t="s">
        <v>2558</v>
      </c>
      <c r="D1852" s="833" t="s">
        <v>4322</v>
      </c>
      <c r="E1852" s="834" t="s">
        <v>2592</v>
      </c>
      <c r="F1852" s="832" t="s">
        <v>2553</v>
      </c>
      <c r="G1852" s="832" t="s">
        <v>2760</v>
      </c>
      <c r="H1852" s="832" t="s">
        <v>662</v>
      </c>
      <c r="I1852" s="832" t="s">
        <v>2267</v>
      </c>
      <c r="J1852" s="832" t="s">
        <v>1248</v>
      </c>
      <c r="K1852" s="832" t="s">
        <v>2268</v>
      </c>
      <c r="L1852" s="835">
        <v>0</v>
      </c>
      <c r="M1852" s="835">
        <v>0</v>
      </c>
      <c r="N1852" s="832">
        <v>1</v>
      </c>
      <c r="O1852" s="836">
        <v>1</v>
      </c>
      <c r="P1852" s="835">
        <v>0</v>
      </c>
      <c r="Q1852" s="837"/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32</v>
      </c>
      <c r="B1853" s="832" t="s">
        <v>2552</v>
      </c>
      <c r="C1853" s="832" t="s">
        <v>2558</v>
      </c>
      <c r="D1853" s="833" t="s">
        <v>4322</v>
      </c>
      <c r="E1853" s="834" t="s">
        <v>2592</v>
      </c>
      <c r="F1853" s="832" t="s">
        <v>2553</v>
      </c>
      <c r="G1853" s="832" t="s">
        <v>3345</v>
      </c>
      <c r="H1853" s="832" t="s">
        <v>662</v>
      </c>
      <c r="I1853" s="832" t="s">
        <v>2199</v>
      </c>
      <c r="J1853" s="832" t="s">
        <v>2200</v>
      </c>
      <c r="K1853" s="832" t="s">
        <v>2201</v>
      </c>
      <c r="L1853" s="835">
        <v>11800.32</v>
      </c>
      <c r="M1853" s="835">
        <v>129803.51999999999</v>
      </c>
      <c r="N1853" s="832">
        <v>11</v>
      </c>
      <c r="O1853" s="836">
        <v>4.5</v>
      </c>
      <c r="P1853" s="835">
        <v>129803.51999999999</v>
      </c>
      <c r="Q1853" s="837">
        <v>1</v>
      </c>
      <c r="R1853" s="832">
        <v>11</v>
      </c>
      <c r="S1853" s="837">
        <v>1</v>
      </c>
      <c r="T1853" s="836">
        <v>4.5</v>
      </c>
      <c r="U1853" s="838">
        <v>1</v>
      </c>
    </row>
    <row r="1854" spans="1:21" ht="14.4" customHeight="1" x14ac:dyDescent="0.3">
      <c r="A1854" s="831">
        <v>32</v>
      </c>
      <c r="B1854" s="832" t="s">
        <v>2552</v>
      </c>
      <c r="C1854" s="832" t="s">
        <v>2558</v>
      </c>
      <c r="D1854" s="833" t="s">
        <v>4322</v>
      </c>
      <c r="E1854" s="834" t="s">
        <v>2592</v>
      </c>
      <c r="F1854" s="832" t="s">
        <v>2553</v>
      </c>
      <c r="G1854" s="832" t="s">
        <v>2627</v>
      </c>
      <c r="H1854" s="832" t="s">
        <v>662</v>
      </c>
      <c r="I1854" s="832" t="s">
        <v>2136</v>
      </c>
      <c r="J1854" s="832" t="s">
        <v>1309</v>
      </c>
      <c r="K1854" s="832" t="s">
        <v>2137</v>
      </c>
      <c r="L1854" s="835">
        <v>154.36000000000001</v>
      </c>
      <c r="M1854" s="835">
        <v>771.80000000000007</v>
      </c>
      <c r="N1854" s="832">
        <v>5</v>
      </c>
      <c r="O1854" s="836">
        <v>2</v>
      </c>
      <c r="P1854" s="835">
        <v>617.44000000000005</v>
      </c>
      <c r="Q1854" s="837">
        <v>0.8</v>
      </c>
      <c r="R1854" s="832">
        <v>4</v>
      </c>
      <c r="S1854" s="837">
        <v>0.8</v>
      </c>
      <c r="T1854" s="836">
        <v>1.5</v>
      </c>
      <c r="U1854" s="838">
        <v>0.75</v>
      </c>
    </row>
    <row r="1855" spans="1:21" ht="14.4" customHeight="1" x14ac:dyDescent="0.3">
      <c r="A1855" s="831">
        <v>32</v>
      </c>
      <c r="B1855" s="832" t="s">
        <v>2552</v>
      </c>
      <c r="C1855" s="832" t="s">
        <v>2558</v>
      </c>
      <c r="D1855" s="833" t="s">
        <v>4322</v>
      </c>
      <c r="E1855" s="834" t="s">
        <v>2592</v>
      </c>
      <c r="F1855" s="832" t="s">
        <v>2553</v>
      </c>
      <c r="G1855" s="832" t="s">
        <v>3166</v>
      </c>
      <c r="H1855" s="832" t="s">
        <v>592</v>
      </c>
      <c r="I1855" s="832" t="s">
        <v>3200</v>
      </c>
      <c r="J1855" s="832" t="s">
        <v>1019</v>
      </c>
      <c r="K1855" s="832" t="s">
        <v>3168</v>
      </c>
      <c r="L1855" s="835">
        <v>374.79</v>
      </c>
      <c r="M1855" s="835">
        <v>374.79</v>
      </c>
      <c r="N1855" s="832">
        <v>1</v>
      </c>
      <c r="O1855" s="836">
        <v>0.5</v>
      </c>
      <c r="P1855" s="835">
        <v>374.79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32</v>
      </c>
      <c r="B1856" s="832" t="s">
        <v>2552</v>
      </c>
      <c r="C1856" s="832" t="s">
        <v>2558</v>
      </c>
      <c r="D1856" s="833" t="s">
        <v>4322</v>
      </c>
      <c r="E1856" s="834" t="s">
        <v>2592</v>
      </c>
      <c r="F1856" s="832" t="s">
        <v>2553</v>
      </c>
      <c r="G1856" s="832" t="s">
        <v>3169</v>
      </c>
      <c r="H1856" s="832" t="s">
        <v>662</v>
      </c>
      <c r="I1856" s="832" t="s">
        <v>2427</v>
      </c>
      <c r="J1856" s="832" t="s">
        <v>2128</v>
      </c>
      <c r="K1856" s="832" t="s">
        <v>2428</v>
      </c>
      <c r="L1856" s="835">
        <v>63.14</v>
      </c>
      <c r="M1856" s="835">
        <v>63.14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32</v>
      </c>
      <c r="B1857" s="832" t="s">
        <v>2552</v>
      </c>
      <c r="C1857" s="832" t="s">
        <v>2558</v>
      </c>
      <c r="D1857" s="833" t="s">
        <v>4322</v>
      </c>
      <c r="E1857" s="834" t="s">
        <v>2592</v>
      </c>
      <c r="F1857" s="832" t="s">
        <v>2553</v>
      </c>
      <c r="G1857" s="832" t="s">
        <v>3101</v>
      </c>
      <c r="H1857" s="832" t="s">
        <v>592</v>
      </c>
      <c r="I1857" s="832" t="s">
        <v>3102</v>
      </c>
      <c r="J1857" s="832" t="s">
        <v>885</v>
      </c>
      <c r="K1857" s="832" t="s">
        <v>3103</v>
      </c>
      <c r="L1857" s="835">
        <v>79.069999999999993</v>
      </c>
      <c r="M1857" s="835">
        <v>79.069999999999993</v>
      </c>
      <c r="N1857" s="832">
        <v>1</v>
      </c>
      <c r="O1857" s="836">
        <v>1</v>
      </c>
      <c r="P1857" s="835">
        <v>79.069999999999993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32</v>
      </c>
      <c r="B1858" s="832" t="s">
        <v>2552</v>
      </c>
      <c r="C1858" s="832" t="s">
        <v>2558</v>
      </c>
      <c r="D1858" s="833" t="s">
        <v>4322</v>
      </c>
      <c r="E1858" s="834" t="s">
        <v>2592</v>
      </c>
      <c r="F1858" s="832" t="s">
        <v>2553</v>
      </c>
      <c r="G1858" s="832" t="s">
        <v>2940</v>
      </c>
      <c r="H1858" s="832" t="s">
        <v>592</v>
      </c>
      <c r="I1858" s="832" t="s">
        <v>2941</v>
      </c>
      <c r="J1858" s="832" t="s">
        <v>2942</v>
      </c>
      <c r="K1858" s="832" t="s">
        <v>2943</v>
      </c>
      <c r="L1858" s="835">
        <v>421.79</v>
      </c>
      <c r="M1858" s="835">
        <v>1265.3700000000001</v>
      </c>
      <c r="N1858" s="832">
        <v>3</v>
      </c>
      <c r="O1858" s="836">
        <v>1</v>
      </c>
      <c r="P1858" s="835">
        <v>1265.3700000000001</v>
      </c>
      <c r="Q1858" s="837">
        <v>1</v>
      </c>
      <c r="R1858" s="832">
        <v>3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32</v>
      </c>
      <c r="B1859" s="832" t="s">
        <v>2552</v>
      </c>
      <c r="C1859" s="832" t="s">
        <v>2558</v>
      </c>
      <c r="D1859" s="833" t="s">
        <v>4322</v>
      </c>
      <c r="E1859" s="834" t="s">
        <v>2592</v>
      </c>
      <c r="F1859" s="832" t="s">
        <v>2554</v>
      </c>
      <c r="G1859" s="832" t="s">
        <v>2951</v>
      </c>
      <c r="H1859" s="832" t="s">
        <v>592</v>
      </c>
      <c r="I1859" s="832" t="s">
        <v>3986</v>
      </c>
      <c r="J1859" s="832" t="s">
        <v>2953</v>
      </c>
      <c r="K1859" s="832"/>
      <c r="L1859" s="835">
        <v>0</v>
      </c>
      <c r="M1859" s="835">
        <v>0</v>
      </c>
      <c r="N1859" s="832">
        <v>1</v>
      </c>
      <c r="O1859" s="836">
        <v>1</v>
      </c>
      <c r="P1859" s="835">
        <v>0</v>
      </c>
      <c r="Q1859" s="837"/>
      <c r="R1859" s="832">
        <v>1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32</v>
      </c>
      <c r="B1860" s="832" t="s">
        <v>2552</v>
      </c>
      <c r="C1860" s="832" t="s">
        <v>2558</v>
      </c>
      <c r="D1860" s="833" t="s">
        <v>4322</v>
      </c>
      <c r="E1860" s="834" t="s">
        <v>2592</v>
      </c>
      <c r="F1860" s="832" t="s">
        <v>2554</v>
      </c>
      <c r="G1860" s="832" t="s">
        <v>2951</v>
      </c>
      <c r="H1860" s="832" t="s">
        <v>592</v>
      </c>
      <c r="I1860" s="832" t="s">
        <v>4147</v>
      </c>
      <c r="J1860" s="832" t="s">
        <v>2953</v>
      </c>
      <c r="K1860" s="832"/>
      <c r="L1860" s="835">
        <v>0</v>
      </c>
      <c r="M1860" s="835">
        <v>0</v>
      </c>
      <c r="N1860" s="832">
        <v>1</v>
      </c>
      <c r="O1860" s="836">
        <v>1</v>
      </c>
      <c r="P1860" s="835">
        <v>0</v>
      </c>
      <c r="Q1860" s="837"/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32</v>
      </c>
      <c r="B1861" s="832" t="s">
        <v>2552</v>
      </c>
      <c r="C1861" s="832" t="s">
        <v>2558</v>
      </c>
      <c r="D1861" s="833" t="s">
        <v>4322</v>
      </c>
      <c r="E1861" s="834" t="s">
        <v>2592</v>
      </c>
      <c r="F1861" s="832" t="s">
        <v>2554</v>
      </c>
      <c r="G1861" s="832" t="s">
        <v>2951</v>
      </c>
      <c r="H1861" s="832" t="s">
        <v>592</v>
      </c>
      <c r="I1861" s="832" t="s">
        <v>4148</v>
      </c>
      <c r="J1861" s="832" t="s">
        <v>2953</v>
      </c>
      <c r="K1861" s="832"/>
      <c r="L1861" s="835">
        <v>0</v>
      </c>
      <c r="M1861" s="835">
        <v>0</v>
      </c>
      <c r="N1861" s="832">
        <v>2</v>
      </c>
      <c r="O1861" s="836">
        <v>1.5</v>
      </c>
      <c r="P1861" s="835">
        <v>0</v>
      </c>
      <c r="Q1861" s="837"/>
      <c r="R1861" s="832">
        <v>2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32</v>
      </c>
      <c r="B1862" s="832" t="s">
        <v>2552</v>
      </c>
      <c r="C1862" s="832" t="s">
        <v>2558</v>
      </c>
      <c r="D1862" s="833" t="s">
        <v>4322</v>
      </c>
      <c r="E1862" s="834" t="s">
        <v>2593</v>
      </c>
      <c r="F1862" s="832" t="s">
        <v>2553</v>
      </c>
      <c r="G1862" s="832" t="s">
        <v>2598</v>
      </c>
      <c r="H1862" s="832" t="s">
        <v>592</v>
      </c>
      <c r="I1862" s="832" t="s">
        <v>2599</v>
      </c>
      <c r="J1862" s="832" t="s">
        <v>2600</v>
      </c>
      <c r="K1862" s="832" t="s">
        <v>2601</v>
      </c>
      <c r="L1862" s="835">
        <v>1295.6400000000001</v>
      </c>
      <c r="M1862" s="835">
        <v>5182.5600000000004</v>
      </c>
      <c r="N1862" s="832">
        <v>4</v>
      </c>
      <c r="O1862" s="836">
        <v>1.5</v>
      </c>
      <c r="P1862" s="835">
        <v>5182.5600000000004</v>
      </c>
      <c r="Q1862" s="837">
        <v>1</v>
      </c>
      <c r="R1862" s="832">
        <v>4</v>
      </c>
      <c r="S1862" s="837">
        <v>1</v>
      </c>
      <c r="T1862" s="836">
        <v>1.5</v>
      </c>
      <c r="U1862" s="838">
        <v>1</v>
      </c>
    </row>
    <row r="1863" spans="1:21" ht="14.4" customHeight="1" x14ac:dyDescent="0.3">
      <c r="A1863" s="831">
        <v>32</v>
      </c>
      <c r="B1863" s="832" t="s">
        <v>2552</v>
      </c>
      <c r="C1863" s="832" t="s">
        <v>2558</v>
      </c>
      <c r="D1863" s="833" t="s">
        <v>4322</v>
      </c>
      <c r="E1863" s="834" t="s">
        <v>2593</v>
      </c>
      <c r="F1863" s="832" t="s">
        <v>2553</v>
      </c>
      <c r="G1863" s="832" t="s">
        <v>2598</v>
      </c>
      <c r="H1863" s="832" t="s">
        <v>592</v>
      </c>
      <c r="I1863" s="832" t="s">
        <v>4149</v>
      </c>
      <c r="J1863" s="832" t="s">
        <v>2600</v>
      </c>
      <c r="K1863" s="832" t="s">
        <v>4150</v>
      </c>
      <c r="L1863" s="835">
        <v>1295.6400000000001</v>
      </c>
      <c r="M1863" s="835">
        <v>1295.6400000000001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32</v>
      </c>
      <c r="B1864" s="832" t="s">
        <v>2552</v>
      </c>
      <c r="C1864" s="832" t="s">
        <v>2558</v>
      </c>
      <c r="D1864" s="833" t="s">
        <v>4322</v>
      </c>
      <c r="E1864" s="834" t="s">
        <v>2593</v>
      </c>
      <c r="F1864" s="832" t="s">
        <v>2553</v>
      </c>
      <c r="G1864" s="832" t="s">
        <v>2598</v>
      </c>
      <c r="H1864" s="832" t="s">
        <v>592</v>
      </c>
      <c r="I1864" s="832" t="s">
        <v>2605</v>
      </c>
      <c r="J1864" s="832" t="s">
        <v>1586</v>
      </c>
      <c r="K1864" s="832" t="s">
        <v>2606</v>
      </c>
      <c r="L1864" s="835">
        <v>462.73</v>
      </c>
      <c r="M1864" s="835">
        <v>8329.1400000000012</v>
      </c>
      <c r="N1864" s="832">
        <v>18</v>
      </c>
      <c r="O1864" s="836">
        <v>3.5</v>
      </c>
      <c r="P1864" s="835">
        <v>8329.1400000000012</v>
      </c>
      <c r="Q1864" s="837">
        <v>1</v>
      </c>
      <c r="R1864" s="832">
        <v>18</v>
      </c>
      <c r="S1864" s="837">
        <v>1</v>
      </c>
      <c r="T1864" s="836">
        <v>3.5</v>
      </c>
      <c r="U1864" s="838">
        <v>1</v>
      </c>
    </row>
    <row r="1865" spans="1:21" ht="14.4" customHeight="1" x14ac:dyDescent="0.3">
      <c r="A1865" s="831">
        <v>32</v>
      </c>
      <c r="B1865" s="832" t="s">
        <v>2552</v>
      </c>
      <c r="C1865" s="832" t="s">
        <v>2558</v>
      </c>
      <c r="D1865" s="833" t="s">
        <v>4322</v>
      </c>
      <c r="E1865" s="834" t="s">
        <v>2593</v>
      </c>
      <c r="F1865" s="832" t="s">
        <v>2553</v>
      </c>
      <c r="G1865" s="832" t="s">
        <v>3177</v>
      </c>
      <c r="H1865" s="832" t="s">
        <v>592</v>
      </c>
      <c r="I1865" s="832" t="s">
        <v>3178</v>
      </c>
      <c r="J1865" s="832" t="s">
        <v>1193</v>
      </c>
      <c r="K1865" s="832" t="s">
        <v>3179</v>
      </c>
      <c r="L1865" s="835">
        <v>385.3</v>
      </c>
      <c r="M1865" s="835">
        <v>770.6</v>
      </c>
      <c r="N1865" s="832">
        <v>2</v>
      </c>
      <c r="O1865" s="836">
        <v>0.5</v>
      </c>
      <c r="P1865" s="835">
        <v>770.6</v>
      </c>
      <c r="Q1865" s="837">
        <v>1</v>
      </c>
      <c r="R1865" s="832">
        <v>2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32</v>
      </c>
      <c r="B1866" s="832" t="s">
        <v>2552</v>
      </c>
      <c r="C1866" s="832" t="s">
        <v>2558</v>
      </c>
      <c r="D1866" s="833" t="s">
        <v>4322</v>
      </c>
      <c r="E1866" s="834" t="s">
        <v>2593</v>
      </c>
      <c r="F1866" s="832" t="s">
        <v>2553</v>
      </c>
      <c r="G1866" s="832" t="s">
        <v>2648</v>
      </c>
      <c r="H1866" s="832" t="s">
        <v>662</v>
      </c>
      <c r="I1866" s="832" t="s">
        <v>2236</v>
      </c>
      <c r="J1866" s="832" t="s">
        <v>678</v>
      </c>
      <c r="K1866" s="832" t="s">
        <v>679</v>
      </c>
      <c r="L1866" s="835">
        <v>72.55</v>
      </c>
      <c r="M1866" s="835">
        <v>507.84999999999997</v>
      </c>
      <c r="N1866" s="832">
        <v>7</v>
      </c>
      <c r="O1866" s="836">
        <v>2.5</v>
      </c>
      <c r="P1866" s="835">
        <v>217.64999999999998</v>
      </c>
      <c r="Q1866" s="837">
        <v>0.42857142857142855</v>
      </c>
      <c r="R1866" s="832">
        <v>3</v>
      </c>
      <c r="S1866" s="837">
        <v>0.42857142857142855</v>
      </c>
      <c r="T1866" s="836">
        <v>0.5</v>
      </c>
      <c r="U1866" s="838">
        <v>0.2</v>
      </c>
    </row>
    <row r="1867" spans="1:21" ht="14.4" customHeight="1" x14ac:dyDescent="0.3">
      <c r="A1867" s="831">
        <v>32</v>
      </c>
      <c r="B1867" s="832" t="s">
        <v>2552</v>
      </c>
      <c r="C1867" s="832" t="s">
        <v>2558</v>
      </c>
      <c r="D1867" s="833" t="s">
        <v>4322</v>
      </c>
      <c r="E1867" s="834" t="s">
        <v>2593</v>
      </c>
      <c r="F1867" s="832" t="s">
        <v>2553</v>
      </c>
      <c r="G1867" s="832" t="s">
        <v>2648</v>
      </c>
      <c r="H1867" s="832" t="s">
        <v>662</v>
      </c>
      <c r="I1867" s="832" t="s">
        <v>2237</v>
      </c>
      <c r="J1867" s="832" t="s">
        <v>678</v>
      </c>
      <c r="K1867" s="832" t="s">
        <v>680</v>
      </c>
      <c r="L1867" s="835">
        <v>65.28</v>
      </c>
      <c r="M1867" s="835">
        <v>261.12</v>
      </c>
      <c r="N1867" s="832">
        <v>4</v>
      </c>
      <c r="O1867" s="836">
        <v>1.5</v>
      </c>
      <c r="P1867" s="835">
        <v>261.12</v>
      </c>
      <c r="Q1867" s="837">
        <v>1</v>
      </c>
      <c r="R1867" s="832">
        <v>4</v>
      </c>
      <c r="S1867" s="837">
        <v>1</v>
      </c>
      <c r="T1867" s="836">
        <v>1.5</v>
      </c>
      <c r="U1867" s="838">
        <v>1</v>
      </c>
    </row>
    <row r="1868" spans="1:21" ht="14.4" customHeight="1" x14ac:dyDescent="0.3">
      <c r="A1868" s="831">
        <v>32</v>
      </c>
      <c r="B1868" s="832" t="s">
        <v>2552</v>
      </c>
      <c r="C1868" s="832" t="s">
        <v>2558</v>
      </c>
      <c r="D1868" s="833" t="s">
        <v>4322</v>
      </c>
      <c r="E1868" s="834" t="s">
        <v>2593</v>
      </c>
      <c r="F1868" s="832" t="s">
        <v>2553</v>
      </c>
      <c r="G1868" s="832" t="s">
        <v>2659</v>
      </c>
      <c r="H1868" s="832" t="s">
        <v>662</v>
      </c>
      <c r="I1868" s="832" t="s">
        <v>2065</v>
      </c>
      <c r="J1868" s="832" t="s">
        <v>2063</v>
      </c>
      <c r="K1868" s="832" t="s">
        <v>2066</v>
      </c>
      <c r="L1868" s="835">
        <v>31.09</v>
      </c>
      <c r="M1868" s="835">
        <v>31.09</v>
      </c>
      <c r="N1868" s="832">
        <v>1</v>
      </c>
      <c r="O1868" s="836">
        <v>0.5</v>
      </c>
      <c r="P1868" s="835">
        <v>31.09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32</v>
      </c>
      <c r="B1869" s="832" t="s">
        <v>2552</v>
      </c>
      <c r="C1869" s="832" t="s">
        <v>2558</v>
      </c>
      <c r="D1869" s="833" t="s">
        <v>4322</v>
      </c>
      <c r="E1869" s="834" t="s">
        <v>2593</v>
      </c>
      <c r="F1869" s="832" t="s">
        <v>2553</v>
      </c>
      <c r="G1869" s="832" t="s">
        <v>2778</v>
      </c>
      <c r="H1869" s="832" t="s">
        <v>592</v>
      </c>
      <c r="I1869" s="832" t="s">
        <v>2779</v>
      </c>
      <c r="J1869" s="832" t="s">
        <v>2780</v>
      </c>
      <c r="K1869" s="832" t="s">
        <v>2781</v>
      </c>
      <c r="L1869" s="835">
        <v>9989.3700000000008</v>
      </c>
      <c r="M1869" s="835">
        <v>29968.11</v>
      </c>
      <c r="N1869" s="832">
        <v>3</v>
      </c>
      <c r="O1869" s="836">
        <v>2</v>
      </c>
      <c r="P1869" s="835">
        <v>29968.11</v>
      </c>
      <c r="Q1869" s="837">
        <v>1</v>
      </c>
      <c r="R1869" s="832">
        <v>3</v>
      </c>
      <c r="S1869" s="837">
        <v>1</v>
      </c>
      <c r="T1869" s="836">
        <v>2</v>
      </c>
      <c r="U1869" s="838">
        <v>1</v>
      </c>
    </row>
    <row r="1870" spans="1:21" ht="14.4" customHeight="1" x14ac:dyDescent="0.3">
      <c r="A1870" s="831">
        <v>32</v>
      </c>
      <c r="B1870" s="832" t="s">
        <v>2552</v>
      </c>
      <c r="C1870" s="832" t="s">
        <v>2558</v>
      </c>
      <c r="D1870" s="833" t="s">
        <v>4322</v>
      </c>
      <c r="E1870" s="834" t="s">
        <v>2593</v>
      </c>
      <c r="F1870" s="832" t="s">
        <v>2553</v>
      </c>
      <c r="G1870" s="832" t="s">
        <v>2663</v>
      </c>
      <c r="H1870" s="832" t="s">
        <v>662</v>
      </c>
      <c r="I1870" s="832" t="s">
        <v>2052</v>
      </c>
      <c r="J1870" s="832" t="s">
        <v>1509</v>
      </c>
      <c r="K1870" s="832" t="s">
        <v>2053</v>
      </c>
      <c r="L1870" s="835">
        <v>35.11</v>
      </c>
      <c r="M1870" s="835">
        <v>35.11</v>
      </c>
      <c r="N1870" s="832">
        <v>1</v>
      </c>
      <c r="O1870" s="836">
        <v>0.5</v>
      </c>
      <c r="P1870" s="835">
        <v>35.11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32</v>
      </c>
      <c r="B1871" s="832" t="s">
        <v>2552</v>
      </c>
      <c r="C1871" s="832" t="s">
        <v>2558</v>
      </c>
      <c r="D1871" s="833" t="s">
        <v>4322</v>
      </c>
      <c r="E1871" s="834" t="s">
        <v>2593</v>
      </c>
      <c r="F1871" s="832" t="s">
        <v>2553</v>
      </c>
      <c r="G1871" s="832" t="s">
        <v>2607</v>
      </c>
      <c r="H1871" s="832" t="s">
        <v>662</v>
      </c>
      <c r="I1871" s="832" t="s">
        <v>2294</v>
      </c>
      <c r="J1871" s="832" t="s">
        <v>1245</v>
      </c>
      <c r="K1871" s="832" t="s">
        <v>1510</v>
      </c>
      <c r="L1871" s="835">
        <v>58.77</v>
      </c>
      <c r="M1871" s="835">
        <v>176.31</v>
      </c>
      <c r="N1871" s="832">
        <v>3</v>
      </c>
      <c r="O1871" s="836">
        <v>0.5</v>
      </c>
      <c r="P1871" s="835">
        <v>176.31</v>
      </c>
      <c r="Q1871" s="837">
        <v>1</v>
      </c>
      <c r="R1871" s="832">
        <v>3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32</v>
      </c>
      <c r="B1872" s="832" t="s">
        <v>2552</v>
      </c>
      <c r="C1872" s="832" t="s">
        <v>2558</v>
      </c>
      <c r="D1872" s="833" t="s">
        <v>4322</v>
      </c>
      <c r="E1872" s="834" t="s">
        <v>2593</v>
      </c>
      <c r="F1872" s="832" t="s">
        <v>2553</v>
      </c>
      <c r="G1872" s="832" t="s">
        <v>2607</v>
      </c>
      <c r="H1872" s="832" t="s">
        <v>662</v>
      </c>
      <c r="I1872" s="832" t="s">
        <v>2295</v>
      </c>
      <c r="J1872" s="832" t="s">
        <v>1245</v>
      </c>
      <c r="K1872" s="832" t="s">
        <v>2296</v>
      </c>
      <c r="L1872" s="835">
        <v>176.32</v>
      </c>
      <c r="M1872" s="835">
        <v>176.32</v>
      </c>
      <c r="N1872" s="832">
        <v>1</v>
      </c>
      <c r="O1872" s="836">
        <v>1</v>
      </c>
      <c r="P1872" s="835">
        <v>176.32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32</v>
      </c>
      <c r="B1873" s="832" t="s">
        <v>2552</v>
      </c>
      <c r="C1873" s="832" t="s">
        <v>2558</v>
      </c>
      <c r="D1873" s="833" t="s">
        <v>4322</v>
      </c>
      <c r="E1873" s="834" t="s">
        <v>2593</v>
      </c>
      <c r="F1873" s="832" t="s">
        <v>2553</v>
      </c>
      <c r="G1873" s="832" t="s">
        <v>2628</v>
      </c>
      <c r="H1873" s="832" t="s">
        <v>662</v>
      </c>
      <c r="I1873" s="832" t="s">
        <v>2270</v>
      </c>
      <c r="J1873" s="832" t="s">
        <v>775</v>
      </c>
      <c r="K1873" s="832" t="s">
        <v>1510</v>
      </c>
      <c r="L1873" s="835">
        <v>65.989999999999995</v>
      </c>
      <c r="M1873" s="835">
        <v>395.93999999999994</v>
      </c>
      <c r="N1873" s="832">
        <v>6</v>
      </c>
      <c r="O1873" s="836">
        <v>1.5</v>
      </c>
      <c r="P1873" s="835">
        <v>395.93999999999994</v>
      </c>
      <c r="Q1873" s="837">
        <v>1</v>
      </c>
      <c r="R1873" s="832">
        <v>6</v>
      </c>
      <c r="S1873" s="837">
        <v>1</v>
      </c>
      <c r="T1873" s="836">
        <v>1.5</v>
      </c>
      <c r="U1873" s="838">
        <v>1</v>
      </c>
    </row>
    <row r="1874" spans="1:21" ht="14.4" customHeight="1" x14ac:dyDescent="0.3">
      <c r="A1874" s="831">
        <v>32</v>
      </c>
      <c r="B1874" s="832" t="s">
        <v>2552</v>
      </c>
      <c r="C1874" s="832" t="s">
        <v>2558</v>
      </c>
      <c r="D1874" s="833" t="s">
        <v>4322</v>
      </c>
      <c r="E1874" s="834" t="s">
        <v>2593</v>
      </c>
      <c r="F1874" s="832" t="s">
        <v>2553</v>
      </c>
      <c r="G1874" s="832" t="s">
        <v>2967</v>
      </c>
      <c r="H1874" s="832" t="s">
        <v>592</v>
      </c>
      <c r="I1874" s="832" t="s">
        <v>4151</v>
      </c>
      <c r="J1874" s="832" t="s">
        <v>3114</v>
      </c>
      <c r="K1874" s="832" t="s">
        <v>4029</v>
      </c>
      <c r="L1874" s="835">
        <v>359.45</v>
      </c>
      <c r="M1874" s="835">
        <v>718.9</v>
      </c>
      <c r="N1874" s="832">
        <v>2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32</v>
      </c>
      <c r="B1875" s="832" t="s">
        <v>2552</v>
      </c>
      <c r="C1875" s="832" t="s">
        <v>2558</v>
      </c>
      <c r="D1875" s="833" t="s">
        <v>4322</v>
      </c>
      <c r="E1875" s="834" t="s">
        <v>2593</v>
      </c>
      <c r="F1875" s="832" t="s">
        <v>2553</v>
      </c>
      <c r="G1875" s="832" t="s">
        <v>2967</v>
      </c>
      <c r="H1875" s="832" t="s">
        <v>592</v>
      </c>
      <c r="I1875" s="832" t="s">
        <v>3644</v>
      </c>
      <c r="J1875" s="832" t="s">
        <v>3114</v>
      </c>
      <c r="K1875" s="832" t="s">
        <v>3566</v>
      </c>
      <c r="L1875" s="835">
        <v>718.91</v>
      </c>
      <c r="M1875" s="835">
        <v>2875.64</v>
      </c>
      <c r="N1875" s="832">
        <v>4</v>
      </c>
      <c r="O1875" s="836">
        <v>0.5</v>
      </c>
      <c r="P1875" s="835">
        <v>2875.64</v>
      </c>
      <c r="Q1875" s="837">
        <v>1</v>
      </c>
      <c r="R1875" s="832">
        <v>4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32</v>
      </c>
      <c r="B1876" s="832" t="s">
        <v>2552</v>
      </c>
      <c r="C1876" s="832" t="s">
        <v>2558</v>
      </c>
      <c r="D1876" s="833" t="s">
        <v>4322</v>
      </c>
      <c r="E1876" s="834" t="s">
        <v>2593</v>
      </c>
      <c r="F1876" s="832" t="s">
        <v>2553</v>
      </c>
      <c r="G1876" s="832" t="s">
        <v>2967</v>
      </c>
      <c r="H1876" s="832" t="s">
        <v>592</v>
      </c>
      <c r="I1876" s="832" t="s">
        <v>4152</v>
      </c>
      <c r="J1876" s="832" t="s">
        <v>3114</v>
      </c>
      <c r="K1876" s="832" t="s">
        <v>3369</v>
      </c>
      <c r="L1876" s="835">
        <v>1437.8</v>
      </c>
      <c r="M1876" s="835">
        <v>10064.599999999999</v>
      </c>
      <c r="N1876" s="832">
        <v>7</v>
      </c>
      <c r="O1876" s="836">
        <v>1</v>
      </c>
      <c r="P1876" s="835">
        <v>5751.2</v>
      </c>
      <c r="Q1876" s="837">
        <v>0.57142857142857151</v>
      </c>
      <c r="R1876" s="832">
        <v>4</v>
      </c>
      <c r="S1876" s="837">
        <v>0.5714285714285714</v>
      </c>
      <c r="T1876" s="836">
        <v>0.5</v>
      </c>
      <c r="U1876" s="838">
        <v>0.5</v>
      </c>
    </row>
    <row r="1877" spans="1:21" ht="14.4" customHeight="1" x14ac:dyDescent="0.3">
      <c r="A1877" s="831">
        <v>32</v>
      </c>
      <c r="B1877" s="832" t="s">
        <v>2552</v>
      </c>
      <c r="C1877" s="832" t="s">
        <v>2558</v>
      </c>
      <c r="D1877" s="833" t="s">
        <v>4322</v>
      </c>
      <c r="E1877" s="834" t="s">
        <v>2593</v>
      </c>
      <c r="F1877" s="832" t="s">
        <v>2553</v>
      </c>
      <c r="G1877" s="832" t="s">
        <v>2650</v>
      </c>
      <c r="H1877" s="832" t="s">
        <v>662</v>
      </c>
      <c r="I1877" s="832" t="s">
        <v>2188</v>
      </c>
      <c r="J1877" s="832" t="s">
        <v>2189</v>
      </c>
      <c r="K1877" s="832" t="s">
        <v>2190</v>
      </c>
      <c r="L1877" s="835">
        <v>3231.81</v>
      </c>
      <c r="M1877" s="835">
        <v>3231.81</v>
      </c>
      <c r="N1877" s="832">
        <v>1</v>
      </c>
      <c r="O1877" s="836">
        <v>0.5</v>
      </c>
      <c r="P1877" s="835">
        <v>3231.81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32</v>
      </c>
      <c r="B1878" s="832" t="s">
        <v>2552</v>
      </c>
      <c r="C1878" s="832" t="s">
        <v>2558</v>
      </c>
      <c r="D1878" s="833" t="s">
        <v>4322</v>
      </c>
      <c r="E1878" s="834" t="s">
        <v>2593</v>
      </c>
      <c r="F1878" s="832" t="s">
        <v>2553</v>
      </c>
      <c r="G1878" s="832" t="s">
        <v>3117</v>
      </c>
      <c r="H1878" s="832" t="s">
        <v>592</v>
      </c>
      <c r="I1878" s="832" t="s">
        <v>4153</v>
      </c>
      <c r="J1878" s="832" t="s">
        <v>3119</v>
      </c>
      <c r="K1878" s="832" t="s">
        <v>4154</v>
      </c>
      <c r="L1878" s="835">
        <v>176.61</v>
      </c>
      <c r="M1878" s="835">
        <v>1236.27</v>
      </c>
      <c r="N1878" s="832">
        <v>7</v>
      </c>
      <c r="O1878" s="836">
        <v>6.5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32</v>
      </c>
      <c r="B1879" s="832" t="s">
        <v>2552</v>
      </c>
      <c r="C1879" s="832" t="s">
        <v>2558</v>
      </c>
      <c r="D1879" s="833" t="s">
        <v>4322</v>
      </c>
      <c r="E1879" s="834" t="s">
        <v>2593</v>
      </c>
      <c r="F1879" s="832" t="s">
        <v>2553</v>
      </c>
      <c r="G1879" s="832" t="s">
        <v>2727</v>
      </c>
      <c r="H1879" s="832" t="s">
        <v>592</v>
      </c>
      <c r="I1879" s="832" t="s">
        <v>2728</v>
      </c>
      <c r="J1879" s="832" t="s">
        <v>1063</v>
      </c>
      <c r="K1879" s="832" t="s">
        <v>2729</v>
      </c>
      <c r="L1879" s="835">
        <v>107.27</v>
      </c>
      <c r="M1879" s="835">
        <v>858.16</v>
      </c>
      <c r="N1879" s="832">
        <v>8</v>
      </c>
      <c r="O1879" s="836">
        <v>2.5</v>
      </c>
      <c r="P1879" s="835">
        <v>858.16</v>
      </c>
      <c r="Q1879" s="837">
        <v>1</v>
      </c>
      <c r="R1879" s="832">
        <v>8</v>
      </c>
      <c r="S1879" s="837">
        <v>1</v>
      </c>
      <c r="T1879" s="836">
        <v>2.5</v>
      </c>
      <c r="U1879" s="838">
        <v>1</v>
      </c>
    </row>
    <row r="1880" spans="1:21" ht="14.4" customHeight="1" x14ac:dyDescent="0.3">
      <c r="A1880" s="831">
        <v>32</v>
      </c>
      <c r="B1880" s="832" t="s">
        <v>2552</v>
      </c>
      <c r="C1880" s="832" t="s">
        <v>2558</v>
      </c>
      <c r="D1880" s="833" t="s">
        <v>4322</v>
      </c>
      <c r="E1880" s="834" t="s">
        <v>2593</v>
      </c>
      <c r="F1880" s="832" t="s">
        <v>2553</v>
      </c>
      <c r="G1880" s="832" t="s">
        <v>2727</v>
      </c>
      <c r="H1880" s="832" t="s">
        <v>592</v>
      </c>
      <c r="I1880" s="832" t="s">
        <v>3665</v>
      </c>
      <c r="J1880" s="832" t="s">
        <v>1063</v>
      </c>
      <c r="K1880" s="832" t="s">
        <v>2729</v>
      </c>
      <c r="L1880" s="835">
        <v>107.27</v>
      </c>
      <c r="M1880" s="835">
        <v>321.81</v>
      </c>
      <c r="N1880" s="832">
        <v>3</v>
      </c>
      <c r="O1880" s="836">
        <v>1</v>
      </c>
      <c r="P1880" s="835">
        <v>321.81</v>
      </c>
      <c r="Q1880" s="837">
        <v>1</v>
      </c>
      <c r="R1880" s="832">
        <v>3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32</v>
      </c>
      <c r="B1881" s="832" t="s">
        <v>2552</v>
      </c>
      <c r="C1881" s="832" t="s">
        <v>2558</v>
      </c>
      <c r="D1881" s="833" t="s">
        <v>4322</v>
      </c>
      <c r="E1881" s="834" t="s">
        <v>2593</v>
      </c>
      <c r="F1881" s="832" t="s">
        <v>2553</v>
      </c>
      <c r="G1881" s="832" t="s">
        <v>2812</v>
      </c>
      <c r="H1881" s="832" t="s">
        <v>592</v>
      </c>
      <c r="I1881" s="832" t="s">
        <v>2813</v>
      </c>
      <c r="J1881" s="832" t="s">
        <v>2814</v>
      </c>
      <c r="K1881" s="832" t="s">
        <v>2815</v>
      </c>
      <c r="L1881" s="835">
        <v>140.72</v>
      </c>
      <c r="M1881" s="835">
        <v>985.04</v>
      </c>
      <c r="N1881" s="832">
        <v>7</v>
      </c>
      <c r="O1881" s="836">
        <v>1.5</v>
      </c>
      <c r="P1881" s="835">
        <v>985.04</v>
      </c>
      <c r="Q1881" s="837">
        <v>1</v>
      </c>
      <c r="R1881" s="832">
        <v>7</v>
      </c>
      <c r="S1881" s="837">
        <v>1</v>
      </c>
      <c r="T1881" s="836">
        <v>1.5</v>
      </c>
      <c r="U1881" s="838">
        <v>1</v>
      </c>
    </row>
    <row r="1882" spans="1:21" ht="14.4" customHeight="1" x14ac:dyDescent="0.3">
      <c r="A1882" s="831">
        <v>32</v>
      </c>
      <c r="B1882" s="832" t="s">
        <v>2552</v>
      </c>
      <c r="C1882" s="832" t="s">
        <v>2558</v>
      </c>
      <c r="D1882" s="833" t="s">
        <v>4322</v>
      </c>
      <c r="E1882" s="834" t="s">
        <v>2593</v>
      </c>
      <c r="F1882" s="832" t="s">
        <v>2553</v>
      </c>
      <c r="G1882" s="832" t="s">
        <v>2608</v>
      </c>
      <c r="H1882" s="832" t="s">
        <v>592</v>
      </c>
      <c r="I1882" s="832" t="s">
        <v>2674</v>
      </c>
      <c r="J1882" s="832" t="s">
        <v>2675</v>
      </c>
      <c r="K1882" s="832" t="s">
        <v>2676</v>
      </c>
      <c r="L1882" s="835">
        <v>45.03</v>
      </c>
      <c r="M1882" s="835">
        <v>225.15</v>
      </c>
      <c r="N1882" s="832">
        <v>5</v>
      </c>
      <c r="O1882" s="836">
        <v>2.5</v>
      </c>
      <c r="P1882" s="835">
        <v>225.15</v>
      </c>
      <c r="Q1882" s="837">
        <v>1</v>
      </c>
      <c r="R1882" s="832">
        <v>5</v>
      </c>
      <c r="S1882" s="837">
        <v>1</v>
      </c>
      <c r="T1882" s="836">
        <v>2.5</v>
      </c>
      <c r="U1882" s="838">
        <v>1</v>
      </c>
    </row>
    <row r="1883" spans="1:21" ht="14.4" customHeight="1" x14ac:dyDescent="0.3">
      <c r="A1883" s="831">
        <v>32</v>
      </c>
      <c r="B1883" s="832" t="s">
        <v>2552</v>
      </c>
      <c r="C1883" s="832" t="s">
        <v>2558</v>
      </c>
      <c r="D1883" s="833" t="s">
        <v>4322</v>
      </c>
      <c r="E1883" s="834" t="s">
        <v>2593</v>
      </c>
      <c r="F1883" s="832" t="s">
        <v>2553</v>
      </c>
      <c r="G1883" s="832" t="s">
        <v>3946</v>
      </c>
      <c r="H1883" s="832" t="s">
        <v>592</v>
      </c>
      <c r="I1883" s="832" t="s">
        <v>3947</v>
      </c>
      <c r="J1883" s="832" t="s">
        <v>3948</v>
      </c>
      <c r="K1883" s="832" t="s">
        <v>2023</v>
      </c>
      <c r="L1883" s="835">
        <v>0</v>
      </c>
      <c r="M1883" s="835">
        <v>0</v>
      </c>
      <c r="N1883" s="832">
        <v>4</v>
      </c>
      <c r="O1883" s="836">
        <v>0.5</v>
      </c>
      <c r="P1883" s="835"/>
      <c r="Q1883" s="837"/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32</v>
      </c>
      <c r="B1884" s="832" t="s">
        <v>2552</v>
      </c>
      <c r="C1884" s="832" t="s">
        <v>2558</v>
      </c>
      <c r="D1884" s="833" t="s">
        <v>4322</v>
      </c>
      <c r="E1884" s="834" t="s">
        <v>2593</v>
      </c>
      <c r="F1884" s="832" t="s">
        <v>2553</v>
      </c>
      <c r="G1884" s="832" t="s">
        <v>2990</v>
      </c>
      <c r="H1884" s="832" t="s">
        <v>592</v>
      </c>
      <c r="I1884" s="832" t="s">
        <v>2991</v>
      </c>
      <c r="J1884" s="832" t="s">
        <v>2992</v>
      </c>
      <c r="K1884" s="832" t="s">
        <v>2993</v>
      </c>
      <c r="L1884" s="835">
        <v>2615.92</v>
      </c>
      <c r="M1884" s="835">
        <v>15695.52</v>
      </c>
      <c r="N1884" s="832">
        <v>6</v>
      </c>
      <c r="O1884" s="836">
        <v>1</v>
      </c>
      <c r="P1884" s="835">
        <v>15695.52</v>
      </c>
      <c r="Q1884" s="837">
        <v>1</v>
      </c>
      <c r="R1884" s="832">
        <v>6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32</v>
      </c>
      <c r="B1885" s="832" t="s">
        <v>2552</v>
      </c>
      <c r="C1885" s="832" t="s">
        <v>2558</v>
      </c>
      <c r="D1885" s="833" t="s">
        <v>4322</v>
      </c>
      <c r="E1885" s="834" t="s">
        <v>2593</v>
      </c>
      <c r="F1885" s="832" t="s">
        <v>2553</v>
      </c>
      <c r="G1885" s="832" t="s">
        <v>2731</v>
      </c>
      <c r="H1885" s="832" t="s">
        <v>592</v>
      </c>
      <c r="I1885" s="832" t="s">
        <v>2732</v>
      </c>
      <c r="J1885" s="832" t="s">
        <v>2733</v>
      </c>
      <c r="K1885" s="832" t="s">
        <v>2734</v>
      </c>
      <c r="L1885" s="835">
        <v>38.5</v>
      </c>
      <c r="M1885" s="835">
        <v>38.5</v>
      </c>
      <c r="N1885" s="832">
        <v>1</v>
      </c>
      <c r="O1885" s="836">
        <v>1</v>
      </c>
      <c r="P1885" s="835">
        <v>38.5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32</v>
      </c>
      <c r="B1886" s="832" t="s">
        <v>2552</v>
      </c>
      <c r="C1886" s="832" t="s">
        <v>2558</v>
      </c>
      <c r="D1886" s="833" t="s">
        <v>4322</v>
      </c>
      <c r="E1886" s="834" t="s">
        <v>2593</v>
      </c>
      <c r="F1886" s="832" t="s">
        <v>2553</v>
      </c>
      <c r="G1886" s="832" t="s">
        <v>2822</v>
      </c>
      <c r="H1886" s="832" t="s">
        <v>592</v>
      </c>
      <c r="I1886" s="832" t="s">
        <v>2823</v>
      </c>
      <c r="J1886" s="832" t="s">
        <v>2824</v>
      </c>
      <c r="K1886" s="832" t="s">
        <v>2825</v>
      </c>
      <c r="L1886" s="835">
        <v>73.09</v>
      </c>
      <c r="M1886" s="835">
        <v>292.36</v>
      </c>
      <c r="N1886" s="832">
        <v>4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32</v>
      </c>
      <c r="B1887" s="832" t="s">
        <v>2552</v>
      </c>
      <c r="C1887" s="832" t="s">
        <v>2558</v>
      </c>
      <c r="D1887" s="833" t="s">
        <v>4322</v>
      </c>
      <c r="E1887" s="834" t="s">
        <v>2593</v>
      </c>
      <c r="F1887" s="832" t="s">
        <v>2553</v>
      </c>
      <c r="G1887" s="832" t="s">
        <v>2833</v>
      </c>
      <c r="H1887" s="832" t="s">
        <v>592</v>
      </c>
      <c r="I1887" s="832" t="s">
        <v>2834</v>
      </c>
      <c r="J1887" s="832" t="s">
        <v>2835</v>
      </c>
      <c r="K1887" s="832" t="s">
        <v>2836</v>
      </c>
      <c r="L1887" s="835">
        <v>3161.19</v>
      </c>
      <c r="M1887" s="835">
        <v>9483.57</v>
      </c>
      <c r="N1887" s="832">
        <v>3</v>
      </c>
      <c r="O1887" s="836">
        <v>0.5</v>
      </c>
      <c r="P1887" s="835">
        <v>9483.57</v>
      </c>
      <c r="Q1887" s="837">
        <v>1</v>
      </c>
      <c r="R1887" s="832">
        <v>3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32</v>
      </c>
      <c r="B1888" s="832" t="s">
        <v>2552</v>
      </c>
      <c r="C1888" s="832" t="s">
        <v>2558</v>
      </c>
      <c r="D1888" s="833" t="s">
        <v>4322</v>
      </c>
      <c r="E1888" s="834" t="s">
        <v>2593</v>
      </c>
      <c r="F1888" s="832" t="s">
        <v>2553</v>
      </c>
      <c r="G1888" s="832" t="s">
        <v>2642</v>
      </c>
      <c r="H1888" s="832" t="s">
        <v>592</v>
      </c>
      <c r="I1888" s="832" t="s">
        <v>2643</v>
      </c>
      <c r="J1888" s="832" t="s">
        <v>2644</v>
      </c>
      <c r="K1888" s="832" t="s">
        <v>2645</v>
      </c>
      <c r="L1888" s="835">
        <v>88.76</v>
      </c>
      <c r="M1888" s="835">
        <v>1508.92</v>
      </c>
      <c r="N1888" s="832">
        <v>17</v>
      </c>
      <c r="O1888" s="836">
        <v>3.5</v>
      </c>
      <c r="P1888" s="835">
        <v>976.36</v>
      </c>
      <c r="Q1888" s="837">
        <v>0.6470588235294118</v>
      </c>
      <c r="R1888" s="832">
        <v>11</v>
      </c>
      <c r="S1888" s="837">
        <v>0.6470588235294118</v>
      </c>
      <c r="T1888" s="836">
        <v>3</v>
      </c>
      <c r="U1888" s="838">
        <v>0.8571428571428571</v>
      </c>
    </row>
    <row r="1889" spans="1:21" ht="14.4" customHeight="1" x14ac:dyDescent="0.3">
      <c r="A1889" s="831">
        <v>32</v>
      </c>
      <c r="B1889" s="832" t="s">
        <v>2552</v>
      </c>
      <c r="C1889" s="832" t="s">
        <v>2558</v>
      </c>
      <c r="D1889" s="833" t="s">
        <v>4322</v>
      </c>
      <c r="E1889" s="834" t="s">
        <v>2593</v>
      </c>
      <c r="F1889" s="832" t="s">
        <v>2553</v>
      </c>
      <c r="G1889" s="832" t="s">
        <v>3249</v>
      </c>
      <c r="H1889" s="832" t="s">
        <v>662</v>
      </c>
      <c r="I1889" s="832" t="s">
        <v>2301</v>
      </c>
      <c r="J1889" s="832" t="s">
        <v>2299</v>
      </c>
      <c r="K1889" s="832" t="s">
        <v>2302</v>
      </c>
      <c r="L1889" s="835">
        <v>176.32</v>
      </c>
      <c r="M1889" s="835">
        <v>352.64</v>
      </c>
      <c r="N1889" s="832">
        <v>2</v>
      </c>
      <c r="O1889" s="836">
        <v>0.5</v>
      </c>
      <c r="P1889" s="835">
        <v>352.64</v>
      </c>
      <c r="Q1889" s="837">
        <v>1</v>
      </c>
      <c r="R1889" s="832">
        <v>2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32</v>
      </c>
      <c r="B1890" s="832" t="s">
        <v>2552</v>
      </c>
      <c r="C1890" s="832" t="s">
        <v>2558</v>
      </c>
      <c r="D1890" s="833" t="s">
        <v>4322</v>
      </c>
      <c r="E1890" s="834" t="s">
        <v>2593</v>
      </c>
      <c r="F1890" s="832" t="s">
        <v>2553</v>
      </c>
      <c r="G1890" s="832" t="s">
        <v>3019</v>
      </c>
      <c r="H1890" s="832" t="s">
        <v>592</v>
      </c>
      <c r="I1890" s="832" t="s">
        <v>4155</v>
      </c>
      <c r="J1890" s="832" t="s">
        <v>4156</v>
      </c>
      <c r="K1890" s="832" t="s">
        <v>4157</v>
      </c>
      <c r="L1890" s="835">
        <v>727.03</v>
      </c>
      <c r="M1890" s="835">
        <v>2908.12</v>
      </c>
      <c r="N1890" s="832">
        <v>4</v>
      </c>
      <c r="O1890" s="836">
        <v>0.5</v>
      </c>
      <c r="P1890" s="835">
        <v>2908.12</v>
      </c>
      <c r="Q1890" s="837">
        <v>1</v>
      </c>
      <c r="R1890" s="832">
        <v>4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32</v>
      </c>
      <c r="B1891" s="832" t="s">
        <v>2552</v>
      </c>
      <c r="C1891" s="832" t="s">
        <v>2558</v>
      </c>
      <c r="D1891" s="833" t="s">
        <v>4322</v>
      </c>
      <c r="E1891" s="834" t="s">
        <v>2593</v>
      </c>
      <c r="F1891" s="832" t="s">
        <v>2553</v>
      </c>
      <c r="G1891" s="832" t="s">
        <v>4158</v>
      </c>
      <c r="H1891" s="832" t="s">
        <v>592</v>
      </c>
      <c r="I1891" s="832" t="s">
        <v>4159</v>
      </c>
      <c r="J1891" s="832" t="s">
        <v>4160</v>
      </c>
      <c r="K1891" s="832" t="s">
        <v>4161</v>
      </c>
      <c r="L1891" s="835">
        <v>2252.17</v>
      </c>
      <c r="M1891" s="835">
        <v>11260.85</v>
      </c>
      <c r="N1891" s="832">
        <v>5</v>
      </c>
      <c r="O1891" s="836">
        <v>1.5</v>
      </c>
      <c r="P1891" s="835">
        <v>11260.85</v>
      </c>
      <c r="Q1891" s="837">
        <v>1</v>
      </c>
      <c r="R1891" s="832">
        <v>5</v>
      </c>
      <c r="S1891" s="837">
        <v>1</v>
      </c>
      <c r="T1891" s="836">
        <v>1.5</v>
      </c>
      <c r="U1891" s="838">
        <v>1</v>
      </c>
    </row>
    <row r="1892" spans="1:21" ht="14.4" customHeight="1" x14ac:dyDescent="0.3">
      <c r="A1892" s="831">
        <v>32</v>
      </c>
      <c r="B1892" s="832" t="s">
        <v>2552</v>
      </c>
      <c r="C1892" s="832" t="s">
        <v>2558</v>
      </c>
      <c r="D1892" s="833" t="s">
        <v>4322</v>
      </c>
      <c r="E1892" s="834" t="s">
        <v>2593</v>
      </c>
      <c r="F1892" s="832" t="s">
        <v>2553</v>
      </c>
      <c r="G1892" s="832" t="s">
        <v>4162</v>
      </c>
      <c r="H1892" s="832" t="s">
        <v>592</v>
      </c>
      <c r="I1892" s="832" t="s">
        <v>4163</v>
      </c>
      <c r="J1892" s="832" t="s">
        <v>1075</v>
      </c>
      <c r="K1892" s="832" t="s">
        <v>3684</v>
      </c>
      <c r="L1892" s="835">
        <v>688.56</v>
      </c>
      <c r="M1892" s="835">
        <v>688.56</v>
      </c>
      <c r="N1892" s="832">
        <v>1</v>
      </c>
      <c r="O1892" s="836">
        <v>0.5</v>
      </c>
      <c r="P1892" s="835">
        <v>688.56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32</v>
      </c>
      <c r="B1893" s="832" t="s">
        <v>2552</v>
      </c>
      <c r="C1893" s="832" t="s">
        <v>2558</v>
      </c>
      <c r="D1893" s="833" t="s">
        <v>4322</v>
      </c>
      <c r="E1893" s="834" t="s">
        <v>2593</v>
      </c>
      <c r="F1893" s="832" t="s">
        <v>2553</v>
      </c>
      <c r="G1893" s="832" t="s">
        <v>2634</v>
      </c>
      <c r="H1893" s="832" t="s">
        <v>662</v>
      </c>
      <c r="I1893" s="832" t="s">
        <v>2740</v>
      </c>
      <c r="J1893" s="832" t="s">
        <v>901</v>
      </c>
      <c r="K1893" s="832" t="s">
        <v>2016</v>
      </c>
      <c r="L1893" s="835">
        <v>736.33</v>
      </c>
      <c r="M1893" s="835">
        <v>1472.66</v>
      </c>
      <c r="N1893" s="832">
        <v>2</v>
      </c>
      <c r="O1893" s="836">
        <v>1</v>
      </c>
      <c r="P1893" s="835">
        <v>1472.66</v>
      </c>
      <c r="Q1893" s="837">
        <v>1</v>
      </c>
      <c r="R1893" s="832">
        <v>2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32</v>
      </c>
      <c r="B1894" s="832" t="s">
        <v>2552</v>
      </c>
      <c r="C1894" s="832" t="s">
        <v>2558</v>
      </c>
      <c r="D1894" s="833" t="s">
        <v>4322</v>
      </c>
      <c r="E1894" s="834" t="s">
        <v>2593</v>
      </c>
      <c r="F1894" s="832" t="s">
        <v>2553</v>
      </c>
      <c r="G1894" s="832" t="s">
        <v>2634</v>
      </c>
      <c r="H1894" s="832" t="s">
        <v>662</v>
      </c>
      <c r="I1894" s="832" t="s">
        <v>2695</v>
      </c>
      <c r="J1894" s="832" t="s">
        <v>1783</v>
      </c>
      <c r="K1894" s="832" t="s">
        <v>2696</v>
      </c>
      <c r="L1894" s="835">
        <v>1847.49</v>
      </c>
      <c r="M1894" s="835">
        <v>1847.49</v>
      </c>
      <c r="N1894" s="832">
        <v>1</v>
      </c>
      <c r="O1894" s="836">
        <v>0.5</v>
      </c>
      <c r="P1894" s="835">
        <v>1847.49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32</v>
      </c>
      <c r="B1895" s="832" t="s">
        <v>2552</v>
      </c>
      <c r="C1895" s="832" t="s">
        <v>2558</v>
      </c>
      <c r="D1895" s="833" t="s">
        <v>4322</v>
      </c>
      <c r="E1895" s="834" t="s">
        <v>2593</v>
      </c>
      <c r="F1895" s="832" t="s">
        <v>2553</v>
      </c>
      <c r="G1895" s="832" t="s">
        <v>2859</v>
      </c>
      <c r="H1895" s="832" t="s">
        <v>592</v>
      </c>
      <c r="I1895" s="832" t="s">
        <v>2862</v>
      </c>
      <c r="J1895" s="832" t="s">
        <v>1584</v>
      </c>
      <c r="K1895" s="832" t="s">
        <v>2861</v>
      </c>
      <c r="L1895" s="835">
        <v>103.67</v>
      </c>
      <c r="M1895" s="835">
        <v>414.68</v>
      </c>
      <c r="N1895" s="832">
        <v>4</v>
      </c>
      <c r="O1895" s="836">
        <v>2</v>
      </c>
      <c r="P1895" s="835">
        <v>103.67</v>
      </c>
      <c r="Q1895" s="837">
        <v>0.25</v>
      </c>
      <c r="R1895" s="832">
        <v>1</v>
      </c>
      <c r="S1895" s="837">
        <v>0.25</v>
      </c>
      <c r="T1895" s="836">
        <v>0.5</v>
      </c>
      <c r="U1895" s="838">
        <v>0.25</v>
      </c>
    </row>
    <row r="1896" spans="1:21" ht="14.4" customHeight="1" x14ac:dyDescent="0.3">
      <c r="A1896" s="831">
        <v>32</v>
      </c>
      <c r="B1896" s="832" t="s">
        <v>2552</v>
      </c>
      <c r="C1896" s="832" t="s">
        <v>2558</v>
      </c>
      <c r="D1896" s="833" t="s">
        <v>4322</v>
      </c>
      <c r="E1896" s="834" t="s">
        <v>2593</v>
      </c>
      <c r="F1896" s="832" t="s">
        <v>2553</v>
      </c>
      <c r="G1896" s="832" t="s">
        <v>2611</v>
      </c>
      <c r="H1896" s="832" t="s">
        <v>592</v>
      </c>
      <c r="I1896" s="832" t="s">
        <v>4164</v>
      </c>
      <c r="J1896" s="832" t="s">
        <v>3511</v>
      </c>
      <c r="K1896" s="832" t="s">
        <v>4165</v>
      </c>
      <c r="L1896" s="835">
        <v>226.6</v>
      </c>
      <c r="M1896" s="835">
        <v>453.2</v>
      </c>
      <c r="N1896" s="832">
        <v>2</v>
      </c>
      <c r="O1896" s="836">
        <v>0.5</v>
      </c>
      <c r="P1896" s="835">
        <v>453.2</v>
      </c>
      <c r="Q1896" s="837">
        <v>1</v>
      </c>
      <c r="R1896" s="832">
        <v>2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32</v>
      </c>
      <c r="B1897" s="832" t="s">
        <v>2552</v>
      </c>
      <c r="C1897" s="832" t="s">
        <v>2558</v>
      </c>
      <c r="D1897" s="833" t="s">
        <v>4322</v>
      </c>
      <c r="E1897" s="834" t="s">
        <v>2593</v>
      </c>
      <c r="F1897" s="832" t="s">
        <v>2553</v>
      </c>
      <c r="G1897" s="832" t="s">
        <v>2636</v>
      </c>
      <c r="H1897" s="832" t="s">
        <v>662</v>
      </c>
      <c r="I1897" s="832" t="s">
        <v>2769</v>
      </c>
      <c r="J1897" s="832" t="s">
        <v>1990</v>
      </c>
      <c r="K1897" s="832" t="s">
        <v>1991</v>
      </c>
      <c r="L1897" s="835">
        <v>115.18</v>
      </c>
      <c r="M1897" s="835">
        <v>115.18</v>
      </c>
      <c r="N1897" s="832">
        <v>1</v>
      </c>
      <c r="O1897" s="836">
        <v>0.5</v>
      </c>
      <c r="P1897" s="835">
        <v>115.18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32</v>
      </c>
      <c r="B1898" s="832" t="s">
        <v>2552</v>
      </c>
      <c r="C1898" s="832" t="s">
        <v>2558</v>
      </c>
      <c r="D1898" s="833" t="s">
        <v>4322</v>
      </c>
      <c r="E1898" s="834" t="s">
        <v>2593</v>
      </c>
      <c r="F1898" s="832" t="s">
        <v>2553</v>
      </c>
      <c r="G1898" s="832" t="s">
        <v>2636</v>
      </c>
      <c r="H1898" s="832" t="s">
        <v>662</v>
      </c>
      <c r="I1898" s="832" t="s">
        <v>2697</v>
      </c>
      <c r="J1898" s="832" t="s">
        <v>1990</v>
      </c>
      <c r="K1898" s="832" t="s">
        <v>2698</v>
      </c>
      <c r="L1898" s="835">
        <v>57.6</v>
      </c>
      <c r="M1898" s="835">
        <v>172.8</v>
      </c>
      <c r="N1898" s="832">
        <v>3</v>
      </c>
      <c r="O1898" s="836">
        <v>1.5</v>
      </c>
      <c r="P1898" s="835">
        <v>172.8</v>
      </c>
      <c r="Q1898" s="837">
        <v>1</v>
      </c>
      <c r="R1898" s="832">
        <v>3</v>
      </c>
      <c r="S1898" s="837">
        <v>1</v>
      </c>
      <c r="T1898" s="836">
        <v>1.5</v>
      </c>
      <c r="U1898" s="838">
        <v>1</v>
      </c>
    </row>
    <row r="1899" spans="1:21" ht="14.4" customHeight="1" x14ac:dyDescent="0.3">
      <c r="A1899" s="831">
        <v>32</v>
      </c>
      <c r="B1899" s="832" t="s">
        <v>2552</v>
      </c>
      <c r="C1899" s="832" t="s">
        <v>2558</v>
      </c>
      <c r="D1899" s="833" t="s">
        <v>4322</v>
      </c>
      <c r="E1899" s="834" t="s">
        <v>2593</v>
      </c>
      <c r="F1899" s="832" t="s">
        <v>2553</v>
      </c>
      <c r="G1899" s="832" t="s">
        <v>2636</v>
      </c>
      <c r="H1899" s="832" t="s">
        <v>662</v>
      </c>
      <c r="I1899" s="832" t="s">
        <v>2646</v>
      </c>
      <c r="J1899" s="832" t="s">
        <v>1990</v>
      </c>
      <c r="K1899" s="832" t="s">
        <v>2647</v>
      </c>
      <c r="L1899" s="835">
        <v>32.25</v>
      </c>
      <c r="M1899" s="835">
        <v>64.5</v>
      </c>
      <c r="N1899" s="832">
        <v>2</v>
      </c>
      <c r="O1899" s="836">
        <v>1</v>
      </c>
      <c r="P1899" s="835">
        <v>64.5</v>
      </c>
      <c r="Q1899" s="837">
        <v>1</v>
      </c>
      <c r="R1899" s="832">
        <v>2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32</v>
      </c>
      <c r="B1900" s="832" t="s">
        <v>2552</v>
      </c>
      <c r="C1900" s="832" t="s">
        <v>2558</v>
      </c>
      <c r="D1900" s="833" t="s">
        <v>4322</v>
      </c>
      <c r="E1900" s="834" t="s">
        <v>2593</v>
      </c>
      <c r="F1900" s="832" t="s">
        <v>2553</v>
      </c>
      <c r="G1900" s="832" t="s">
        <v>3197</v>
      </c>
      <c r="H1900" s="832" t="s">
        <v>662</v>
      </c>
      <c r="I1900" s="832" t="s">
        <v>2072</v>
      </c>
      <c r="J1900" s="832" t="s">
        <v>1142</v>
      </c>
      <c r="K1900" s="832" t="s">
        <v>2053</v>
      </c>
      <c r="L1900" s="835">
        <v>47.7</v>
      </c>
      <c r="M1900" s="835">
        <v>47.7</v>
      </c>
      <c r="N1900" s="832">
        <v>1</v>
      </c>
      <c r="O1900" s="836">
        <v>0.5</v>
      </c>
      <c r="P1900" s="835">
        <v>47.7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32</v>
      </c>
      <c r="B1901" s="832" t="s">
        <v>2552</v>
      </c>
      <c r="C1901" s="832" t="s">
        <v>2558</v>
      </c>
      <c r="D1901" s="833" t="s">
        <v>4322</v>
      </c>
      <c r="E1901" s="834" t="s">
        <v>2593</v>
      </c>
      <c r="F1901" s="832" t="s">
        <v>2553</v>
      </c>
      <c r="G1901" s="832" t="s">
        <v>2699</v>
      </c>
      <c r="H1901" s="832" t="s">
        <v>662</v>
      </c>
      <c r="I1901" s="832" t="s">
        <v>2324</v>
      </c>
      <c r="J1901" s="832" t="s">
        <v>1268</v>
      </c>
      <c r="K1901" s="832" t="s">
        <v>1269</v>
      </c>
      <c r="L1901" s="835">
        <v>176.47</v>
      </c>
      <c r="M1901" s="835">
        <v>1235.29</v>
      </c>
      <c r="N1901" s="832">
        <v>7</v>
      </c>
      <c r="O1901" s="836">
        <v>0.5</v>
      </c>
      <c r="P1901" s="835">
        <v>1235.29</v>
      </c>
      <c r="Q1901" s="837">
        <v>1</v>
      </c>
      <c r="R1901" s="832">
        <v>7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32</v>
      </c>
      <c r="B1902" s="832" t="s">
        <v>2552</v>
      </c>
      <c r="C1902" s="832" t="s">
        <v>2558</v>
      </c>
      <c r="D1902" s="833" t="s">
        <v>4322</v>
      </c>
      <c r="E1902" s="834" t="s">
        <v>2593</v>
      </c>
      <c r="F1902" s="832" t="s">
        <v>2553</v>
      </c>
      <c r="G1902" s="832" t="s">
        <v>2699</v>
      </c>
      <c r="H1902" s="832" t="s">
        <v>662</v>
      </c>
      <c r="I1902" s="832" t="s">
        <v>3408</v>
      </c>
      <c r="J1902" s="832" t="s">
        <v>3409</v>
      </c>
      <c r="K1902" s="832" t="s">
        <v>1269</v>
      </c>
      <c r="L1902" s="835">
        <v>176.47</v>
      </c>
      <c r="M1902" s="835">
        <v>1235.29</v>
      </c>
      <c r="N1902" s="832">
        <v>7</v>
      </c>
      <c r="O1902" s="836">
        <v>0.5</v>
      </c>
      <c r="P1902" s="835">
        <v>1235.29</v>
      </c>
      <c r="Q1902" s="837">
        <v>1</v>
      </c>
      <c r="R1902" s="832">
        <v>7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32</v>
      </c>
      <c r="B1903" s="832" t="s">
        <v>2552</v>
      </c>
      <c r="C1903" s="832" t="s">
        <v>2558</v>
      </c>
      <c r="D1903" s="833" t="s">
        <v>4322</v>
      </c>
      <c r="E1903" s="834" t="s">
        <v>2593</v>
      </c>
      <c r="F1903" s="832" t="s">
        <v>2553</v>
      </c>
      <c r="G1903" s="832" t="s">
        <v>2699</v>
      </c>
      <c r="H1903" s="832" t="s">
        <v>662</v>
      </c>
      <c r="I1903" s="832" t="s">
        <v>3412</v>
      </c>
      <c r="J1903" s="832" t="s">
        <v>3413</v>
      </c>
      <c r="K1903" s="832" t="s">
        <v>1269</v>
      </c>
      <c r="L1903" s="835">
        <v>176.47</v>
      </c>
      <c r="M1903" s="835">
        <v>1235.29</v>
      </c>
      <c r="N1903" s="832">
        <v>7</v>
      </c>
      <c r="O1903" s="836">
        <v>0.5</v>
      </c>
      <c r="P1903" s="835">
        <v>1235.29</v>
      </c>
      <c r="Q1903" s="837">
        <v>1</v>
      </c>
      <c r="R1903" s="832">
        <v>7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32</v>
      </c>
      <c r="B1904" s="832" t="s">
        <v>2552</v>
      </c>
      <c r="C1904" s="832" t="s">
        <v>2558</v>
      </c>
      <c r="D1904" s="833" t="s">
        <v>4322</v>
      </c>
      <c r="E1904" s="834" t="s">
        <v>2593</v>
      </c>
      <c r="F1904" s="832" t="s">
        <v>2553</v>
      </c>
      <c r="G1904" s="832" t="s">
        <v>2612</v>
      </c>
      <c r="H1904" s="832" t="s">
        <v>592</v>
      </c>
      <c r="I1904" s="832" t="s">
        <v>2613</v>
      </c>
      <c r="J1904" s="832" t="s">
        <v>2614</v>
      </c>
      <c r="K1904" s="832" t="s">
        <v>2615</v>
      </c>
      <c r="L1904" s="835">
        <v>21.92</v>
      </c>
      <c r="M1904" s="835">
        <v>350.72</v>
      </c>
      <c r="N1904" s="832">
        <v>16</v>
      </c>
      <c r="O1904" s="836">
        <v>3</v>
      </c>
      <c r="P1904" s="835">
        <v>131.52000000000001</v>
      </c>
      <c r="Q1904" s="837">
        <v>0.375</v>
      </c>
      <c r="R1904" s="832">
        <v>6</v>
      </c>
      <c r="S1904" s="837">
        <v>0.375</v>
      </c>
      <c r="T1904" s="836">
        <v>0.5</v>
      </c>
      <c r="U1904" s="838">
        <v>0.16666666666666666</v>
      </c>
    </row>
    <row r="1905" spans="1:21" ht="14.4" customHeight="1" x14ac:dyDescent="0.3">
      <c r="A1905" s="831">
        <v>32</v>
      </c>
      <c r="B1905" s="832" t="s">
        <v>2552</v>
      </c>
      <c r="C1905" s="832" t="s">
        <v>2558</v>
      </c>
      <c r="D1905" s="833" t="s">
        <v>4322</v>
      </c>
      <c r="E1905" s="834" t="s">
        <v>2593</v>
      </c>
      <c r="F1905" s="832" t="s">
        <v>2553</v>
      </c>
      <c r="G1905" s="832" t="s">
        <v>2612</v>
      </c>
      <c r="H1905" s="832" t="s">
        <v>592</v>
      </c>
      <c r="I1905" s="832" t="s">
        <v>2616</v>
      </c>
      <c r="J1905" s="832" t="s">
        <v>2617</v>
      </c>
      <c r="K1905" s="832" t="s">
        <v>2618</v>
      </c>
      <c r="L1905" s="835">
        <v>87.67</v>
      </c>
      <c r="M1905" s="835">
        <v>350.68</v>
      </c>
      <c r="N1905" s="832">
        <v>4</v>
      </c>
      <c r="O1905" s="836">
        <v>1.5</v>
      </c>
      <c r="P1905" s="835">
        <v>350.68</v>
      </c>
      <c r="Q1905" s="837">
        <v>1</v>
      </c>
      <c r="R1905" s="832">
        <v>4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32</v>
      </c>
      <c r="B1906" s="832" t="s">
        <v>2552</v>
      </c>
      <c r="C1906" s="832" t="s">
        <v>2558</v>
      </c>
      <c r="D1906" s="833" t="s">
        <v>4322</v>
      </c>
      <c r="E1906" s="834" t="s">
        <v>2593</v>
      </c>
      <c r="F1906" s="832" t="s">
        <v>2553</v>
      </c>
      <c r="G1906" s="832" t="s">
        <v>2700</v>
      </c>
      <c r="H1906" s="832" t="s">
        <v>662</v>
      </c>
      <c r="I1906" s="832" t="s">
        <v>2081</v>
      </c>
      <c r="J1906" s="832" t="s">
        <v>2079</v>
      </c>
      <c r="K1906" s="832" t="s">
        <v>2082</v>
      </c>
      <c r="L1906" s="835">
        <v>15.9</v>
      </c>
      <c r="M1906" s="835">
        <v>47.7</v>
      </c>
      <c r="N1906" s="832">
        <v>3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32</v>
      </c>
      <c r="B1907" s="832" t="s">
        <v>2552</v>
      </c>
      <c r="C1907" s="832" t="s">
        <v>2558</v>
      </c>
      <c r="D1907" s="833" t="s">
        <v>4322</v>
      </c>
      <c r="E1907" s="834" t="s">
        <v>2593</v>
      </c>
      <c r="F1907" s="832" t="s">
        <v>2553</v>
      </c>
      <c r="G1907" s="832" t="s">
        <v>2602</v>
      </c>
      <c r="H1907" s="832" t="s">
        <v>592</v>
      </c>
      <c r="I1907" s="832" t="s">
        <v>2901</v>
      </c>
      <c r="J1907" s="832" t="s">
        <v>2640</v>
      </c>
      <c r="K1907" s="832" t="s">
        <v>2902</v>
      </c>
      <c r="L1907" s="835">
        <v>42.54</v>
      </c>
      <c r="M1907" s="835">
        <v>85.08</v>
      </c>
      <c r="N1907" s="832">
        <v>2</v>
      </c>
      <c r="O1907" s="836">
        <v>0.5</v>
      </c>
      <c r="P1907" s="835">
        <v>85.08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32</v>
      </c>
      <c r="B1908" s="832" t="s">
        <v>2552</v>
      </c>
      <c r="C1908" s="832" t="s">
        <v>2558</v>
      </c>
      <c r="D1908" s="833" t="s">
        <v>4322</v>
      </c>
      <c r="E1908" s="834" t="s">
        <v>2593</v>
      </c>
      <c r="F1908" s="832" t="s">
        <v>2553</v>
      </c>
      <c r="G1908" s="832" t="s">
        <v>2602</v>
      </c>
      <c r="H1908" s="832" t="s">
        <v>592</v>
      </c>
      <c r="I1908" s="832" t="s">
        <v>2603</v>
      </c>
      <c r="J1908" s="832" t="s">
        <v>1331</v>
      </c>
      <c r="K1908" s="832" t="s">
        <v>2604</v>
      </c>
      <c r="L1908" s="835">
        <v>66.88</v>
      </c>
      <c r="M1908" s="835">
        <v>535.04</v>
      </c>
      <c r="N1908" s="832">
        <v>8</v>
      </c>
      <c r="O1908" s="836">
        <v>1.5</v>
      </c>
      <c r="P1908" s="835">
        <v>401.28</v>
      </c>
      <c r="Q1908" s="837">
        <v>0.75</v>
      </c>
      <c r="R1908" s="832">
        <v>6</v>
      </c>
      <c r="S1908" s="837">
        <v>0.75</v>
      </c>
      <c r="T1908" s="836">
        <v>1</v>
      </c>
      <c r="U1908" s="838">
        <v>0.66666666666666663</v>
      </c>
    </row>
    <row r="1909" spans="1:21" ht="14.4" customHeight="1" x14ac:dyDescent="0.3">
      <c r="A1909" s="831">
        <v>32</v>
      </c>
      <c r="B1909" s="832" t="s">
        <v>2552</v>
      </c>
      <c r="C1909" s="832" t="s">
        <v>2558</v>
      </c>
      <c r="D1909" s="833" t="s">
        <v>4322</v>
      </c>
      <c r="E1909" s="834" t="s">
        <v>2593</v>
      </c>
      <c r="F1909" s="832" t="s">
        <v>2553</v>
      </c>
      <c r="G1909" s="832" t="s">
        <v>2602</v>
      </c>
      <c r="H1909" s="832" t="s">
        <v>592</v>
      </c>
      <c r="I1909" s="832" t="s">
        <v>2639</v>
      </c>
      <c r="J1909" s="832" t="s">
        <v>2640</v>
      </c>
      <c r="K1909" s="832" t="s">
        <v>2641</v>
      </c>
      <c r="L1909" s="835">
        <v>59.56</v>
      </c>
      <c r="M1909" s="835">
        <v>119.12</v>
      </c>
      <c r="N1909" s="832">
        <v>2</v>
      </c>
      <c r="O1909" s="836">
        <v>0.5</v>
      </c>
      <c r="P1909" s="835">
        <v>119.12</v>
      </c>
      <c r="Q1909" s="837">
        <v>1</v>
      </c>
      <c r="R1909" s="832">
        <v>2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32</v>
      </c>
      <c r="B1910" s="832" t="s">
        <v>2552</v>
      </c>
      <c r="C1910" s="832" t="s">
        <v>2558</v>
      </c>
      <c r="D1910" s="833" t="s">
        <v>4322</v>
      </c>
      <c r="E1910" s="834" t="s">
        <v>2593</v>
      </c>
      <c r="F1910" s="832" t="s">
        <v>2553</v>
      </c>
      <c r="G1910" s="832" t="s">
        <v>3080</v>
      </c>
      <c r="H1910" s="832" t="s">
        <v>662</v>
      </c>
      <c r="I1910" s="832" t="s">
        <v>2209</v>
      </c>
      <c r="J1910" s="832" t="s">
        <v>2210</v>
      </c>
      <c r="K1910" s="832" t="s">
        <v>2211</v>
      </c>
      <c r="L1910" s="835">
        <v>902.57</v>
      </c>
      <c r="M1910" s="835">
        <v>1805.14</v>
      </c>
      <c r="N1910" s="832">
        <v>2</v>
      </c>
      <c r="O1910" s="836">
        <v>1</v>
      </c>
      <c r="P1910" s="835">
        <v>902.57</v>
      </c>
      <c r="Q1910" s="837">
        <v>0.5</v>
      </c>
      <c r="R1910" s="832">
        <v>1</v>
      </c>
      <c r="S1910" s="837">
        <v>0.5</v>
      </c>
      <c r="T1910" s="836">
        <v>0.5</v>
      </c>
      <c r="U1910" s="838">
        <v>0.5</v>
      </c>
    </row>
    <row r="1911" spans="1:21" ht="14.4" customHeight="1" x14ac:dyDescent="0.3">
      <c r="A1911" s="831">
        <v>32</v>
      </c>
      <c r="B1911" s="832" t="s">
        <v>2552</v>
      </c>
      <c r="C1911" s="832" t="s">
        <v>2558</v>
      </c>
      <c r="D1911" s="833" t="s">
        <v>4322</v>
      </c>
      <c r="E1911" s="834" t="s">
        <v>2593</v>
      </c>
      <c r="F1911" s="832" t="s">
        <v>2553</v>
      </c>
      <c r="G1911" s="832" t="s">
        <v>3341</v>
      </c>
      <c r="H1911" s="832" t="s">
        <v>662</v>
      </c>
      <c r="I1911" s="832" t="s">
        <v>3342</v>
      </c>
      <c r="J1911" s="832" t="s">
        <v>3343</v>
      </c>
      <c r="K1911" s="832" t="s">
        <v>3344</v>
      </c>
      <c r="L1911" s="835">
        <v>16862.740000000002</v>
      </c>
      <c r="M1911" s="835">
        <v>16862.740000000002</v>
      </c>
      <c r="N1911" s="832">
        <v>1</v>
      </c>
      <c r="O1911" s="836">
        <v>1</v>
      </c>
      <c r="P1911" s="835">
        <v>16862.740000000002</v>
      </c>
      <c r="Q1911" s="837">
        <v>1</v>
      </c>
      <c r="R1911" s="832">
        <v>1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32</v>
      </c>
      <c r="B1912" s="832" t="s">
        <v>2552</v>
      </c>
      <c r="C1912" s="832" t="s">
        <v>2558</v>
      </c>
      <c r="D1912" s="833" t="s">
        <v>4322</v>
      </c>
      <c r="E1912" s="834" t="s">
        <v>2593</v>
      </c>
      <c r="F1912" s="832" t="s">
        <v>2553</v>
      </c>
      <c r="G1912" s="832" t="s">
        <v>2708</v>
      </c>
      <c r="H1912" s="832" t="s">
        <v>662</v>
      </c>
      <c r="I1912" s="832" t="s">
        <v>2192</v>
      </c>
      <c r="J1912" s="832" t="s">
        <v>2193</v>
      </c>
      <c r="K1912" s="832" t="s">
        <v>2194</v>
      </c>
      <c r="L1912" s="835">
        <v>10325.280000000001</v>
      </c>
      <c r="M1912" s="835">
        <v>41301.120000000003</v>
      </c>
      <c r="N1912" s="832">
        <v>4</v>
      </c>
      <c r="O1912" s="836">
        <v>1</v>
      </c>
      <c r="P1912" s="835">
        <v>41301.120000000003</v>
      </c>
      <c r="Q1912" s="837">
        <v>1</v>
      </c>
      <c r="R1912" s="832">
        <v>4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32</v>
      </c>
      <c r="B1913" s="832" t="s">
        <v>2552</v>
      </c>
      <c r="C1913" s="832" t="s">
        <v>2558</v>
      </c>
      <c r="D1913" s="833" t="s">
        <v>4322</v>
      </c>
      <c r="E1913" s="834" t="s">
        <v>2593</v>
      </c>
      <c r="F1913" s="832" t="s">
        <v>2553</v>
      </c>
      <c r="G1913" s="832" t="s">
        <v>1717</v>
      </c>
      <c r="H1913" s="832" t="s">
        <v>662</v>
      </c>
      <c r="I1913" s="832" t="s">
        <v>2709</v>
      </c>
      <c r="J1913" s="832" t="s">
        <v>2380</v>
      </c>
      <c r="K1913" s="832" t="s">
        <v>2710</v>
      </c>
      <c r="L1913" s="835">
        <v>120.61</v>
      </c>
      <c r="M1913" s="835">
        <v>120.61</v>
      </c>
      <c r="N1913" s="832">
        <v>1</v>
      </c>
      <c r="O1913" s="836">
        <v>1</v>
      </c>
      <c r="P1913" s="835">
        <v>120.61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32</v>
      </c>
      <c r="B1914" s="832" t="s">
        <v>2552</v>
      </c>
      <c r="C1914" s="832" t="s">
        <v>2558</v>
      </c>
      <c r="D1914" s="833" t="s">
        <v>4322</v>
      </c>
      <c r="E1914" s="834" t="s">
        <v>2593</v>
      </c>
      <c r="F1914" s="832" t="s">
        <v>2553</v>
      </c>
      <c r="G1914" s="832" t="s">
        <v>2627</v>
      </c>
      <c r="H1914" s="832" t="s">
        <v>662</v>
      </c>
      <c r="I1914" s="832" t="s">
        <v>2136</v>
      </c>
      <c r="J1914" s="832" t="s">
        <v>1309</v>
      </c>
      <c r="K1914" s="832" t="s">
        <v>2137</v>
      </c>
      <c r="L1914" s="835">
        <v>154.36000000000001</v>
      </c>
      <c r="M1914" s="835">
        <v>308.72000000000003</v>
      </c>
      <c r="N1914" s="832">
        <v>2</v>
      </c>
      <c r="O1914" s="836">
        <v>1.5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32</v>
      </c>
      <c r="B1915" s="832" t="s">
        <v>2552</v>
      </c>
      <c r="C1915" s="832" t="s">
        <v>2558</v>
      </c>
      <c r="D1915" s="833" t="s">
        <v>4322</v>
      </c>
      <c r="E1915" s="834" t="s">
        <v>2593</v>
      </c>
      <c r="F1915" s="832" t="s">
        <v>2553</v>
      </c>
      <c r="G1915" s="832" t="s">
        <v>2627</v>
      </c>
      <c r="H1915" s="832" t="s">
        <v>592</v>
      </c>
      <c r="I1915" s="832" t="s">
        <v>2770</v>
      </c>
      <c r="J1915" s="832" t="s">
        <v>1309</v>
      </c>
      <c r="K1915" s="832" t="s">
        <v>2137</v>
      </c>
      <c r="L1915" s="835">
        <v>154.36000000000001</v>
      </c>
      <c r="M1915" s="835">
        <v>308.72000000000003</v>
      </c>
      <c r="N1915" s="832">
        <v>2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32</v>
      </c>
      <c r="B1916" s="832" t="s">
        <v>2552</v>
      </c>
      <c r="C1916" s="832" t="s">
        <v>2558</v>
      </c>
      <c r="D1916" s="833" t="s">
        <v>4322</v>
      </c>
      <c r="E1916" s="834" t="s">
        <v>2593</v>
      </c>
      <c r="F1916" s="832" t="s">
        <v>2553</v>
      </c>
      <c r="G1916" s="832" t="s">
        <v>2940</v>
      </c>
      <c r="H1916" s="832" t="s">
        <v>592</v>
      </c>
      <c r="I1916" s="832" t="s">
        <v>2941</v>
      </c>
      <c r="J1916" s="832" t="s">
        <v>2942</v>
      </c>
      <c r="K1916" s="832" t="s">
        <v>2943</v>
      </c>
      <c r="L1916" s="835">
        <v>421.79</v>
      </c>
      <c r="M1916" s="835">
        <v>2952.53</v>
      </c>
      <c r="N1916" s="832">
        <v>7</v>
      </c>
      <c r="O1916" s="836">
        <v>4</v>
      </c>
      <c r="P1916" s="835">
        <v>2108.9500000000003</v>
      </c>
      <c r="Q1916" s="837">
        <v>0.7142857142857143</v>
      </c>
      <c r="R1916" s="832">
        <v>5</v>
      </c>
      <c r="S1916" s="837">
        <v>0.7142857142857143</v>
      </c>
      <c r="T1916" s="836">
        <v>3</v>
      </c>
      <c r="U1916" s="838">
        <v>0.75</v>
      </c>
    </row>
    <row r="1917" spans="1:21" ht="14.4" customHeight="1" x14ac:dyDescent="0.3">
      <c r="A1917" s="831">
        <v>32</v>
      </c>
      <c r="B1917" s="832" t="s">
        <v>2552</v>
      </c>
      <c r="C1917" s="832" t="s">
        <v>2558</v>
      </c>
      <c r="D1917" s="833" t="s">
        <v>4322</v>
      </c>
      <c r="E1917" s="834" t="s">
        <v>2594</v>
      </c>
      <c r="F1917" s="832" t="s">
        <v>2553</v>
      </c>
      <c r="G1917" s="832" t="s">
        <v>2598</v>
      </c>
      <c r="H1917" s="832" t="s">
        <v>592</v>
      </c>
      <c r="I1917" s="832" t="s">
        <v>2750</v>
      </c>
      <c r="J1917" s="832" t="s">
        <v>2600</v>
      </c>
      <c r="K1917" s="832" t="s">
        <v>2751</v>
      </c>
      <c r="L1917" s="835">
        <v>263.26</v>
      </c>
      <c r="M1917" s="835">
        <v>789.78</v>
      </c>
      <c r="N1917" s="832">
        <v>3</v>
      </c>
      <c r="O1917" s="836">
        <v>1</v>
      </c>
      <c r="P1917" s="835">
        <v>789.78</v>
      </c>
      <c r="Q1917" s="837">
        <v>1</v>
      </c>
      <c r="R1917" s="832">
        <v>3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32</v>
      </c>
      <c r="B1918" s="832" t="s">
        <v>2552</v>
      </c>
      <c r="C1918" s="832" t="s">
        <v>2558</v>
      </c>
      <c r="D1918" s="833" t="s">
        <v>4322</v>
      </c>
      <c r="E1918" s="834" t="s">
        <v>2594</v>
      </c>
      <c r="F1918" s="832" t="s">
        <v>2553</v>
      </c>
      <c r="G1918" s="832" t="s">
        <v>3734</v>
      </c>
      <c r="H1918" s="832" t="s">
        <v>592</v>
      </c>
      <c r="I1918" s="832" t="s">
        <v>3735</v>
      </c>
      <c r="J1918" s="832" t="s">
        <v>1005</v>
      </c>
      <c r="K1918" s="832" t="s">
        <v>3736</v>
      </c>
      <c r="L1918" s="835">
        <v>4294.2</v>
      </c>
      <c r="M1918" s="835">
        <v>4294.2</v>
      </c>
      <c r="N1918" s="832">
        <v>1</v>
      </c>
      <c r="O1918" s="836">
        <v>0.5</v>
      </c>
      <c r="P1918" s="835">
        <v>4294.2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32</v>
      </c>
      <c r="B1919" s="832" t="s">
        <v>2552</v>
      </c>
      <c r="C1919" s="832" t="s">
        <v>2558</v>
      </c>
      <c r="D1919" s="833" t="s">
        <v>4322</v>
      </c>
      <c r="E1919" s="834" t="s">
        <v>2594</v>
      </c>
      <c r="F1919" s="832" t="s">
        <v>2553</v>
      </c>
      <c r="G1919" s="832" t="s">
        <v>3181</v>
      </c>
      <c r="H1919" s="832" t="s">
        <v>592</v>
      </c>
      <c r="I1919" s="832" t="s">
        <v>4166</v>
      </c>
      <c r="J1919" s="832" t="s">
        <v>4167</v>
      </c>
      <c r="K1919" s="832" t="s">
        <v>2296</v>
      </c>
      <c r="L1919" s="835">
        <v>0</v>
      </c>
      <c r="M1919" s="835">
        <v>0</v>
      </c>
      <c r="N1919" s="832">
        <v>1</v>
      </c>
      <c r="O1919" s="836">
        <v>1</v>
      </c>
      <c r="P1919" s="835">
        <v>0</v>
      </c>
      <c r="Q1919" s="837"/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32</v>
      </c>
      <c r="B1920" s="832" t="s">
        <v>2552</v>
      </c>
      <c r="C1920" s="832" t="s">
        <v>2558</v>
      </c>
      <c r="D1920" s="833" t="s">
        <v>4322</v>
      </c>
      <c r="E1920" s="834" t="s">
        <v>2594</v>
      </c>
      <c r="F1920" s="832" t="s">
        <v>2553</v>
      </c>
      <c r="G1920" s="832" t="s">
        <v>3181</v>
      </c>
      <c r="H1920" s="832" t="s">
        <v>592</v>
      </c>
      <c r="I1920" s="832" t="s">
        <v>4168</v>
      </c>
      <c r="J1920" s="832" t="s">
        <v>3439</v>
      </c>
      <c r="K1920" s="832" t="s">
        <v>1510</v>
      </c>
      <c r="L1920" s="835">
        <v>58.85</v>
      </c>
      <c r="M1920" s="835">
        <v>58.85</v>
      </c>
      <c r="N1920" s="832">
        <v>1</v>
      </c>
      <c r="O1920" s="836">
        <v>1</v>
      </c>
      <c r="P1920" s="835">
        <v>58.85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32</v>
      </c>
      <c r="B1921" s="832" t="s">
        <v>2552</v>
      </c>
      <c r="C1921" s="832" t="s">
        <v>2558</v>
      </c>
      <c r="D1921" s="833" t="s">
        <v>4322</v>
      </c>
      <c r="E1921" s="834" t="s">
        <v>2594</v>
      </c>
      <c r="F1921" s="832" t="s">
        <v>2553</v>
      </c>
      <c r="G1921" s="832" t="s">
        <v>3181</v>
      </c>
      <c r="H1921" s="832" t="s">
        <v>592</v>
      </c>
      <c r="I1921" s="832" t="s">
        <v>4169</v>
      </c>
      <c r="J1921" s="832" t="s">
        <v>3439</v>
      </c>
      <c r="K1921" s="832" t="s">
        <v>3281</v>
      </c>
      <c r="L1921" s="835">
        <v>196.2</v>
      </c>
      <c r="M1921" s="835">
        <v>196.2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32</v>
      </c>
      <c r="B1922" s="832" t="s">
        <v>2552</v>
      </c>
      <c r="C1922" s="832" t="s">
        <v>2558</v>
      </c>
      <c r="D1922" s="833" t="s">
        <v>4322</v>
      </c>
      <c r="E1922" s="834" t="s">
        <v>2594</v>
      </c>
      <c r="F1922" s="832" t="s">
        <v>2553</v>
      </c>
      <c r="G1922" s="832" t="s">
        <v>3181</v>
      </c>
      <c r="H1922" s="832" t="s">
        <v>662</v>
      </c>
      <c r="I1922" s="832" t="s">
        <v>4170</v>
      </c>
      <c r="J1922" s="832" t="s">
        <v>1703</v>
      </c>
      <c r="K1922" s="832" t="s">
        <v>1510</v>
      </c>
      <c r="L1922" s="835">
        <v>46.6</v>
      </c>
      <c r="M1922" s="835">
        <v>46.6</v>
      </c>
      <c r="N1922" s="832">
        <v>1</v>
      </c>
      <c r="O1922" s="836">
        <v>0.5</v>
      </c>
      <c r="P1922" s="835">
        <v>46.6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32</v>
      </c>
      <c r="B1923" s="832" t="s">
        <v>2552</v>
      </c>
      <c r="C1923" s="832" t="s">
        <v>2558</v>
      </c>
      <c r="D1923" s="833" t="s">
        <v>4322</v>
      </c>
      <c r="E1923" s="834" t="s">
        <v>2594</v>
      </c>
      <c r="F1923" s="832" t="s">
        <v>2553</v>
      </c>
      <c r="G1923" s="832" t="s">
        <v>3307</v>
      </c>
      <c r="H1923" s="832" t="s">
        <v>662</v>
      </c>
      <c r="I1923" s="832" t="s">
        <v>2046</v>
      </c>
      <c r="J1923" s="832" t="s">
        <v>2047</v>
      </c>
      <c r="K1923" s="832" t="s">
        <v>2048</v>
      </c>
      <c r="L1923" s="835">
        <v>65.540000000000006</v>
      </c>
      <c r="M1923" s="835">
        <v>131.08000000000001</v>
      </c>
      <c r="N1923" s="832">
        <v>2</v>
      </c>
      <c r="O1923" s="836">
        <v>0.5</v>
      </c>
      <c r="P1923" s="835">
        <v>131.08000000000001</v>
      </c>
      <c r="Q1923" s="837">
        <v>1</v>
      </c>
      <c r="R1923" s="832">
        <v>2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32</v>
      </c>
      <c r="B1924" s="832" t="s">
        <v>2552</v>
      </c>
      <c r="C1924" s="832" t="s">
        <v>2558</v>
      </c>
      <c r="D1924" s="833" t="s">
        <v>4322</v>
      </c>
      <c r="E1924" s="834" t="s">
        <v>2594</v>
      </c>
      <c r="F1924" s="832" t="s">
        <v>2553</v>
      </c>
      <c r="G1924" s="832" t="s">
        <v>2667</v>
      </c>
      <c r="H1924" s="832" t="s">
        <v>592</v>
      </c>
      <c r="I1924" s="832" t="s">
        <v>2761</v>
      </c>
      <c r="J1924" s="832" t="s">
        <v>899</v>
      </c>
      <c r="K1924" s="832" t="s">
        <v>2762</v>
      </c>
      <c r="L1924" s="835">
        <v>516</v>
      </c>
      <c r="M1924" s="835">
        <v>1032</v>
      </c>
      <c r="N1924" s="832">
        <v>2</v>
      </c>
      <c r="O1924" s="836">
        <v>0.5</v>
      </c>
      <c r="P1924" s="835">
        <v>1032</v>
      </c>
      <c r="Q1924" s="837">
        <v>1</v>
      </c>
      <c r="R1924" s="832">
        <v>2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32</v>
      </c>
      <c r="B1925" s="832" t="s">
        <v>2552</v>
      </c>
      <c r="C1925" s="832" t="s">
        <v>2558</v>
      </c>
      <c r="D1925" s="833" t="s">
        <v>4322</v>
      </c>
      <c r="E1925" s="834" t="s">
        <v>2594</v>
      </c>
      <c r="F1925" s="832" t="s">
        <v>2553</v>
      </c>
      <c r="G1925" s="832" t="s">
        <v>2629</v>
      </c>
      <c r="H1925" s="832" t="s">
        <v>592</v>
      </c>
      <c r="I1925" s="832" t="s">
        <v>3213</v>
      </c>
      <c r="J1925" s="832" t="s">
        <v>820</v>
      </c>
      <c r="K1925" s="832" t="s">
        <v>2972</v>
      </c>
      <c r="L1925" s="835">
        <v>91.11</v>
      </c>
      <c r="M1925" s="835">
        <v>182.22</v>
      </c>
      <c r="N1925" s="832">
        <v>2</v>
      </c>
      <c r="O1925" s="836">
        <v>0.5</v>
      </c>
      <c r="P1925" s="835">
        <v>182.22</v>
      </c>
      <c r="Q1925" s="837">
        <v>1</v>
      </c>
      <c r="R1925" s="832">
        <v>2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32</v>
      </c>
      <c r="B1926" s="832" t="s">
        <v>2552</v>
      </c>
      <c r="C1926" s="832" t="s">
        <v>2558</v>
      </c>
      <c r="D1926" s="833" t="s">
        <v>4322</v>
      </c>
      <c r="E1926" s="834" t="s">
        <v>2594</v>
      </c>
      <c r="F1926" s="832" t="s">
        <v>2553</v>
      </c>
      <c r="G1926" s="832" t="s">
        <v>2803</v>
      </c>
      <c r="H1926" s="832" t="s">
        <v>592</v>
      </c>
      <c r="I1926" s="832" t="s">
        <v>2804</v>
      </c>
      <c r="J1926" s="832" t="s">
        <v>866</v>
      </c>
      <c r="K1926" s="832" t="s">
        <v>2805</v>
      </c>
      <c r="L1926" s="835">
        <v>159.16999999999999</v>
      </c>
      <c r="M1926" s="835">
        <v>159.16999999999999</v>
      </c>
      <c r="N1926" s="832">
        <v>1</v>
      </c>
      <c r="O1926" s="836">
        <v>0.5</v>
      </c>
      <c r="P1926" s="835">
        <v>159.16999999999999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32</v>
      </c>
      <c r="B1927" s="832" t="s">
        <v>2552</v>
      </c>
      <c r="C1927" s="832" t="s">
        <v>2558</v>
      </c>
      <c r="D1927" s="833" t="s">
        <v>4322</v>
      </c>
      <c r="E1927" s="834" t="s">
        <v>2594</v>
      </c>
      <c r="F1927" s="832" t="s">
        <v>2553</v>
      </c>
      <c r="G1927" s="832" t="s">
        <v>2650</v>
      </c>
      <c r="H1927" s="832" t="s">
        <v>592</v>
      </c>
      <c r="I1927" s="832" t="s">
        <v>4171</v>
      </c>
      <c r="J1927" s="832" t="s">
        <v>4172</v>
      </c>
      <c r="K1927" s="832" t="s">
        <v>3386</v>
      </c>
      <c r="L1927" s="835">
        <v>846.47</v>
      </c>
      <c r="M1927" s="835">
        <v>1692.94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32</v>
      </c>
      <c r="B1928" s="832" t="s">
        <v>2552</v>
      </c>
      <c r="C1928" s="832" t="s">
        <v>2558</v>
      </c>
      <c r="D1928" s="833" t="s">
        <v>4322</v>
      </c>
      <c r="E1928" s="834" t="s">
        <v>2594</v>
      </c>
      <c r="F1928" s="832" t="s">
        <v>2553</v>
      </c>
      <c r="G1928" s="832" t="s">
        <v>3219</v>
      </c>
      <c r="H1928" s="832" t="s">
        <v>592</v>
      </c>
      <c r="I1928" s="832" t="s">
        <v>3220</v>
      </c>
      <c r="J1928" s="832" t="s">
        <v>1028</v>
      </c>
      <c r="K1928" s="832" t="s">
        <v>2847</v>
      </c>
      <c r="L1928" s="835">
        <v>1860.93</v>
      </c>
      <c r="M1928" s="835">
        <v>3721.86</v>
      </c>
      <c r="N1928" s="832">
        <v>2</v>
      </c>
      <c r="O1928" s="836">
        <v>0.5</v>
      </c>
      <c r="P1928" s="835">
        <v>3721.86</v>
      </c>
      <c r="Q1928" s="837">
        <v>1</v>
      </c>
      <c r="R1928" s="832">
        <v>2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32</v>
      </c>
      <c r="B1929" s="832" t="s">
        <v>2552</v>
      </c>
      <c r="C1929" s="832" t="s">
        <v>2558</v>
      </c>
      <c r="D1929" s="833" t="s">
        <v>4322</v>
      </c>
      <c r="E1929" s="834" t="s">
        <v>2594</v>
      </c>
      <c r="F1929" s="832" t="s">
        <v>2553</v>
      </c>
      <c r="G1929" s="832" t="s">
        <v>2608</v>
      </c>
      <c r="H1929" s="832" t="s">
        <v>592</v>
      </c>
      <c r="I1929" s="832" t="s">
        <v>2609</v>
      </c>
      <c r="J1929" s="832" t="s">
        <v>994</v>
      </c>
      <c r="K1929" s="832" t="s">
        <v>2610</v>
      </c>
      <c r="L1929" s="835">
        <v>75.05</v>
      </c>
      <c r="M1929" s="835">
        <v>75.05</v>
      </c>
      <c r="N1929" s="832">
        <v>1</v>
      </c>
      <c r="O1929" s="836">
        <v>0.5</v>
      </c>
      <c r="P1929" s="835">
        <v>75.05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32</v>
      </c>
      <c r="B1930" s="832" t="s">
        <v>2552</v>
      </c>
      <c r="C1930" s="832" t="s">
        <v>2558</v>
      </c>
      <c r="D1930" s="833" t="s">
        <v>4322</v>
      </c>
      <c r="E1930" s="834" t="s">
        <v>2594</v>
      </c>
      <c r="F1930" s="832" t="s">
        <v>2553</v>
      </c>
      <c r="G1930" s="832" t="s">
        <v>2608</v>
      </c>
      <c r="H1930" s="832" t="s">
        <v>592</v>
      </c>
      <c r="I1930" s="832" t="s">
        <v>2674</v>
      </c>
      <c r="J1930" s="832" t="s">
        <v>2675</v>
      </c>
      <c r="K1930" s="832" t="s">
        <v>2676</v>
      </c>
      <c r="L1930" s="835">
        <v>45.03</v>
      </c>
      <c r="M1930" s="835">
        <v>180.12</v>
      </c>
      <c r="N1930" s="832">
        <v>4</v>
      </c>
      <c r="O1930" s="836">
        <v>2</v>
      </c>
      <c r="P1930" s="835">
        <v>180.12</v>
      </c>
      <c r="Q1930" s="837">
        <v>1</v>
      </c>
      <c r="R1930" s="832">
        <v>4</v>
      </c>
      <c r="S1930" s="837">
        <v>1</v>
      </c>
      <c r="T1930" s="836">
        <v>2</v>
      </c>
      <c r="U1930" s="838">
        <v>1</v>
      </c>
    </row>
    <row r="1931" spans="1:21" ht="14.4" customHeight="1" x14ac:dyDescent="0.3">
      <c r="A1931" s="831">
        <v>32</v>
      </c>
      <c r="B1931" s="832" t="s">
        <v>2552</v>
      </c>
      <c r="C1931" s="832" t="s">
        <v>2558</v>
      </c>
      <c r="D1931" s="833" t="s">
        <v>4322</v>
      </c>
      <c r="E1931" s="834" t="s">
        <v>2594</v>
      </c>
      <c r="F1931" s="832" t="s">
        <v>2553</v>
      </c>
      <c r="G1931" s="832" t="s">
        <v>3377</v>
      </c>
      <c r="H1931" s="832" t="s">
        <v>592</v>
      </c>
      <c r="I1931" s="832" t="s">
        <v>4173</v>
      </c>
      <c r="J1931" s="832" t="s">
        <v>3775</v>
      </c>
      <c r="K1931" s="832" t="s">
        <v>2402</v>
      </c>
      <c r="L1931" s="835">
        <v>49.2</v>
      </c>
      <c r="M1931" s="835">
        <v>98.4</v>
      </c>
      <c r="N1931" s="832">
        <v>2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32</v>
      </c>
      <c r="B1932" s="832" t="s">
        <v>2552</v>
      </c>
      <c r="C1932" s="832" t="s">
        <v>2558</v>
      </c>
      <c r="D1932" s="833" t="s">
        <v>4322</v>
      </c>
      <c r="E1932" s="834" t="s">
        <v>2594</v>
      </c>
      <c r="F1932" s="832" t="s">
        <v>2553</v>
      </c>
      <c r="G1932" s="832" t="s">
        <v>3609</v>
      </c>
      <c r="H1932" s="832" t="s">
        <v>592</v>
      </c>
      <c r="I1932" s="832" t="s">
        <v>3610</v>
      </c>
      <c r="J1932" s="832" t="s">
        <v>3611</v>
      </c>
      <c r="K1932" s="832" t="s">
        <v>3612</v>
      </c>
      <c r="L1932" s="835">
        <v>60.9</v>
      </c>
      <c r="M1932" s="835">
        <v>121.8</v>
      </c>
      <c r="N1932" s="832">
        <v>2</v>
      </c>
      <c r="O1932" s="836">
        <v>0.5</v>
      </c>
      <c r="P1932" s="835">
        <v>121.8</v>
      </c>
      <c r="Q1932" s="837">
        <v>1</v>
      </c>
      <c r="R1932" s="832">
        <v>2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32</v>
      </c>
      <c r="B1933" s="832" t="s">
        <v>2552</v>
      </c>
      <c r="C1933" s="832" t="s">
        <v>2558</v>
      </c>
      <c r="D1933" s="833" t="s">
        <v>4322</v>
      </c>
      <c r="E1933" s="834" t="s">
        <v>2594</v>
      </c>
      <c r="F1933" s="832" t="s">
        <v>2553</v>
      </c>
      <c r="G1933" s="832" t="s">
        <v>3317</v>
      </c>
      <c r="H1933" s="832" t="s">
        <v>592</v>
      </c>
      <c r="I1933" s="832" t="s">
        <v>3318</v>
      </c>
      <c r="J1933" s="832" t="s">
        <v>3319</v>
      </c>
      <c r="K1933" s="832" t="s">
        <v>3320</v>
      </c>
      <c r="L1933" s="835">
        <v>0</v>
      </c>
      <c r="M1933" s="835">
        <v>0</v>
      </c>
      <c r="N1933" s="832">
        <v>2</v>
      </c>
      <c r="O1933" s="836">
        <v>1</v>
      </c>
      <c r="P1933" s="835"/>
      <c r="Q1933" s="837"/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32</v>
      </c>
      <c r="B1934" s="832" t="s">
        <v>2552</v>
      </c>
      <c r="C1934" s="832" t="s">
        <v>2558</v>
      </c>
      <c r="D1934" s="833" t="s">
        <v>4322</v>
      </c>
      <c r="E1934" s="834" t="s">
        <v>2594</v>
      </c>
      <c r="F1934" s="832" t="s">
        <v>2553</v>
      </c>
      <c r="G1934" s="832" t="s">
        <v>3317</v>
      </c>
      <c r="H1934" s="832" t="s">
        <v>592</v>
      </c>
      <c r="I1934" s="832" t="s">
        <v>4174</v>
      </c>
      <c r="J1934" s="832" t="s">
        <v>4175</v>
      </c>
      <c r="K1934" s="832" t="s">
        <v>4176</v>
      </c>
      <c r="L1934" s="835">
        <v>0</v>
      </c>
      <c r="M1934" s="835">
        <v>0</v>
      </c>
      <c r="N1934" s="832">
        <v>3</v>
      </c>
      <c r="O1934" s="836">
        <v>0.5</v>
      </c>
      <c r="P1934" s="835"/>
      <c r="Q1934" s="837"/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32</v>
      </c>
      <c r="B1935" s="832" t="s">
        <v>2552</v>
      </c>
      <c r="C1935" s="832" t="s">
        <v>2558</v>
      </c>
      <c r="D1935" s="833" t="s">
        <v>4322</v>
      </c>
      <c r="E1935" s="834" t="s">
        <v>2594</v>
      </c>
      <c r="F1935" s="832" t="s">
        <v>2553</v>
      </c>
      <c r="G1935" s="832" t="s">
        <v>2826</v>
      </c>
      <c r="H1935" s="832" t="s">
        <v>592</v>
      </c>
      <c r="I1935" s="832" t="s">
        <v>2827</v>
      </c>
      <c r="J1935" s="832" t="s">
        <v>2828</v>
      </c>
      <c r="K1935" s="832" t="s">
        <v>2829</v>
      </c>
      <c r="L1935" s="835">
        <v>0</v>
      </c>
      <c r="M1935" s="835">
        <v>0</v>
      </c>
      <c r="N1935" s="832">
        <v>3</v>
      </c>
      <c r="O1935" s="836">
        <v>1.5</v>
      </c>
      <c r="P1935" s="835">
        <v>0</v>
      </c>
      <c r="Q1935" s="837"/>
      <c r="R1935" s="832">
        <v>2</v>
      </c>
      <c r="S1935" s="837">
        <v>0.66666666666666663</v>
      </c>
      <c r="T1935" s="836">
        <v>0.5</v>
      </c>
      <c r="U1935" s="838">
        <v>0.33333333333333331</v>
      </c>
    </row>
    <row r="1936" spans="1:21" ht="14.4" customHeight="1" x14ac:dyDescent="0.3">
      <c r="A1936" s="831">
        <v>32</v>
      </c>
      <c r="B1936" s="832" t="s">
        <v>2552</v>
      </c>
      <c r="C1936" s="832" t="s">
        <v>2558</v>
      </c>
      <c r="D1936" s="833" t="s">
        <v>4322</v>
      </c>
      <c r="E1936" s="834" t="s">
        <v>2594</v>
      </c>
      <c r="F1936" s="832" t="s">
        <v>2553</v>
      </c>
      <c r="G1936" s="832" t="s">
        <v>2684</v>
      </c>
      <c r="H1936" s="832" t="s">
        <v>592</v>
      </c>
      <c r="I1936" s="832" t="s">
        <v>3586</v>
      </c>
      <c r="J1936" s="832" t="s">
        <v>2686</v>
      </c>
      <c r="K1936" s="832" t="s">
        <v>3587</v>
      </c>
      <c r="L1936" s="835">
        <v>35.18</v>
      </c>
      <c r="M1936" s="835">
        <v>35.18</v>
      </c>
      <c r="N1936" s="832">
        <v>1</v>
      </c>
      <c r="O1936" s="836">
        <v>1</v>
      </c>
      <c r="P1936" s="835">
        <v>35.18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32</v>
      </c>
      <c r="B1937" s="832" t="s">
        <v>2552</v>
      </c>
      <c r="C1937" s="832" t="s">
        <v>2558</v>
      </c>
      <c r="D1937" s="833" t="s">
        <v>4322</v>
      </c>
      <c r="E1937" s="834" t="s">
        <v>2594</v>
      </c>
      <c r="F1937" s="832" t="s">
        <v>2553</v>
      </c>
      <c r="G1937" s="832" t="s">
        <v>2684</v>
      </c>
      <c r="H1937" s="832" t="s">
        <v>592</v>
      </c>
      <c r="I1937" s="832" t="s">
        <v>2685</v>
      </c>
      <c r="J1937" s="832" t="s">
        <v>2686</v>
      </c>
      <c r="K1937" s="832" t="s">
        <v>679</v>
      </c>
      <c r="L1937" s="835">
        <v>58.62</v>
      </c>
      <c r="M1937" s="835">
        <v>175.85999999999999</v>
      </c>
      <c r="N1937" s="832">
        <v>3</v>
      </c>
      <c r="O1937" s="836">
        <v>1.5</v>
      </c>
      <c r="P1937" s="835">
        <v>117.24</v>
      </c>
      <c r="Q1937" s="837">
        <v>0.66666666666666674</v>
      </c>
      <c r="R1937" s="832">
        <v>2</v>
      </c>
      <c r="S1937" s="837">
        <v>0.66666666666666663</v>
      </c>
      <c r="T1937" s="836">
        <v>1</v>
      </c>
      <c r="U1937" s="838">
        <v>0.66666666666666663</v>
      </c>
    </row>
    <row r="1938" spans="1:21" ht="14.4" customHeight="1" x14ac:dyDescent="0.3">
      <c r="A1938" s="831">
        <v>32</v>
      </c>
      <c r="B1938" s="832" t="s">
        <v>2552</v>
      </c>
      <c r="C1938" s="832" t="s">
        <v>2558</v>
      </c>
      <c r="D1938" s="833" t="s">
        <v>4322</v>
      </c>
      <c r="E1938" s="834" t="s">
        <v>2594</v>
      </c>
      <c r="F1938" s="832" t="s">
        <v>2553</v>
      </c>
      <c r="G1938" s="832" t="s">
        <v>2830</v>
      </c>
      <c r="H1938" s="832" t="s">
        <v>592</v>
      </c>
      <c r="I1938" s="832" t="s">
        <v>4177</v>
      </c>
      <c r="J1938" s="832" t="s">
        <v>4178</v>
      </c>
      <c r="K1938" s="832" t="s">
        <v>4179</v>
      </c>
      <c r="L1938" s="835">
        <v>663.86</v>
      </c>
      <c r="M1938" s="835">
        <v>1327.72</v>
      </c>
      <c r="N1938" s="832">
        <v>2</v>
      </c>
      <c r="O1938" s="836">
        <v>1</v>
      </c>
      <c r="P1938" s="835">
        <v>1327.72</v>
      </c>
      <c r="Q1938" s="837">
        <v>1</v>
      </c>
      <c r="R1938" s="832">
        <v>2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32</v>
      </c>
      <c r="B1939" s="832" t="s">
        <v>2552</v>
      </c>
      <c r="C1939" s="832" t="s">
        <v>2558</v>
      </c>
      <c r="D1939" s="833" t="s">
        <v>4322</v>
      </c>
      <c r="E1939" s="834" t="s">
        <v>2594</v>
      </c>
      <c r="F1939" s="832" t="s">
        <v>2553</v>
      </c>
      <c r="G1939" s="832" t="s">
        <v>2687</v>
      </c>
      <c r="H1939" s="832" t="s">
        <v>592</v>
      </c>
      <c r="I1939" s="832" t="s">
        <v>2837</v>
      </c>
      <c r="J1939" s="832" t="s">
        <v>1213</v>
      </c>
      <c r="K1939" s="832" t="s">
        <v>2435</v>
      </c>
      <c r="L1939" s="835">
        <v>760.22</v>
      </c>
      <c r="M1939" s="835">
        <v>2280.66</v>
      </c>
      <c r="N1939" s="832">
        <v>3</v>
      </c>
      <c r="O1939" s="836">
        <v>1.5</v>
      </c>
      <c r="P1939" s="835">
        <v>1520.44</v>
      </c>
      <c r="Q1939" s="837">
        <v>0.66666666666666674</v>
      </c>
      <c r="R1939" s="832">
        <v>2</v>
      </c>
      <c r="S1939" s="837">
        <v>0.66666666666666663</v>
      </c>
      <c r="T1939" s="836">
        <v>1</v>
      </c>
      <c r="U1939" s="838">
        <v>0.66666666666666663</v>
      </c>
    </row>
    <row r="1940" spans="1:21" ht="14.4" customHeight="1" x14ac:dyDescent="0.3">
      <c r="A1940" s="831">
        <v>32</v>
      </c>
      <c r="B1940" s="832" t="s">
        <v>2552</v>
      </c>
      <c r="C1940" s="832" t="s">
        <v>2558</v>
      </c>
      <c r="D1940" s="833" t="s">
        <v>4322</v>
      </c>
      <c r="E1940" s="834" t="s">
        <v>2594</v>
      </c>
      <c r="F1940" s="832" t="s">
        <v>2553</v>
      </c>
      <c r="G1940" s="832" t="s">
        <v>2632</v>
      </c>
      <c r="H1940" s="832" t="s">
        <v>592</v>
      </c>
      <c r="I1940" s="832" t="s">
        <v>3671</v>
      </c>
      <c r="J1940" s="832" t="s">
        <v>875</v>
      </c>
      <c r="K1940" s="832" t="s">
        <v>2809</v>
      </c>
      <c r="L1940" s="835">
        <v>0</v>
      </c>
      <c r="M1940" s="835">
        <v>0</v>
      </c>
      <c r="N1940" s="832">
        <v>3</v>
      </c>
      <c r="O1940" s="836">
        <v>2</v>
      </c>
      <c r="P1940" s="835">
        <v>0</v>
      </c>
      <c r="Q1940" s="837"/>
      <c r="R1940" s="832">
        <v>2</v>
      </c>
      <c r="S1940" s="837">
        <v>0.66666666666666663</v>
      </c>
      <c r="T1940" s="836">
        <v>1.5</v>
      </c>
      <c r="U1940" s="838">
        <v>0.75</v>
      </c>
    </row>
    <row r="1941" spans="1:21" ht="14.4" customHeight="1" x14ac:dyDescent="0.3">
      <c r="A1941" s="831">
        <v>32</v>
      </c>
      <c r="B1941" s="832" t="s">
        <v>2552</v>
      </c>
      <c r="C1941" s="832" t="s">
        <v>2558</v>
      </c>
      <c r="D1941" s="833" t="s">
        <v>4322</v>
      </c>
      <c r="E1941" s="834" t="s">
        <v>2594</v>
      </c>
      <c r="F1941" s="832" t="s">
        <v>2553</v>
      </c>
      <c r="G1941" s="832" t="s">
        <v>4180</v>
      </c>
      <c r="H1941" s="832" t="s">
        <v>592</v>
      </c>
      <c r="I1941" s="832" t="s">
        <v>4181</v>
      </c>
      <c r="J1941" s="832" t="s">
        <v>4182</v>
      </c>
      <c r="K1941" s="832" t="s">
        <v>4183</v>
      </c>
      <c r="L1941" s="835">
        <v>0</v>
      </c>
      <c r="M1941" s="835">
        <v>0</v>
      </c>
      <c r="N1941" s="832">
        <v>1</v>
      </c>
      <c r="O1941" s="836">
        <v>1</v>
      </c>
      <c r="P1941" s="835">
        <v>0</v>
      </c>
      <c r="Q1941" s="837"/>
      <c r="R1941" s="832">
        <v>1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32</v>
      </c>
      <c r="B1942" s="832" t="s">
        <v>2552</v>
      </c>
      <c r="C1942" s="832" t="s">
        <v>2558</v>
      </c>
      <c r="D1942" s="833" t="s">
        <v>4322</v>
      </c>
      <c r="E1942" s="834" t="s">
        <v>2594</v>
      </c>
      <c r="F1942" s="832" t="s">
        <v>2553</v>
      </c>
      <c r="G1942" s="832" t="s">
        <v>3494</v>
      </c>
      <c r="H1942" s="832" t="s">
        <v>592</v>
      </c>
      <c r="I1942" s="832" t="s">
        <v>4184</v>
      </c>
      <c r="J1942" s="832" t="s">
        <v>4185</v>
      </c>
      <c r="K1942" s="832" t="s">
        <v>4186</v>
      </c>
      <c r="L1942" s="835">
        <v>73.45</v>
      </c>
      <c r="M1942" s="835">
        <v>146.9</v>
      </c>
      <c r="N1942" s="832">
        <v>2</v>
      </c>
      <c r="O1942" s="836">
        <v>1</v>
      </c>
      <c r="P1942" s="835">
        <v>73.45</v>
      </c>
      <c r="Q1942" s="837">
        <v>0.5</v>
      </c>
      <c r="R1942" s="832">
        <v>1</v>
      </c>
      <c r="S1942" s="837">
        <v>0.5</v>
      </c>
      <c r="T1942" s="836">
        <v>0.5</v>
      </c>
      <c r="U1942" s="838">
        <v>0.5</v>
      </c>
    </row>
    <row r="1943" spans="1:21" ht="14.4" customHeight="1" x14ac:dyDescent="0.3">
      <c r="A1943" s="831">
        <v>32</v>
      </c>
      <c r="B1943" s="832" t="s">
        <v>2552</v>
      </c>
      <c r="C1943" s="832" t="s">
        <v>2558</v>
      </c>
      <c r="D1943" s="833" t="s">
        <v>4322</v>
      </c>
      <c r="E1943" s="834" t="s">
        <v>2594</v>
      </c>
      <c r="F1943" s="832" t="s">
        <v>2553</v>
      </c>
      <c r="G1943" s="832" t="s">
        <v>3494</v>
      </c>
      <c r="H1943" s="832" t="s">
        <v>592</v>
      </c>
      <c r="I1943" s="832" t="s">
        <v>4187</v>
      </c>
      <c r="J1943" s="832" t="s">
        <v>4059</v>
      </c>
      <c r="K1943" s="832" t="s">
        <v>4188</v>
      </c>
      <c r="L1943" s="835">
        <v>73.45</v>
      </c>
      <c r="M1943" s="835">
        <v>146.9</v>
      </c>
      <c r="N1943" s="832">
        <v>2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32</v>
      </c>
      <c r="B1944" s="832" t="s">
        <v>2552</v>
      </c>
      <c r="C1944" s="832" t="s">
        <v>2558</v>
      </c>
      <c r="D1944" s="833" t="s">
        <v>4322</v>
      </c>
      <c r="E1944" s="834" t="s">
        <v>2594</v>
      </c>
      <c r="F1944" s="832" t="s">
        <v>2553</v>
      </c>
      <c r="G1944" s="832" t="s">
        <v>2690</v>
      </c>
      <c r="H1944" s="832" t="s">
        <v>662</v>
      </c>
      <c r="I1944" s="832" t="s">
        <v>2393</v>
      </c>
      <c r="J1944" s="832" t="s">
        <v>2041</v>
      </c>
      <c r="K1944" s="832" t="s">
        <v>2394</v>
      </c>
      <c r="L1944" s="835">
        <v>70.23</v>
      </c>
      <c r="M1944" s="835">
        <v>140.46</v>
      </c>
      <c r="N1944" s="832">
        <v>2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32</v>
      </c>
      <c r="B1945" s="832" t="s">
        <v>2552</v>
      </c>
      <c r="C1945" s="832" t="s">
        <v>2558</v>
      </c>
      <c r="D1945" s="833" t="s">
        <v>4322</v>
      </c>
      <c r="E1945" s="834" t="s">
        <v>2594</v>
      </c>
      <c r="F1945" s="832" t="s">
        <v>2553</v>
      </c>
      <c r="G1945" s="832" t="s">
        <v>2634</v>
      </c>
      <c r="H1945" s="832" t="s">
        <v>662</v>
      </c>
      <c r="I1945" s="832" t="s">
        <v>2694</v>
      </c>
      <c r="J1945" s="832" t="s">
        <v>901</v>
      </c>
      <c r="K1945" s="832" t="s">
        <v>2018</v>
      </c>
      <c r="L1945" s="835">
        <v>490.89</v>
      </c>
      <c r="M1945" s="835">
        <v>5890.68</v>
      </c>
      <c r="N1945" s="832">
        <v>12</v>
      </c>
      <c r="O1945" s="836">
        <v>2</v>
      </c>
      <c r="P1945" s="835">
        <v>5890.68</v>
      </c>
      <c r="Q1945" s="837">
        <v>1</v>
      </c>
      <c r="R1945" s="832">
        <v>12</v>
      </c>
      <c r="S1945" s="837">
        <v>1</v>
      </c>
      <c r="T1945" s="836">
        <v>2</v>
      </c>
      <c r="U1945" s="838">
        <v>1</v>
      </c>
    </row>
    <row r="1946" spans="1:21" ht="14.4" customHeight="1" x14ac:dyDescent="0.3">
      <c r="A1946" s="831">
        <v>32</v>
      </c>
      <c r="B1946" s="832" t="s">
        <v>2552</v>
      </c>
      <c r="C1946" s="832" t="s">
        <v>2558</v>
      </c>
      <c r="D1946" s="833" t="s">
        <v>4322</v>
      </c>
      <c r="E1946" s="834" t="s">
        <v>2594</v>
      </c>
      <c r="F1946" s="832" t="s">
        <v>2553</v>
      </c>
      <c r="G1946" s="832" t="s">
        <v>2634</v>
      </c>
      <c r="H1946" s="832" t="s">
        <v>662</v>
      </c>
      <c r="I1946" s="832" t="s">
        <v>2635</v>
      </c>
      <c r="J1946" s="832" t="s">
        <v>901</v>
      </c>
      <c r="K1946" s="832" t="s">
        <v>2012</v>
      </c>
      <c r="L1946" s="835">
        <v>923.74</v>
      </c>
      <c r="M1946" s="835">
        <v>4618.7</v>
      </c>
      <c r="N1946" s="832">
        <v>5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32</v>
      </c>
      <c r="B1947" s="832" t="s">
        <v>2552</v>
      </c>
      <c r="C1947" s="832" t="s">
        <v>2558</v>
      </c>
      <c r="D1947" s="833" t="s">
        <v>4322</v>
      </c>
      <c r="E1947" s="834" t="s">
        <v>2594</v>
      </c>
      <c r="F1947" s="832" t="s">
        <v>2553</v>
      </c>
      <c r="G1947" s="832" t="s">
        <v>3260</v>
      </c>
      <c r="H1947" s="832" t="s">
        <v>592</v>
      </c>
      <c r="I1947" s="832" t="s">
        <v>3261</v>
      </c>
      <c r="J1947" s="832" t="s">
        <v>3262</v>
      </c>
      <c r="K1947" s="832" t="s">
        <v>3263</v>
      </c>
      <c r="L1947" s="835">
        <v>155.24</v>
      </c>
      <c r="M1947" s="835">
        <v>155.24</v>
      </c>
      <c r="N1947" s="832">
        <v>1</v>
      </c>
      <c r="O1947" s="836">
        <v>0.5</v>
      </c>
      <c r="P1947" s="835">
        <v>155.24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32</v>
      </c>
      <c r="B1948" s="832" t="s">
        <v>2552</v>
      </c>
      <c r="C1948" s="832" t="s">
        <v>2558</v>
      </c>
      <c r="D1948" s="833" t="s">
        <v>4322</v>
      </c>
      <c r="E1948" s="834" t="s">
        <v>2594</v>
      </c>
      <c r="F1948" s="832" t="s">
        <v>2553</v>
      </c>
      <c r="G1948" s="832" t="s">
        <v>2853</v>
      </c>
      <c r="H1948" s="832" t="s">
        <v>662</v>
      </c>
      <c r="I1948" s="832" t="s">
        <v>2233</v>
      </c>
      <c r="J1948" s="832" t="s">
        <v>711</v>
      </c>
      <c r="K1948" s="832" t="s">
        <v>2234</v>
      </c>
      <c r="L1948" s="835">
        <v>48.42</v>
      </c>
      <c r="M1948" s="835">
        <v>290.52</v>
      </c>
      <c r="N1948" s="832">
        <v>6</v>
      </c>
      <c r="O1948" s="836">
        <v>2</v>
      </c>
      <c r="P1948" s="835">
        <v>48.42</v>
      </c>
      <c r="Q1948" s="837">
        <v>0.16666666666666669</v>
      </c>
      <c r="R1948" s="832">
        <v>1</v>
      </c>
      <c r="S1948" s="837">
        <v>0.16666666666666666</v>
      </c>
      <c r="T1948" s="836">
        <v>0.5</v>
      </c>
      <c r="U1948" s="838">
        <v>0.25</v>
      </c>
    </row>
    <row r="1949" spans="1:21" ht="14.4" customHeight="1" x14ac:dyDescent="0.3">
      <c r="A1949" s="831">
        <v>32</v>
      </c>
      <c r="B1949" s="832" t="s">
        <v>2552</v>
      </c>
      <c r="C1949" s="832" t="s">
        <v>2558</v>
      </c>
      <c r="D1949" s="833" t="s">
        <v>4322</v>
      </c>
      <c r="E1949" s="834" t="s">
        <v>2594</v>
      </c>
      <c r="F1949" s="832" t="s">
        <v>2553</v>
      </c>
      <c r="G1949" s="832" t="s">
        <v>2853</v>
      </c>
      <c r="H1949" s="832" t="s">
        <v>592</v>
      </c>
      <c r="I1949" s="832" t="s">
        <v>2856</v>
      </c>
      <c r="J1949" s="832" t="s">
        <v>2857</v>
      </c>
      <c r="K1949" s="832" t="s">
        <v>2858</v>
      </c>
      <c r="L1949" s="835">
        <v>48.42</v>
      </c>
      <c r="M1949" s="835">
        <v>96.84</v>
      </c>
      <c r="N1949" s="832">
        <v>2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32</v>
      </c>
      <c r="B1950" s="832" t="s">
        <v>2552</v>
      </c>
      <c r="C1950" s="832" t="s">
        <v>2558</v>
      </c>
      <c r="D1950" s="833" t="s">
        <v>4322</v>
      </c>
      <c r="E1950" s="834" t="s">
        <v>2594</v>
      </c>
      <c r="F1950" s="832" t="s">
        <v>2553</v>
      </c>
      <c r="G1950" s="832" t="s">
        <v>3400</v>
      </c>
      <c r="H1950" s="832" t="s">
        <v>592</v>
      </c>
      <c r="I1950" s="832" t="s">
        <v>3687</v>
      </c>
      <c r="J1950" s="832" t="s">
        <v>3688</v>
      </c>
      <c r="K1950" s="832" t="s">
        <v>3662</v>
      </c>
      <c r="L1950" s="835">
        <v>29.02</v>
      </c>
      <c r="M1950" s="835">
        <v>58.04</v>
      </c>
      <c r="N1950" s="832">
        <v>2</v>
      </c>
      <c r="O1950" s="836">
        <v>0.5</v>
      </c>
      <c r="P1950" s="835">
        <v>58.04</v>
      </c>
      <c r="Q1950" s="837">
        <v>1</v>
      </c>
      <c r="R1950" s="832">
        <v>2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32</v>
      </c>
      <c r="B1951" s="832" t="s">
        <v>2552</v>
      </c>
      <c r="C1951" s="832" t="s">
        <v>2558</v>
      </c>
      <c r="D1951" s="833" t="s">
        <v>4322</v>
      </c>
      <c r="E1951" s="834" t="s">
        <v>2594</v>
      </c>
      <c r="F1951" s="832" t="s">
        <v>2553</v>
      </c>
      <c r="G1951" s="832" t="s">
        <v>2741</v>
      </c>
      <c r="H1951" s="832" t="s">
        <v>592</v>
      </c>
      <c r="I1951" s="832" t="s">
        <v>2742</v>
      </c>
      <c r="J1951" s="832" t="s">
        <v>1354</v>
      </c>
      <c r="K1951" s="832" t="s">
        <v>2743</v>
      </c>
      <c r="L1951" s="835">
        <v>78.33</v>
      </c>
      <c r="M1951" s="835">
        <v>156.66</v>
      </c>
      <c r="N1951" s="832">
        <v>2</v>
      </c>
      <c r="O1951" s="836">
        <v>1</v>
      </c>
      <c r="P1951" s="835">
        <v>156.66</v>
      </c>
      <c r="Q1951" s="837">
        <v>1</v>
      </c>
      <c r="R1951" s="832">
        <v>2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32</v>
      </c>
      <c r="B1952" s="832" t="s">
        <v>2552</v>
      </c>
      <c r="C1952" s="832" t="s">
        <v>2558</v>
      </c>
      <c r="D1952" s="833" t="s">
        <v>4322</v>
      </c>
      <c r="E1952" s="834" t="s">
        <v>2594</v>
      </c>
      <c r="F1952" s="832" t="s">
        <v>2553</v>
      </c>
      <c r="G1952" s="832" t="s">
        <v>2859</v>
      </c>
      <c r="H1952" s="832" t="s">
        <v>592</v>
      </c>
      <c r="I1952" s="832" t="s">
        <v>3196</v>
      </c>
      <c r="J1952" s="832" t="s">
        <v>1584</v>
      </c>
      <c r="K1952" s="832" t="s">
        <v>3141</v>
      </c>
      <c r="L1952" s="835">
        <v>32.25</v>
      </c>
      <c r="M1952" s="835">
        <v>129</v>
      </c>
      <c r="N1952" s="832">
        <v>4</v>
      </c>
      <c r="O1952" s="836">
        <v>2</v>
      </c>
      <c r="P1952" s="835">
        <v>129</v>
      </c>
      <c r="Q1952" s="837">
        <v>1</v>
      </c>
      <c r="R1952" s="832">
        <v>4</v>
      </c>
      <c r="S1952" s="837">
        <v>1</v>
      </c>
      <c r="T1952" s="836">
        <v>2</v>
      </c>
      <c r="U1952" s="838">
        <v>1</v>
      </c>
    </row>
    <row r="1953" spans="1:21" ht="14.4" customHeight="1" x14ac:dyDescent="0.3">
      <c r="A1953" s="831">
        <v>32</v>
      </c>
      <c r="B1953" s="832" t="s">
        <v>2552</v>
      </c>
      <c r="C1953" s="832" t="s">
        <v>2558</v>
      </c>
      <c r="D1953" s="833" t="s">
        <v>4322</v>
      </c>
      <c r="E1953" s="834" t="s">
        <v>2594</v>
      </c>
      <c r="F1953" s="832" t="s">
        <v>2553</v>
      </c>
      <c r="G1953" s="832" t="s">
        <v>2859</v>
      </c>
      <c r="H1953" s="832" t="s">
        <v>592</v>
      </c>
      <c r="I1953" s="832" t="s">
        <v>2862</v>
      </c>
      <c r="J1953" s="832" t="s">
        <v>1584</v>
      </c>
      <c r="K1953" s="832" t="s">
        <v>2861</v>
      </c>
      <c r="L1953" s="835">
        <v>103.67</v>
      </c>
      <c r="M1953" s="835">
        <v>103.67</v>
      </c>
      <c r="N1953" s="832">
        <v>1</v>
      </c>
      <c r="O1953" s="836">
        <v>0.5</v>
      </c>
      <c r="P1953" s="835">
        <v>103.67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32</v>
      </c>
      <c r="B1954" s="832" t="s">
        <v>2552</v>
      </c>
      <c r="C1954" s="832" t="s">
        <v>2558</v>
      </c>
      <c r="D1954" s="833" t="s">
        <v>4322</v>
      </c>
      <c r="E1954" s="834" t="s">
        <v>2594</v>
      </c>
      <c r="F1954" s="832" t="s">
        <v>2553</v>
      </c>
      <c r="G1954" s="832" t="s">
        <v>3197</v>
      </c>
      <c r="H1954" s="832" t="s">
        <v>662</v>
      </c>
      <c r="I1954" s="832" t="s">
        <v>2072</v>
      </c>
      <c r="J1954" s="832" t="s">
        <v>1142</v>
      </c>
      <c r="K1954" s="832" t="s">
        <v>2053</v>
      </c>
      <c r="L1954" s="835">
        <v>47.7</v>
      </c>
      <c r="M1954" s="835">
        <v>95.4</v>
      </c>
      <c r="N1954" s="832">
        <v>2</v>
      </c>
      <c r="O1954" s="836">
        <v>0.5</v>
      </c>
      <c r="P1954" s="835">
        <v>95.4</v>
      </c>
      <c r="Q1954" s="837">
        <v>1</v>
      </c>
      <c r="R1954" s="832">
        <v>2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32</v>
      </c>
      <c r="B1955" s="832" t="s">
        <v>2552</v>
      </c>
      <c r="C1955" s="832" t="s">
        <v>2558</v>
      </c>
      <c r="D1955" s="833" t="s">
        <v>4322</v>
      </c>
      <c r="E1955" s="834" t="s">
        <v>2594</v>
      </c>
      <c r="F1955" s="832" t="s">
        <v>2553</v>
      </c>
      <c r="G1955" s="832" t="s">
        <v>3519</v>
      </c>
      <c r="H1955" s="832" t="s">
        <v>592</v>
      </c>
      <c r="I1955" s="832" t="s">
        <v>4189</v>
      </c>
      <c r="J1955" s="832" t="s">
        <v>4190</v>
      </c>
      <c r="K1955" s="832" t="s">
        <v>4191</v>
      </c>
      <c r="L1955" s="835">
        <v>135.68</v>
      </c>
      <c r="M1955" s="835">
        <v>542.72</v>
      </c>
      <c r="N1955" s="832">
        <v>4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32</v>
      </c>
      <c r="B1956" s="832" t="s">
        <v>2552</v>
      </c>
      <c r="C1956" s="832" t="s">
        <v>2558</v>
      </c>
      <c r="D1956" s="833" t="s">
        <v>4322</v>
      </c>
      <c r="E1956" s="834" t="s">
        <v>2594</v>
      </c>
      <c r="F1956" s="832" t="s">
        <v>2553</v>
      </c>
      <c r="G1956" s="832" t="s">
        <v>2875</v>
      </c>
      <c r="H1956" s="832" t="s">
        <v>662</v>
      </c>
      <c r="I1956" s="832" t="s">
        <v>2876</v>
      </c>
      <c r="J1956" s="832" t="s">
        <v>2877</v>
      </c>
      <c r="K1956" s="832" t="s">
        <v>2878</v>
      </c>
      <c r="L1956" s="835">
        <v>72.88</v>
      </c>
      <c r="M1956" s="835">
        <v>145.76</v>
      </c>
      <c r="N1956" s="832">
        <v>2</v>
      </c>
      <c r="O1956" s="836">
        <v>0.5</v>
      </c>
      <c r="P1956" s="835">
        <v>145.76</v>
      </c>
      <c r="Q1956" s="837">
        <v>1</v>
      </c>
      <c r="R1956" s="832">
        <v>2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32</v>
      </c>
      <c r="B1957" s="832" t="s">
        <v>2552</v>
      </c>
      <c r="C1957" s="832" t="s">
        <v>2558</v>
      </c>
      <c r="D1957" s="833" t="s">
        <v>4322</v>
      </c>
      <c r="E1957" s="834" t="s">
        <v>2594</v>
      </c>
      <c r="F1957" s="832" t="s">
        <v>2553</v>
      </c>
      <c r="G1957" s="832" t="s">
        <v>2883</v>
      </c>
      <c r="H1957" s="832" t="s">
        <v>592</v>
      </c>
      <c r="I1957" s="832" t="s">
        <v>2884</v>
      </c>
      <c r="J1957" s="832" t="s">
        <v>2885</v>
      </c>
      <c r="K1957" s="832" t="s">
        <v>2886</v>
      </c>
      <c r="L1957" s="835">
        <v>1195.75</v>
      </c>
      <c r="M1957" s="835">
        <v>7174.5</v>
      </c>
      <c r="N1957" s="832">
        <v>6</v>
      </c>
      <c r="O1957" s="836">
        <v>2</v>
      </c>
      <c r="P1957" s="835">
        <v>4783</v>
      </c>
      <c r="Q1957" s="837">
        <v>0.66666666666666663</v>
      </c>
      <c r="R1957" s="832">
        <v>4</v>
      </c>
      <c r="S1957" s="837">
        <v>0.66666666666666663</v>
      </c>
      <c r="T1957" s="836">
        <v>1</v>
      </c>
      <c r="U1957" s="838">
        <v>0.5</v>
      </c>
    </row>
    <row r="1958" spans="1:21" ht="14.4" customHeight="1" x14ac:dyDescent="0.3">
      <c r="A1958" s="831">
        <v>32</v>
      </c>
      <c r="B1958" s="832" t="s">
        <v>2552</v>
      </c>
      <c r="C1958" s="832" t="s">
        <v>2558</v>
      </c>
      <c r="D1958" s="833" t="s">
        <v>4322</v>
      </c>
      <c r="E1958" s="834" t="s">
        <v>2594</v>
      </c>
      <c r="F1958" s="832" t="s">
        <v>2553</v>
      </c>
      <c r="G1958" s="832" t="s">
        <v>2883</v>
      </c>
      <c r="H1958" s="832" t="s">
        <v>592</v>
      </c>
      <c r="I1958" s="832" t="s">
        <v>3522</v>
      </c>
      <c r="J1958" s="832" t="s">
        <v>2885</v>
      </c>
      <c r="K1958" s="832" t="s">
        <v>3523</v>
      </c>
      <c r="L1958" s="835">
        <v>2391.4899999999998</v>
      </c>
      <c r="M1958" s="835">
        <v>2391.4899999999998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32</v>
      </c>
      <c r="B1959" s="832" t="s">
        <v>2552</v>
      </c>
      <c r="C1959" s="832" t="s">
        <v>2558</v>
      </c>
      <c r="D1959" s="833" t="s">
        <v>4322</v>
      </c>
      <c r="E1959" s="834" t="s">
        <v>2594</v>
      </c>
      <c r="F1959" s="832" t="s">
        <v>2553</v>
      </c>
      <c r="G1959" s="832" t="s">
        <v>2891</v>
      </c>
      <c r="H1959" s="832" t="s">
        <v>592</v>
      </c>
      <c r="I1959" s="832" t="s">
        <v>3277</v>
      </c>
      <c r="J1959" s="832" t="s">
        <v>3278</v>
      </c>
      <c r="K1959" s="832" t="s">
        <v>1510</v>
      </c>
      <c r="L1959" s="835">
        <v>93.18</v>
      </c>
      <c r="M1959" s="835">
        <v>186.36</v>
      </c>
      <c r="N1959" s="832">
        <v>2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32</v>
      </c>
      <c r="B1960" s="832" t="s">
        <v>2552</v>
      </c>
      <c r="C1960" s="832" t="s">
        <v>2558</v>
      </c>
      <c r="D1960" s="833" t="s">
        <v>4322</v>
      </c>
      <c r="E1960" s="834" t="s">
        <v>2594</v>
      </c>
      <c r="F1960" s="832" t="s">
        <v>2553</v>
      </c>
      <c r="G1960" s="832" t="s">
        <v>2891</v>
      </c>
      <c r="H1960" s="832" t="s">
        <v>592</v>
      </c>
      <c r="I1960" s="832" t="s">
        <v>4192</v>
      </c>
      <c r="J1960" s="832" t="s">
        <v>3278</v>
      </c>
      <c r="K1960" s="832" t="s">
        <v>2296</v>
      </c>
      <c r="L1960" s="835">
        <v>279.52999999999997</v>
      </c>
      <c r="M1960" s="835">
        <v>279.52999999999997</v>
      </c>
      <c r="N1960" s="832">
        <v>1</v>
      </c>
      <c r="O1960" s="836">
        <v>1</v>
      </c>
      <c r="P1960" s="835">
        <v>279.52999999999997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32</v>
      </c>
      <c r="B1961" s="832" t="s">
        <v>2552</v>
      </c>
      <c r="C1961" s="832" t="s">
        <v>2558</v>
      </c>
      <c r="D1961" s="833" t="s">
        <v>4322</v>
      </c>
      <c r="E1961" s="834" t="s">
        <v>2594</v>
      </c>
      <c r="F1961" s="832" t="s">
        <v>2553</v>
      </c>
      <c r="G1961" s="832" t="s">
        <v>3055</v>
      </c>
      <c r="H1961" s="832" t="s">
        <v>592</v>
      </c>
      <c r="I1961" s="832" t="s">
        <v>4193</v>
      </c>
      <c r="J1961" s="832" t="s">
        <v>4194</v>
      </c>
      <c r="K1961" s="832" t="s">
        <v>2966</v>
      </c>
      <c r="L1961" s="835">
        <v>155.30000000000001</v>
      </c>
      <c r="M1961" s="835">
        <v>155.30000000000001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32</v>
      </c>
      <c r="B1962" s="832" t="s">
        <v>2552</v>
      </c>
      <c r="C1962" s="832" t="s">
        <v>2558</v>
      </c>
      <c r="D1962" s="833" t="s">
        <v>4322</v>
      </c>
      <c r="E1962" s="834" t="s">
        <v>2594</v>
      </c>
      <c r="F1962" s="832" t="s">
        <v>2553</v>
      </c>
      <c r="G1962" s="832" t="s">
        <v>2619</v>
      </c>
      <c r="H1962" s="832" t="s">
        <v>592</v>
      </c>
      <c r="I1962" s="832" t="s">
        <v>3073</v>
      </c>
      <c r="J1962" s="832" t="s">
        <v>3074</v>
      </c>
      <c r="K1962" s="832" t="s">
        <v>2915</v>
      </c>
      <c r="L1962" s="835">
        <v>93.96</v>
      </c>
      <c r="M1962" s="835">
        <v>93.96</v>
      </c>
      <c r="N1962" s="832">
        <v>1</v>
      </c>
      <c r="O1962" s="836">
        <v>1</v>
      </c>
      <c r="P1962" s="835">
        <v>93.96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32</v>
      </c>
      <c r="B1963" s="832" t="s">
        <v>2552</v>
      </c>
      <c r="C1963" s="832" t="s">
        <v>2558</v>
      </c>
      <c r="D1963" s="833" t="s">
        <v>4322</v>
      </c>
      <c r="E1963" s="834" t="s">
        <v>2594</v>
      </c>
      <c r="F1963" s="832" t="s">
        <v>2553</v>
      </c>
      <c r="G1963" s="832" t="s">
        <v>2619</v>
      </c>
      <c r="H1963" s="832" t="s">
        <v>592</v>
      </c>
      <c r="I1963" s="832" t="s">
        <v>4195</v>
      </c>
      <c r="J1963" s="832" t="s">
        <v>4196</v>
      </c>
      <c r="K1963" s="832" t="s">
        <v>4197</v>
      </c>
      <c r="L1963" s="835">
        <v>140.94999999999999</v>
      </c>
      <c r="M1963" s="835">
        <v>563.79999999999995</v>
      </c>
      <c r="N1963" s="832">
        <v>4</v>
      </c>
      <c r="O1963" s="836">
        <v>1</v>
      </c>
      <c r="P1963" s="835">
        <v>563.79999999999995</v>
      </c>
      <c r="Q1963" s="837">
        <v>1</v>
      </c>
      <c r="R1963" s="832">
        <v>4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32</v>
      </c>
      <c r="B1964" s="832" t="s">
        <v>2552</v>
      </c>
      <c r="C1964" s="832" t="s">
        <v>2558</v>
      </c>
      <c r="D1964" s="833" t="s">
        <v>4322</v>
      </c>
      <c r="E1964" s="834" t="s">
        <v>2594</v>
      </c>
      <c r="F1964" s="832" t="s">
        <v>2553</v>
      </c>
      <c r="G1964" s="832" t="s">
        <v>3080</v>
      </c>
      <c r="H1964" s="832" t="s">
        <v>662</v>
      </c>
      <c r="I1964" s="832" t="s">
        <v>2209</v>
      </c>
      <c r="J1964" s="832" t="s">
        <v>2210</v>
      </c>
      <c r="K1964" s="832" t="s">
        <v>2211</v>
      </c>
      <c r="L1964" s="835">
        <v>902.57</v>
      </c>
      <c r="M1964" s="835">
        <v>1805.14</v>
      </c>
      <c r="N1964" s="832">
        <v>2</v>
      </c>
      <c r="O1964" s="836">
        <v>2</v>
      </c>
      <c r="P1964" s="835">
        <v>1805.14</v>
      </c>
      <c r="Q1964" s="837">
        <v>1</v>
      </c>
      <c r="R1964" s="832">
        <v>2</v>
      </c>
      <c r="S1964" s="837">
        <v>1</v>
      </c>
      <c r="T1964" s="836">
        <v>2</v>
      </c>
      <c r="U1964" s="838">
        <v>1</v>
      </c>
    </row>
    <row r="1965" spans="1:21" ht="14.4" customHeight="1" x14ac:dyDescent="0.3">
      <c r="A1965" s="831">
        <v>32</v>
      </c>
      <c r="B1965" s="832" t="s">
        <v>2552</v>
      </c>
      <c r="C1965" s="832" t="s">
        <v>2558</v>
      </c>
      <c r="D1965" s="833" t="s">
        <v>4322</v>
      </c>
      <c r="E1965" s="834" t="s">
        <v>2594</v>
      </c>
      <c r="F1965" s="832" t="s">
        <v>2553</v>
      </c>
      <c r="G1965" s="832" t="s">
        <v>2623</v>
      </c>
      <c r="H1965" s="832" t="s">
        <v>592</v>
      </c>
      <c r="I1965" s="832" t="s">
        <v>2624</v>
      </c>
      <c r="J1965" s="832" t="s">
        <v>2625</v>
      </c>
      <c r="K1965" s="832" t="s">
        <v>2626</v>
      </c>
      <c r="L1965" s="835">
        <v>271.94</v>
      </c>
      <c r="M1965" s="835">
        <v>815.81999999999994</v>
      </c>
      <c r="N1965" s="832">
        <v>3</v>
      </c>
      <c r="O1965" s="836">
        <v>2</v>
      </c>
      <c r="P1965" s="835">
        <v>543.88</v>
      </c>
      <c r="Q1965" s="837">
        <v>0.66666666666666674</v>
      </c>
      <c r="R1965" s="832">
        <v>2</v>
      </c>
      <c r="S1965" s="837">
        <v>0.66666666666666663</v>
      </c>
      <c r="T1965" s="836">
        <v>1</v>
      </c>
      <c r="U1965" s="838">
        <v>0.5</v>
      </c>
    </row>
    <row r="1966" spans="1:21" ht="14.4" customHeight="1" x14ac:dyDescent="0.3">
      <c r="A1966" s="831">
        <v>32</v>
      </c>
      <c r="B1966" s="832" t="s">
        <v>2552</v>
      </c>
      <c r="C1966" s="832" t="s">
        <v>2558</v>
      </c>
      <c r="D1966" s="833" t="s">
        <v>4322</v>
      </c>
      <c r="E1966" s="834" t="s">
        <v>2594</v>
      </c>
      <c r="F1966" s="832" t="s">
        <v>2553</v>
      </c>
      <c r="G1966" s="832" t="s">
        <v>2623</v>
      </c>
      <c r="H1966" s="832" t="s">
        <v>592</v>
      </c>
      <c r="I1966" s="832" t="s">
        <v>2624</v>
      </c>
      <c r="J1966" s="832" t="s">
        <v>2625</v>
      </c>
      <c r="K1966" s="832" t="s">
        <v>2626</v>
      </c>
      <c r="L1966" s="835">
        <v>311.02</v>
      </c>
      <c r="M1966" s="835">
        <v>622.04</v>
      </c>
      <c r="N1966" s="832">
        <v>2</v>
      </c>
      <c r="O1966" s="836">
        <v>1.5</v>
      </c>
      <c r="P1966" s="835">
        <v>311.02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0.33333333333333331</v>
      </c>
    </row>
    <row r="1967" spans="1:21" ht="14.4" customHeight="1" x14ac:dyDescent="0.3">
      <c r="A1967" s="831">
        <v>32</v>
      </c>
      <c r="B1967" s="832" t="s">
        <v>2552</v>
      </c>
      <c r="C1967" s="832" t="s">
        <v>2558</v>
      </c>
      <c r="D1967" s="833" t="s">
        <v>4322</v>
      </c>
      <c r="E1967" s="834" t="s">
        <v>2594</v>
      </c>
      <c r="F1967" s="832" t="s">
        <v>2553</v>
      </c>
      <c r="G1967" s="832" t="s">
        <v>2711</v>
      </c>
      <c r="H1967" s="832" t="s">
        <v>592</v>
      </c>
      <c r="I1967" s="832" t="s">
        <v>2929</v>
      </c>
      <c r="J1967" s="832" t="s">
        <v>1718</v>
      </c>
      <c r="K1967" s="832" t="s">
        <v>2930</v>
      </c>
      <c r="L1967" s="835">
        <v>50.32</v>
      </c>
      <c r="M1967" s="835">
        <v>150.96</v>
      </c>
      <c r="N1967" s="832">
        <v>3</v>
      </c>
      <c r="O1967" s="836">
        <v>1.5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32</v>
      </c>
      <c r="B1968" s="832" t="s">
        <v>2552</v>
      </c>
      <c r="C1968" s="832" t="s">
        <v>2558</v>
      </c>
      <c r="D1968" s="833" t="s">
        <v>4322</v>
      </c>
      <c r="E1968" s="834" t="s">
        <v>2594</v>
      </c>
      <c r="F1968" s="832" t="s">
        <v>2553</v>
      </c>
      <c r="G1968" s="832" t="s">
        <v>2711</v>
      </c>
      <c r="H1968" s="832" t="s">
        <v>592</v>
      </c>
      <c r="I1968" s="832" t="s">
        <v>2931</v>
      </c>
      <c r="J1968" s="832" t="s">
        <v>1718</v>
      </c>
      <c r="K1968" s="832" t="s">
        <v>2932</v>
      </c>
      <c r="L1968" s="835">
        <v>16.77</v>
      </c>
      <c r="M1968" s="835">
        <v>16.77</v>
      </c>
      <c r="N1968" s="832">
        <v>1</v>
      </c>
      <c r="O1968" s="836">
        <v>0.5</v>
      </c>
      <c r="P1968" s="835">
        <v>16.77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32</v>
      </c>
      <c r="B1969" s="832" t="s">
        <v>2552</v>
      </c>
      <c r="C1969" s="832" t="s">
        <v>2558</v>
      </c>
      <c r="D1969" s="833" t="s">
        <v>4322</v>
      </c>
      <c r="E1969" s="834" t="s">
        <v>2594</v>
      </c>
      <c r="F1969" s="832" t="s">
        <v>2553</v>
      </c>
      <c r="G1969" s="832" t="s">
        <v>2627</v>
      </c>
      <c r="H1969" s="832" t="s">
        <v>662</v>
      </c>
      <c r="I1969" s="832" t="s">
        <v>3302</v>
      </c>
      <c r="J1969" s="832" t="s">
        <v>3303</v>
      </c>
      <c r="K1969" s="832" t="s">
        <v>3304</v>
      </c>
      <c r="L1969" s="835">
        <v>149.52000000000001</v>
      </c>
      <c r="M1969" s="835">
        <v>149.52000000000001</v>
      </c>
      <c r="N1969" s="832">
        <v>1</v>
      </c>
      <c r="O1969" s="836">
        <v>0.5</v>
      </c>
      <c r="P1969" s="835">
        <v>149.52000000000001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32</v>
      </c>
      <c r="B1970" s="832" t="s">
        <v>2552</v>
      </c>
      <c r="C1970" s="832" t="s">
        <v>2558</v>
      </c>
      <c r="D1970" s="833" t="s">
        <v>4322</v>
      </c>
      <c r="E1970" s="834" t="s">
        <v>2594</v>
      </c>
      <c r="F1970" s="832" t="s">
        <v>2553</v>
      </c>
      <c r="G1970" s="832" t="s">
        <v>2940</v>
      </c>
      <c r="H1970" s="832" t="s">
        <v>592</v>
      </c>
      <c r="I1970" s="832" t="s">
        <v>2941</v>
      </c>
      <c r="J1970" s="832" t="s">
        <v>2942</v>
      </c>
      <c r="K1970" s="832" t="s">
        <v>2943</v>
      </c>
      <c r="L1970" s="835">
        <v>421.79</v>
      </c>
      <c r="M1970" s="835">
        <v>421.79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32</v>
      </c>
      <c r="B1971" s="832" t="s">
        <v>2552</v>
      </c>
      <c r="C1971" s="832" t="s">
        <v>2558</v>
      </c>
      <c r="D1971" s="833" t="s">
        <v>4322</v>
      </c>
      <c r="E1971" s="834" t="s">
        <v>2594</v>
      </c>
      <c r="F1971" s="832" t="s">
        <v>2554</v>
      </c>
      <c r="G1971" s="832" t="s">
        <v>2951</v>
      </c>
      <c r="H1971" s="832" t="s">
        <v>592</v>
      </c>
      <c r="I1971" s="832" t="s">
        <v>2952</v>
      </c>
      <c r="J1971" s="832" t="s">
        <v>2953</v>
      </c>
      <c r="K1971" s="832"/>
      <c r="L1971" s="835">
        <v>0</v>
      </c>
      <c r="M1971" s="835">
        <v>0</v>
      </c>
      <c r="N1971" s="832">
        <v>4</v>
      </c>
      <c r="O1971" s="836">
        <v>3.5</v>
      </c>
      <c r="P1971" s="835">
        <v>0</v>
      </c>
      <c r="Q1971" s="837"/>
      <c r="R1971" s="832">
        <v>2</v>
      </c>
      <c r="S1971" s="837">
        <v>0.5</v>
      </c>
      <c r="T1971" s="836">
        <v>1.5</v>
      </c>
      <c r="U1971" s="838">
        <v>0.42857142857142855</v>
      </c>
    </row>
    <row r="1972" spans="1:21" ht="14.4" customHeight="1" x14ac:dyDescent="0.3">
      <c r="A1972" s="831">
        <v>32</v>
      </c>
      <c r="B1972" s="832" t="s">
        <v>2552</v>
      </c>
      <c r="C1972" s="832" t="s">
        <v>2558</v>
      </c>
      <c r="D1972" s="833" t="s">
        <v>4322</v>
      </c>
      <c r="E1972" s="834" t="s">
        <v>2595</v>
      </c>
      <c r="F1972" s="832" t="s">
        <v>2553</v>
      </c>
      <c r="G1972" s="832" t="s">
        <v>2598</v>
      </c>
      <c r="H1972" s="832" t="s">
        <v>592</v>
      </c>
      <c r="I1972" s="832" t="s">
        <v>2599</v>
      </c>
      <c r="J1972" s="832" t="s">
        <v>2600</v>
      </c>
      <c r="K1972" s="832" t="s">
        <v>2601</v>
      </c>
      <c r="L1972" s="835">
        <v>1295.6400000000001</v>
      </c>
      <c r="M1972" s="835">
        <v>1295.6400000000001</v>
      </c>
      <c r="N1972" s="832">
        <v>1</v>
      </c>
      <c r="O1972" s="836">
        <v>0.5</v>
      </c>
      <c r="P1972" s="835">
        <v>1295.6400000000001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32</v>
      </c>
      <c r="B1973" s="832" t="s">
        <v>2552</v>
      </c>
      <c r="C1973" s="832" t="s">
        <v>2558</v>
      </c>
      <c r="D1973" s="833" t="s">
        <v>4322</v>
      </c>
      <c r="E1973" s="834" t="s">
        <v>2595</v>
      </c>
      <c r="F1973" s="832" t="s">
        <v>2553</v>
      </c>
      <c r="G1973" s="832" t="s">
        <v>2598</v>
      </c>
      <c r="H1973" s="832" t="s">
        <v>592</v>
      </c>
      <c r="I1973" s="832" t="s">
        <v>2605</v>
      </c>
      <c r="J1973" s="832" t="s">
        <v>1586</v>
      </c>
      <c r="K1973" s="832" t="s">
        <v>2606</v>
      </c>
      <c r="L1973" s="835">
        <v>462.73</v>
      </c>
      <c r="M1973" s="835">
        <v>5552.76</v>
      </c>
      <c r="N1973" s="832">
        <v>12</v>
      </c>
      <c r="O1973" s="836">
        <v>4</v>
      </c>
      <c r="P1973" s="835">
        <v>3701.84</v>
      </c>
      <c r="Q1973" s="837">
        <v>0.66666666666666663</v>
      </c>
      <c r="R1973" s="832">
        <v>8</v>
      </c>
      <c r="S1973" s="837">
        <v>0.66666666666666663</v>
      </c>
      <c r="T1973" s="836">
        <v>3</v>
      </c>
      <c r="U1973" s="838">
        <v>0.75</v>
      </c>
    </row>
    <row r="1974" spans="1:21" ht="14.4" customHeight="1" x14ac:dyDescent="0.3">
      <c r="A1974" s="831">
        <v>32</v>
      </c>
      <c r="B1974" s="832" t="s">
        <v>2552</v>
      </c>
      <c r="C1974" s="832" t="s">
        <v>2558</v>
      </c>
      <c r="D1974" s="833" t="s">
        <v>4322</v>
      </c>
      <c r="E1974" s="834" t="s">
        <v>2595</v>
      </c>
      <c r="F1974" s="832" t="s">
        <v>2553</v>
      </c>
      <c r="G1974" s="832" t="s">
        <v>2648</v>
      </c>
      <c r="H1974" s="832" t="s">
        <v>662</v>
      </c>
      <c r="I1974" s="832" t="s">
        <v>2236</v>
      </c>
      <c r="J1974" s="832" t="s">
        <v>678</v>
      </c>
      <c r="K1974" s="832" t="s">
        <v>679</v>
      </c>
      <c r="L1974" s="835">
        <v>72.55</v>
      </c>
      <c r="M1974" s="835">
        <v>72.55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32</v>
      </c>
      <c r="B1975" s="832" t="s">
        <v>2552</v>
      </c>
      <c r="C1975" s="832" t="s">
        <v>2558</v>
      </c>
      <c r="D1975" s="833" t="s">
        <v>4322</v>
      </c>
      <c r="E1975" s="834" t="s">
        <v>2595</v>
      </c>
      <c r="F1975" s="832" t="s">
        <v>2553</v>
      </c>
      <c r="G1975" s="832" t="s">
        <v>2648</v>
      </c>
      <c r="H1975" s="832" t="s">
        <v>662</v>
      </c>
      <c r="I1975" s="832" t="s">
        <v>2237</v>
      </c>
      <c r="J1975" s="832" t="s">
        <v>678</v>
      </c>
      <c r="K1975" s="832" t="s">
        <v>680</v>
      </c>
      <c r="L1975" s="835">
        <v>65.28</v>
      </c>
      <c r="M1975" s="835">
        <v>2284.7999999999997</v>
      </c>
      <c r="N1975" s="832">
        <v>35</v>
      </c>
      <c r="O1975" s="836">
        <v>12.5</v>
      </c>
      <c r="P1975" s="835">
        <v>1566.7199999999998</v>
      </c>
      <c r="Q1975" s="837">
        <v>0.68571428571428572</v>
      </c>
      <c r="R1975" s="832">
        <v>24</v>
      </c>
      <c r="S1975" s="837">
        <v>0.68571428571428572</v>
      </c>
      <c r="T1975" s="836">
        <v>8.5</v>
      </c>
      <c r="U1975" s="838">
        <v>0.68</v>
      </c>
    </row>
    <row r="1976" spans="1:21" ht="14.4" customHeight="1" x14ac:dyDescent="0.3">
      <c r="A1976" s="831">
        <v>32</v>
      </c>
      <c r="B1976" s="832" t="s">
        <v>2552</v>
      </c>
      <c r="C1976" s="832" t="s">
        <v>2558</v>
      </c>
      <c r="D1976" s="833" t="s">
        <v>4322</v>
      </c>
      <c r="E1976" s="834" t="s">
        <v>2595</v>
      </c>
      <c r="F1976" s="832" t="s">
        <v>2553</v>
      </c>
      <c r="G1976" s="832" t="s">
        <v>2649</v>
      </c>
      <c r="H1976" s="832" t="s">
        <v>662</v>
      </c>
      <c r="I1976" s="832" t="s">
        <v>2146</v>
      </c>
      <c r="J1976" s="832" t="s">
        <v>2144</v>
      </c>
      <c r="K1976" s="832" t="s">
        <v>2147</v>
      </c>
      <c r="L1976" s="835">
        <v>170.52</v>
      </c>
      <c r="M1976" s="835">
        <v>682.08</v>
      </c>
      <c r="N1976" s="832">
        <v>4</v>
      </c>
      <c r="O1976" s="836">
        <v>2</v>
      </c>
      <c r="P1976" s="835">
        <v>511.56000000000006</v>
      </c>
      <c r="Q1976" s="837">
        <v>0.75</v>
      </c>
      <c r="R1976" s="832">
        <v>3</v>
      </c>
      <c r="S1976" s="837">
        <v>0.75</v>
      </c>
      <c r="T1976" s="836">
        <v>1.5</v>
      </c>
      <c r="U1976" s="838">
        <v>0.75</v>
      </c>
    </row>
    <row r="1977" spans="1:21" ht="14.4" customHeight="1" x14ac:dyDescent="0.3">
      <c r="A1977" s="831">
        <v>32</v>
      </c>
      <c r="B1977" s="832" t="s">
        <v>2552</v>
      </c>
      <c r="C1977" s="832" t="s">
        <v>2558</v>
      </c>
      <c r="D1977" s="833" t="s">
        <v>4322</v>
      </c>
      <c r="E1977" s="834" t="s">
        <v>2595</v>
      </c>
      <c r="F1977" s="832" t="s">
        <v>2553</v>
      </c>
      <c r="G1977" s="832" t="s">
        <v>2649</v>
      </c>
      <c r="H1977" s="832" t="s">
        <v>662</v>
      </c>
      <c r="I1977" s="832" t="s">
        <v>2143</v>
      </c>
      <c r="J1977" s="832" t="s">
        <v>2144</v>
      </c>
      <c r="K1977" s="832" t="s">
        <v>2145</v>
      </c>
      <c r="L1977" s="835">
        <v>272.83</v>
      </c>
      <c r="M1977" s="835">
        <v>272.83</v>
      </c>
      <c r="N1977" s="832">
        <v>1</v>
      </c>
      <c r="O1977" s="836">
        <v>0.5</v>
      </c>
      <c r="P1977" s="835">
        <v>272.83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32</v>
      </c>
      <c r="B1978" s="832" t="s">
        <v>2552</v>
      </c>
      <c r="C1978" s="832" t="s">
        <v>2558</v>
      </c>
      <c r="D1978" s="833" t="s">
        <v>4322</v>
      </c>
      <c r="E1978" s="834" t="s">
        <v>2595</v>
      </c>
      <c r="F1978" s="832" t="s">
        <v>2553</v>
      </c>
      <c r="G1978" s="832" t="s">
        <v>2790</v>
      </c>
      <c r="H1978" s="832" t="s">
        <v>592</v>
      </c>
      <c r="I1978" s="832" t="s">
        <v>2791</v>
      </c>
      <c r="J1978" s="832" t="s">
        <v>2792</v>
      </c>
      <c r="K1978" s="832" t="s">
        <v>2147</v>
      </c>
      <c r="L1978" s="835">
        <v>78.33</v>
      </c>
      <c r="M1978" s="835">
        <v>78.33</v>
      </c>
      <c r="N1978" s="832">
        <v>1</v>
      </c>
      <c r="O1978" s="836">
        <v>0.5</v>
      </c>
      <c r="P1978" s="835">
        <v>78.33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32</v>
      </c>
      <c r="B1979" s="832" t="s">
        <v>2552</v>
      </c>
      <c r="C1979" s="832" t="s">
        <v>2558</v>
      </c>
      <c r="D1979" s="833" t="s">
        <v>4322</v>
      </c>
      <c r="E1979" s="834" t="s">
        <v>2595</v>
      </c>
      <c r="F1979" s="832" t="s">
        <v>2553</v>
      </c>
      <c r="G1979" s="832" t="s">
        <v>2628</v>
      </c>
      <c r="H1979" s="832" t="s">
        <v>662</v>
      </c>
      <c r="I1979" s="832" t="s">
        <v>3452</v>
      </c>
      <c r="J1979" s="832" t="s">
        <v>777</v>
      </c>
      <c r="K1979" s="832" t="s">
        <v>2516</v>
      </c>
      <c r="L1979" s="835">
        <v>264</v>
      </c>
      <c r="M1979" s="835">
        <v>264</v>
      </c>
      <c r="N1979" s="832">
        <v>1</v>
      </c>
      <c r="O1979" s="836">
        <v>1</v>
      </c>
      <c r="P1979" s="835">
        <v>264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32</v>
      </c>
      <c r="B1980" s="832" t="s">
        <v>2552</v>
      </c>
      <c r="C1980" s="832" t="s">
        <v>2558</v>
      </c>
      <c r="D1980" s="833" t="s">
        <v>4322</v>
      </c>
      <c r="E1980" s="834" t="s">
        <v>2595</v>
      </c>
      <c r="F1980" s="832" t="s">
        <v>2553</v>
      </c>
      <c r="G1980" s="832" t="s">
        <v>2667</v>
      </c>
      <c r="H1980" s="832" t="s">
        <v>592</v>
      </c>
      <c r="I1980" s="832" t="s">
        <v>2761</v>
      </c>
      <c r="J1980" s="832" t="s">
        <v>899</v>
      </c>
      <c r="K1980" s="832" t="s">
        <v>2762</v>
      </c>
      <c r="L1980" s="835">
        <v>516</v>
      </c>
      <c r="M1980" s="835">
        <v>2064</v>
      </c>
      <c r="N1980" s="832">
        <v>4</v>
      </c>
      <c r="O1980" s="836">
        <v>2</v>
      </c>
      <c r="P1980" s="835">
        <v>1548</v>
      </c>
      <c r="Q1980" s="837">
        <v>0.75</v>
      </c>
      <c r="R1980" s="832">
        <v>3</v>
      </c>
      <c r="S1980" s="837">
        <v>0.75</v>
      </c>
      <c r="T1980" s="836">
        <v>1</v>
      </c>
      <c r="U1980" s="838">
        <v>0.5</v>
      </c>
    </row>
    <row r="1981" spans="1:21" ht="14.4" customHeight="1" x14ac:dyDescent="0.3">
      <c r="A1981" s="831">
        <v>32</v>
      </c>
      <c r="B1981" s="832" t="s">
        <v>2552</v>
      </c>
      <c r="C1981" s="832" t="s">
        <v>2558</v>
      </c>
      <c r="D1981" s="833" t="s">
        <v>4322</v>
      </c>
      <c r="E1981" s="834" t="s">
        <v>2595</v>
      </c>
      <c r="F1981" s="832" t="s">
        <v>2553</v>
      </c>
      <c r="G1981" s="832" t="s">
        <v>3370</v>
      </c>
      <c r="H1981" s="832" t="s">
        <v>592</v>
      </c>
      <c r="I1981" s="832" t="s">
        <v>4198</v>
      </c>
      <c r="J1981" s="832" t="s">
        <v>4199</v>
      </c>
      <c r="K1981" s="832" t="s">
        <v>4200</v>
      </c>
      <c r="L1981" s="835">
        <v>0</v>
      </c>
      <c r="M1981" s="835">
        <v>0</v>
      </c>
      <c r="N1981" s="832">
        <v>1</v>
      </c>
      <c r="O1981" s="836">
        <v>0.5</v>
      </c>
      <c r="P1981" s="835">
        <v>0</v>
      </c>
      <c r="Q1981" s="837"/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32</v>
      </c>
      <c r="B1982" s="832" t="s">
        <v>2552</v>
      </c>
      <c r="C1982" s="832" t="s">
        <v>2558</v>
      </c>
      <c r="D1982" s="833" t="s">
        <v>4322</v>
      </c>
      <c r="E1982" s="834" t="s">
        <v>2595</v>
      </c>
      <c r="F1982" s="832" t="s">
        <v>2553</v>
      </c>
      <c r="G1982" s="832" t="s">
        <v>2629</v>
      </c>
      <c r="H1982" s="832" t="s">
        <v>592</v>
      </c>
      <c r="I1982" s="832" t="s">
        <v>2630</v>
      </c>
      <c r="J1982" s="832" t="s">
        <v>820</v>
      </c>
      <c r="K1982" s="832" t="s">
        <v>2631</v>
      </c>
      <c r="L1982" s="835">
        <v>182.22</v>
      </c>
      <c r="M1982" s="835">
        <v>182.22</v>
      </c>
      <c r="N1982" s="832">
        <v>1</v>
      </c>
      <c r="O1982" s="836">
        <v>1</v>
      </c>
      <c r="P1982" s="835">
        <v>182.22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32</v>
      </c>
      <c r="B1983" s="832" t="s">
        <v>2552</v>
      </c>
      <c r="C1983" s="832" t="s">
        <v>2558</v>
      </c>
      <c r="D1983" s="833" t="s">
        <v>4322</v>
      </c>
      <c r="E1983" s="834" t="s">
        <v>2595</v>
      </c>
      <c r="F1983" s="832" t="s">
        <v>2553</v>
      </c>
      <c r="G1983" s="832" t="s">
        <v>4107</v>
      </c>
      <c r="H1983" s="832" t="s">
        <v>592</v>
      </c>
      <c r="I1983" s="832" t="s">
        <v>4201</v>
      </c>
      <c r="J1983" s="832" t="s">
        <v>4109</v>
      </c>
      <c r="K1983" s="832" t="s">
        <v>3441</v>
      </c>
      <c r="L1983" s="835">
        <v>277.5</v>
      </c>
      <c r="M1983" s="835">
        <v>277.5</v>
      </c>
      <c r="N1983" s="832">
        <v>1</v>
      </c>
      <c r="O1983" s="836">
        <v>0.5</v>
      </c>
      <c r="P1983" s="835">
        <v>277.5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32</v>
      </c>
      <c r="B1984" s="832" t="s">
        <v>2552</v>
      </c>
      <c r="C1984" s="832" t="s">
        <v>2558</v>
      </c>
      <c r="D1984" s="833" t="s">
        <v>4322</v>
      </c>
      <c r="E1984" s="834" t="s">
        <v>2595</v>
      </c>
      <c r="F1984" s="832" t="s">
        <v>2553</v>
      </c>
      <c r="G1984" s="832" t="s">
        <v>3890</v>
      </c>
      <c r="H1984" s="832" t="s">
        <v>592</v>
      </c>
      <c r="I1984" s="832" t="s">
        <v>3891</v>
      </c>
      <c r="J1984" s="832" t="s">
        <v>3892</v>
      </c>
      <c r="K1984" s="832" t="s">
        <v>2266</v>
      </c>
      <c r="L1984" s="835">
        <v>3922.65</v>
      </c>
      <c r="M1984" s="835">
        <v>7845.3</v>
      </c>
      <c r="N1984" s="832">
        <v>2</v>
      </c>
      <c r="O1984" s="836">
        <v>0.5</v>
      </c>
      <c r="P1984" s="835">
        <v>7845.3</v>
      </c>
      <c r="Q1984" s="837">
        <v>1</v>
      </c>
      <c r="R1984" s="832">
        <v>2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32</v>
      </c>
      <c r="B1985" s="832" t="s">
        <v>2552</v>
      </c>
      <c r="C1985" s="832" t="s">
        <v>2558</v>
      </c>
      <c r="D1985" s="833" t="s">
        <v>4322</v>
      </c>
      <c r="E1985" s="834" t="s">
        <v>2595</v>
      </c>
      <c r="F1985" s="832" t="s">
        <v>2553</v>
      </c>
      <c r="G1985" s="832" t="s">
        <v>2650</v>
      </c>
      <c r="H1985" s="832" t="s">
        <v>662</v>
      </c>
      <c r="I1985" s="832" t="s">
        <v>2188</v>
      </c>
      <c r="J1985" s="832" t="s">
        <v>2189</v>
      </c>
      <c r="K1985" s="832" t="s">
        <v>2190</v>
      </c>
      <c r="L1985" s="835">
        <v>3231.81</v>
      </c>
      <c r="M1985" s="835">
        <v>32318.100000000002</v>
      </c>
      <c r="N1985" s="832">
        <v>10</v>
      </c>
      <c r="O1985" s="836">
        <v>4</v>
      </c>
      <c r="P1985" s="835">
        <v>29086.29</v>
      </c>
      <c r="Q1985" s="837">
        <v>0.89999999999999991</v>
      </c>
      <c r="R1985" s="832">
        <v>9</v>
      </c>
      <c r="S1985" s="837">
        <v>0.9</v>
      </c>
      <c r="T1985" s="836">
        <v>3.5</v>
      </c>
      <c r="U1985" s="838">
        <v>0.875</v>
      </c>
    </row>
    <row r="1986" spans="1:21" ht="14.4" customHeight="1" x14ac:dyDescent="0.3">
      <c r="A1986" s="831">
        <v>32</v>
      </c>
      <c r="B1986" s="832" t="s">
        <v>2552</v>
      </c>
      <c r="C1986" s="832" t="s">
        <v>2558</v>
      </c>
      <c r="D1986" s="833" t="s">
        <v>4322</v>
      </c>
      <c r="E1986" s="834" t="s">
        <v>2595</v>
      </c>
      <c r="F1986" s="832" t="s">
        <v>2553</v>
      </c>
      <c r="G1986" s="832" t="s">
        <v>2673</v>
      </c>
      <c r="H1986" s="832" t="s">
        <v>662</v>
      </c>
      <c r="I1986" s="832" t="s">
        <v>2765</v>
      </c>
      <c r="J1986" s="832" t="s">
        <v>908</v>
      </c>
      <c r="K1986" s="832" t="s">
        <v>2030</v>
      </c>
      <c r="L1986" s="835">
        <v>42.51</v>
      </c>
      <c r="M1986" s="835">
        <v>42.51</v>
      </c>
      <c r="N1986" s="832">
        <v>1</v>
      </c>
      <c r="O1986" s="836">
        <v>0.5</v>
      </c>
      <c r="P1986" s="835">
        <v>42.51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32</v>
      </c>
      <c r="B1987" s="832" t="s">
        <v>2552</v>
      </c>
      <c r="C1987" s="832" t="s">
        <v>2558</v>
      </c>
      <c r="D1987" s="833" t="s">
        <v>4322</v>
      </c>
      <c r="E1987" s="834" t="s">
        <v>2595</v>
      </c>
      <c r="F1987" s="832" t="s">
        <v>2553</v>
      </c>
      <c r="G1987" s="832" t="s">
        <v>2727</v>
      </c>
      <c r="H1987" s="832" t="s">
        <v>592</v>
      </c>
      <c r="I1987" s="832" t="s">
        <v>2981</v>
      </c>
      <c r="J1987" s="832" t="s">
        <v>1059</v>
      </c>
      <c r="K1987" s="832" t="s">
        <v>2982</v>
      </c>
      <c r="L1987" s="835">
        <v>0</v>
      </c>
      <c r="M1987" s="835">
        <v>0</v>
      </c>
      <c r="N1987" s="832">
        <v>2</v>
      </c>
      <c r="O1987" s="836">
        <v>0.5</v>
      </c>
      <c r="P1987" s="835">
        <v>0</v>
      </c>
      <c r="Q1987" s="837"/>
      <c r="R1987" s="832">
        <v>2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32</v>
      </c>
      <c r="B1988" s="832" t="s">
        <v>2552</v>
      </c>
      <c r="C1988" s="832" t="s">
        <v>2558</v>
      </c>
      <c r="D1988" s="833" t="s">
        <v>4322</v>
      </c>
      <c r="E1988" s="834" t="s">
        <v>2595</v>
      </c>
      <c r="F1988" s="832" t="s">
        <v>2553</v>
      </c>
      <c r="G1988" s="832" t="s">
        <v>4110</v>
      </c>
      <c r="H1988" s="832" t="s">
        <v>592</v>
      </c>
      <c r="I1988" s="832" t="s">
        <v>4111</v>
      </c>
      <c r="J1988" s="832" t="s">
        <v>4112</v>
      </c>
      <c r="K1988" s="832" t="s">
        <v>3627</v>
      </c>
      <c r="L1988" s="835">
        <v>32.81</v>
      </c>
      <c r="M1988" s="835">
        <v>196.86</v>
      </c>
      <c r="N1988" s="832">
        <v>6</v>
      </c>
      <c r="O1988" s="836">
        <v>2</v>
      </c>
      <c r="P1988" s="835">
        <v>196.86</v>
      </c>
      <c r="Q1988" s="837">
        <v>1</v>
      </c>
      <c r="R1988" s="832">
        <v>6</v>
      </c>
      <c r="S1988" s="837">
        <v>1</v>
      </c>
      <c r="T1988" s="836">
        <v>2</v>
      </c>
      <c r="U1988" s="838">
        <v>1</v>
      </c>
    </row>
    <row r="1989" spans="1:21" ht="14.4" customHeight="1" x14ac:dyDescent="0.3">
      <c r="A1989" s="831">
        <v>32</v>
      </c>
      <c r="B1989" s="832" t="s">
        <v>2552</v>
      </c>
      <c r="C1989" s="832" t="s">
        <v>2558</v>
      </c>
      <c r="D1989" s="833" t="s">
        <v>4322</v>
      </c>
      <c r="E1989" s="834" t="s">
        <v>2595</v>
      </c>
      <c r="F1989" s="832" t="s">
        <v>2553</v>
      </c>
      <c r="G1989" s="832" t="s">
        <v>3609</v>
      </c>
      <c r="H1989" s="832" t="s">
        <v>592</v>
      </c>
      <c r="I1989" s="832" t="s">
        <v>3610</v>
      </c>
      <c r="J1989" s="832" t="s">
        <v>3611</v>
      </c>
      <c r="K1989" s="832" t="s">
        <v>3612</v>
      </c>
      <c r="L1989" s="835">
        <v>60.9</v>
      </c>
      <c r="M1989" s="835">
        <v>121.8</v>
      </c>
      <c r="N1989" s="832">
        <v>2</v>
      </c>
      <c r="O1989" s="836">
        <v>1.5</v>
      </c>
      <c r="P1989" s="835">
        <v>60.9</v>
      </c>
      <c r="Q1989" s="837">
        <v>0.5</v>
      </c>
      <c r="R1989" s="832">
        <v>1</v>
      </c>
      <c r="S1989" s="837">
        <v>0.5</v>
      </c>
      <c r="T1989" s="836">
        <v>0.5</v>
      </c>
      <c r="U1989" s="838">
        <v>0.33333333333333331</v>
      </c>
    </row>
    <row r="1990" spans="1:21" ht="14.4" customHeight="1" x14ac:dyDescent="0.3">
      <c r="A1990" s="831">
        <v>32</v>
      </c>
      <c r="B1990" s="832" t="s">
        <v>2552</v>
      </c>
      <c r="C1990" s="832" t="s">
        <v>2558</v>
      </c>
      <c r="D1990" s="833" t="s">
        <v>4322</v>
      </c>
      <c r="E1990" s="834" t="s">
        <v>2595</v>
      </c>
      <c r="F1990" s="832" t="s">
        <v>2553</v>
      </c>
      <c r="G1990" s="832" t="s">
        <v>3384</v>
      </c>
      <c r="H1990" s="832" t="s">
        <v>592</v>
      </c>
      <c r="I1990" s="832" t="s">
        <v>4202</v>
      </c>
      <c r="J1990" s="832" t="s">
        <v>1385</v>
      </c>
      <c r="K1990" s="832" t="s">
        <v>4203</v>
      </c>
      <c r="L1990" s="835">
        <v>439.61</v>
      </c>
      <c r="M1990" s="835">
        <v>439.61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32</v>
      </c>
      <c r="B1991" s="832" t="s">
        <v>2552</v>
      </c>
      <c r="C1991" s="832" t="s">
        <v>2558</v>
      </c>
      <c r="D1991" s="833" t="s">
        <v>4322</v>
      </c>
      <c r="E1991" s="834" t="s">
        <v>2595</v>
      </c>
      <c r="F1991" s="832" t="s">
        <v>2553</v>
      </c>
      <c r="G1991" s="832" t="s">
        <v>2994</v>
      </c>
      <c r="H1991" s="832" t="s">
        <v>592</v>
      </c>
      <c r="I1991" s="832" t="s">
        <v>2995</v>
      </c>
      <c r="J1991" s="832" t="s">
        <v>1337</v>
      </c>
      <c r="K1991" s="832" t="s">
        <v>2996</v>
      </c>
      <c r="L1991" s="835">
        <v>48.09</v>
      </c>
      <c r="M1991" s="835">
        <v>48.09</v>
      </c>
      <c r="N1991" s="832">
        <v>1</v>
      </c>
      <c r="O1991" s="836">
        <v>1</v>
      </c>
      <c r="P1991" s="835">
        <v>48.09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32</v>
      </c>
      <c r="B1992" s="832" t="s">
        <v>2552</v>
      </c>
      <c r="C1992" s="832" t="s">
        <v>2558</v>
      </c>
      <c r="D1992" s="833" t="s">
        <v>4322</v>
      </c>
      <c r="E1992" s="834" t="s">
        <v>2595</v>
      </c>
      <c r="F1992" s="832" t="s">
        <v>2553</v>
      </c>
      <c r="G1992" s="832" t="s">
        <v>2651</v>
      </c>
      <c r="H1992" s="832" t="s">
        <v>592</v>
      </c>
      <c r="I1992" s="832" t="s">
        <v>2730</v>
      </c>
      <c r="J1992" s="832" t="s">
        <v>1342</v>
      </c>
      <c r="K1992" s="832" t="s">
        <v>2666</v>
      </c>
      <c r="L1992" s="835">
        <v>98.75</v>
      </c>
      <c r="M1992" s="835">
        <v>98.75</v>
      </c>
      <c r="N1992" s="832">
        <v>1</v>
      </c>
      <c r="O1992" s="836">
        <v>0.5</v>
      </c>
      <c r="P1992" s="835">
        <v>98.75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32</v>
      </c>
      <c r="B1993" s="832" t="s">
        <v>2552</v>
      </c>
      <c r="C1993" s="832" t="s">
        <v>2558</v>
      </c>
      <c r="D1993" s="833" t="s">
        <v>4322</v>
      </c>
      <c r="E1993" s="834" t="s">
        <v>2595</v>
      </c>
      <c r="F1993" s="832" t="s">
        <v>2553</v>
      </c>
      <c r="G1993" s="832" t="s">
        <v>2651</v>
      </c>
      <c r="H1993" s="832" t="s">
        <v>592</v>
      </c>
      <c r="I1993" s="832" t="s">
        <v>3009</v>
      </c>
      <c r="J1993" s="832" t="s">
        <v>3010</v>
      </c>
      <c r="K1993" s="832" t="s">
        <v>2666</v>
      </c>
      <c r="L1993" s="835">
        <v>98.75</v>
      </c>
      <c r="M1993" s="835">
        <v>493.75</v>
      </c>
      <c r="N1993" s="832">
        <v>5</v>
      </c>
      <c r="O1993" s="836">
        <v>2</v>
      </c>
      <c r="P1993" s="835">
        <v>493.75</v>
      </c>
      <c r="Q1993" s="837">
        <v>1</v>
      </c>
      <c r="R1993" s="832">
        <v>5</v>
      </c>
      <c r="S1993" s="837">
        <v>1</v>
      </c>
      <c r="T1993" s="836">
        <v>2</v>
      </c>
      <c r="U1993" s="838">
        <v>1</v>
      </c>
    </row>
    <row r="1994" spans="1:21" ht="14.4" customHeight="1" x14ac:dyDescent="0.3">
      <c r="A1994" s="831">
        <v>32</v>
      </c>
      <c r="B1994" s="832" t="s">
        <v>2552</v>
      </c>
      <c r="C1994" s="832" t="s">
        <v>2558</v>
      </c>
      <c r="D1994" s="833" t="s">
        <v>4322</v>
      </c>
      <c r="E1994" s="834" t="s">
        <v>2595</v>
      </c>
      <c r="F1994" s="832" t="s">
        <v>2553</v>
      </c>
      <c r="G1994" s="832" t="s">
        <v>2684</v>
      </c>
      <c r="H1994" s="832" t="s">
        <v>592</v>
      </c>
      <c r="I1994" s="832" t="s">
        <v>3011</v>
      </c>
      <c r="J1994" s="832" t="s">
        <v>3012</v>
      </c>
      <c r="K1994" s="832" t="s">
        <v>3013</v>
      </c>
      <c r="L1994" s="835">
        <v>58.63</v>
      </c>
      <c r="M1994" s="835">
        <v>58.63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32</v>
      </c>
      <c r="B1995" s="832" t="s">
        <v>2552</v>
      </c>
      <c r="C1995" s="832" t="s">
        <v>2558</v>
      </c>
      <c r="D1995" s="833" t="s">
        <v>4322</v>
      </c>
      <c r="E1995" s="834" t="s">
        <v>2595</v>
      </c>
      <c r="F1995" s="832" t="s">
        <v>2553</v>
      </c>
      <c r="G1995" s="832" t="s">
        <v>2642</v>
      </c>
      <c r="H1995" s="832" t="s">
        <v>592</v>
      </c>
      <c r="I1995" s="832" t="s">
        <v>2643</v>
      </c>
      <c r="J1995" s="832" t="s">
        <v>2644</v>
      </c>
      <c r="K1995" s="832" t="s">
        <v>2645</v>
      </c>
      <c r="L1995" s="835">
        <v>88.76</v>
      </c>
      <c r="M1995" s="835">
        <v>1686.44</v>
      </c>
      <c r="N1995" s="832">
        <v>19</v>
      </c>
      <c r="O1995" s="836">
        <v>8.5</v>
      </c>
      <c r="P1995" s="835">
        <v>1420.16</v>
      </c>
      <c r="Q1995" s="837">
        <v>0.8421052631578948</v>
      </c>
      <c r="R1995" s="832">
        <v>16</v>
      </c>
      <c r="S1995" s="837">
        <v>0.84210526315789469</v>
      </c>
      <c r="T1995" s="836">
        <v>7</v>
      </c>
      <c r="U1995" s="838">
        <v>0.82352941176470584</v>
      </c>
    </row>
    <row r="1996" spans="1:21" ht="14.4" customHeight="1" x14ac:dyDescent="0.3">
      <c r="A1996" s="831">
        <v>32</v>
      </c>
      <c r="B1996" s="832" t="s">
        <v>2552</v>
      </c>
      <c r="C1996" s="832" t="s">
        <v>2558</v>
      </c>
      <c r="D1996" s="833" t="s">
        <v>4322</v>
      </c>
      <c r="E1996" s="834" t="s">
        <v>2595</v>
      </c>
      <c r="F1996" s="832" t="s">
        <v>2553</v>
      </c>
      <c r="G1996" s="832" t="s">
        <v>2687</v>
      </c>
      <c r="H1996" s="832" t="s">
        <v>592</v>
      </c>
      <c r="I1996" s="832" t="s">
        <v>2837</v>
      </c>
      <c r="J1996" s="832" t="s">
        <v>1213</v>
      </c>
      <c r="K1996" s="832" t="s">
        <v>2435</v>
      </c>
      <c r="L1996" s="835">
        <v>760.22</v>
      </c>
      <c r="M1996" s="835">
        <v>760.22</v>
      </c>
      <c r="N1996" s="832">
        <v>1</v>
      </c>
      <c r="O1996" s="836">
        <v>1</v>
      </c>
      <c r="P1996" s="835">
        <v>760.22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32</v>
      </c>
      <c r="B1997" s="832" t="s">
        <v>2552</v>
      </c>
      <c r="C1997" s="832" t="s">
        <v>2558</v>
      </c>
      <c r="D1997" s="833" t="s">
        <v>4322</v>
      </c>
      <c r="E1997" s="834" t="s">
        <v>2595</v>
      </c>
      <c r="F1997" s="832" t="s">
        <v>2553</v>
      </c>
      <c r="G1997" s="832" t="s">
        <v>3023</v>
      </c>
      <c r="H1997" s="832" t="s">
        <v>592</v>
      </c>
      <c r="I1997" s="832" t="s">
        <v>3024</v>
      </c>
      <c r="J1997" s="832" t="s">
        <v>814</v>
      </c>
      <c r="K1997" s="832" t="s">
        <v>3025</v>
      </c>
      <c r="L1997" s="835">
        <v>53.57</v>
      </c>
      <c r="M1997" s="835">
        <v>53.57</v>
      </c>
      <c r="N1997" s="832">
        <v>1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32</v>
      </c>
      <c r="B1998" s="832" t="s">
        <v>2552</v>
      </c>
      <c r="C1998" s="832" t="s">
        <v>2558</v>
      </c>
      <c r="D1998" s="833" t="s">
        <v>4322</v>
      </c>
      <c r="E1998" s="834" t="s">
        <v>2595</v>
      </c>
      <c r="F1998" s="832" t="s">
        <v>2553</v>
      </c>
      <c r="G1998" s="832" t="s">
        <v>2634</v>
      </c>
      <c r="H1998" s="832" t="s">
        <v>662</v>
      </c>
      <c r="I1998" s="832" t="s">
        <v>2739</v>
      </c>
      <c r="J1998" s="832" t="s">
        <v>901</v>
      </c>
      <c r="K1998" s="832" t="s">
        <v>2014</v>
      </c>
      <c r="L1998" s="835">
        <v>368.16</v>
      </c>
      <c r="M1998" s="835">
        <v>2577.1200000000003</v>
      </c>
      <c r="N1998" s="832">
        <v>7</v>
      </c>
      <c r="O1998" s="836">
        <v>2.5</v>
      </c>
      <c r="P1998" s="835">
        <v>1840.8000000000002</v>
      </c>
      <c r="Q1998" s="837">
        <v>0.7142857142857143</v>
      </c>
      <c r="R1998" s="832">
        <v>5</v>
      </c>
      <c r="S1998" s="837">
        <v>0.7142857142857143</v>
      </c>
      <c r="T1998" s="836">
        <v>1.5</v>
      </c>
      <c r="U1998" s="838">
        <v>0.6</v>
      </c>
    </row>
    <row r="1999" spans="1:21" ht="14.4" customHeight="1" x14ac:dyDescent="0.3">
      <c r="A1999" s="831">
        <v>32</v>
      </c>
      <c r="B1999" s="832" t="s">
        <v>2552</v>
      </c>
      <c r="C1999" s="832" t="s">
        <v>2558</v>
      </c>
      <c r="D1999" s="833" t="s">
        <v>4322</v>
      </c>
      <c r="E1999" s="834" t="s">
        <v>2595</v>
      </c>
      <c r="F1999" s="832" t="s">
        <v>2553</v>
      </c>
      <c r="G1999" s="832" t="s">
        <v>2634</v>
      </c>
      <c r="H1999" s="832" t="s">
        <v>662</v>
      </c>
      <c r="I1999" s="832" t="s">
        <v>2694</v>
      </c>
      <c r="J1999" s="832" t="s">
        <v>901</v>
      </c>
      <c r="K1999" s="832" t="s">
        <v>2018</v>
      </c>
      <c r="L1999" s="835">
        <v>490.89</v>
      </c>
      <c r="M1999" s="835">
        <v>1472.67</v>
      </c>
      <c r="N1999" s="832">
        <v>3</v>
      </c>
      <c r="O1999" s="836">
        <v>1</v>
      </c>
      <c r="P1999" s="835">
        <v>490.89</v>
      </c>
      <c r="Q1999" s="837">
        <v>0.33333333333333331</v>
      </c>
      <c r="R1999" s="832">
        <v>1</v>
      </c>
      <c r="S1999" s="837">
        <v>0.33333333333333331</v>
      </c>
      <c r="T1999" s="836">
        <v>0.5</v>
      </c>
      <c r="U1999" s="838">
        <v>0.5</v>
      </c>
    </row>
    <row r="2000" spans="1:21" ht="14.4" customHeight="1" x14ac:dyDescent="0.3">
      <c r="A2000" s="831">
        <v>32</v>
      </c>
      <c r="B2000" s="832" t="s">
        <v>2552</v>
      </c>
      <c r="C2000" s="832" t="s">
        <v>2558</v>
      </c>
      <c r="D2000" s="833" t="s">
        <v>4322</v>
      </c>
      <c r="E2000" s="834" t="s">
        <v>2595</v>
      </c>
      <c r="F2000" s="832" t="s">
        <v>2553</v>
      </c>
      <c r="G2000" s="832" t="s">
        <v>2634</v>
      </c>
      <c r="H2000" s="832" t="s">
        <v>662</v>
      </c>
      <c r="I2000" s="832" t="s">
        <v>2740</v>
      </c>
      <c r="J2000" s="832" t="s">
        <v>901</v>
      </c>
      <c r="K2000" s="832" t="s">
        <v>2016</v>
      </c>
      <c r="L2000" s="835">
        <v>736.33</v>
      </c>
      <c r="M2000" s="835">
        <v>5154.3100000000004</v>
      </c>
      <c r="N2000" s="832">
        <v>7</v>
      </c>
      <c r="O2000" s="836">
        <v>2</v>
      </c>
      <c r="P2000" s="835">
        <v>5154.3100000000004</v>
      </c>
      <c r="Q2000" s="837">
        <v>1</v>
      </c>
      <c r="R2000" s="832">
        <v>7</v>
      </c>
      <c r="S2000" s="837">
        <v>1</v>
      </c>
      <c r="T2000" s="836">
        <v>2</v>
      </c>
      <c r="U2000" s="838">
        <v>1</v>
      </c>
    </row>
    <row r="2001" spans="1:21" ht="14.4" customHeight="1" x14ac:dyDescent="0.3">
      <c r="A2001" s="831">
        <v>32</v>
      </c>
      <c r="B2001" s="832" t="s">
        <v>2552</v>
      </c>
      <c r="C2001" s="832" t="s">
        <v>2558</v>
      </c>
      <c r="D2001" s="833" t="s">
        <v>4322</v>
      </c>
      <c r="E2001" s="834" t="s">
        <v>2595</v>
      </c>
      <c r="F2001" s="832" t="s">
        <v>2553</v>
      </c>
      <c r="G2001" s="832" t="s">
        <v>2634</v>
      </c>
      <c r="H2001" s="832" t="s">
        <v>662</v>
      </c>
      <c r="I2001" s="832" t="s">
        <v>2654</v>
      </c>
      <c r="J2001" s="832" t="s">
        <v>1783</v>
      </c>
      <c r="K2001" s="832" t="s">
        <v>2655</v>
      </c>
      <c r="L2001" s="835">
        <v>1385.62</v>
      </c>
      <c r="M2001" s="835">
        <v>8313.7199999999993</v>
      </c>
      <c r="N2001" s="832">
        <v>6</v>
      </c>
      <c r="O2001" s="836">
        <v>2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32</v>
      </c>
      <c r="B2002" s="832" t="s">
        <v>2552</v>
      </c>
      <c r="C2002" s="832" t="s">
        <v>2558</v>
      </c>
      <c r="D2002" s="833" t="s">
        <v>4322</v>
      </c>
      <c r="E2002" s="834" t="s">
        <v>2595</v>
      </c>
      <c r="F2002" s="832" t="s">
        <v>2553</v>
      </c>
      <c r="G2002" s="832" t="s">
        <v>2634</v>
      </c>
      <c r="H2002" s="832" t="s">
        <v>662</v>
      </c>
      <c r="I2002" s="832" t="s">
        <v>2695</v>
      </c>
      <c r="J2002" s="832" t="s">
        <v>1783</v>
      </c>
      <c r="K2002" s="832" t="s">
        <v>2696</v>
      </c>
      <c r="L2002" s="835">
        <v>1847.49</v>
      </c>
      <c r="M2002" s="835">
        <v>9237.4500000000007</v>
      </c>
      <c r="N2002" s="832">
        <v>5</v>
      </c>
      <c r="O2002" s="836">
        <v>1</v>
      </c>
      <c r="P2002" s="835">
        <v>9237.4500000000007</v>
      </c>
      <c r="Q2002" s="837">
        <v>1</v>
      </c>
      <c r="R2002" s="832">
        <v>5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32</v>
      </c>
      <c r="B2003" s="832" t="s">
        <v>2552</v>
      </c>
      <c r="C2003" s="832" t="s">
        <v>2558</v>
      </c>
      <c r="D2003" s="833" t="s">
        <v>4322</v>
      </c>
      <c r="E2003" s="834" t="s">
        <v>2595</v>
      </c>
      <c r="F2003" s="832" t="s">
        <v>2553</v>
      </c>
      <c r="G2003" s="832" t="s">
        <v>2634</v>
      </c>
      <c r="H2003" s="832" t="s">
        <v>662</v>
      </c>
      <c r="I2003" s="832" t="s">
        <v>2477</v>
      </c>
      <c r="J2003" s="832" t="s">
        <v>1783</v>
      </c>
      <c r="K2003" s="832" t="s">
        <v>2696</v>
      </c>
      <c r="L2003" s="835">
        <v>1847.49</v>
      </c>
      <c r="M2003" s="835">
        <v>5542.47</v>
      </c>
      <c r="N2003" s="832">
        <v>3</v>
      </c>
      <c r="O2003" s="836">
        <v>1</v>
      </c>
      <c r="P2003" s="835">
        <v>5542.47</v>
      </c>
      <c r="Q2003" s="837">
        <v>1</v>
      </c>
      <c r="R2003" s="832">
        <v>3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32</v>
      </c>
      <c r="B2004" s="832" t="s">
        <v>2552</v>
      </c>
      <c r="C2004" s="832" t="s">
        <v>2558</v>
      </c>
      <c r="D2004" s="833" t="s">
        <v>4322</v>
      </c>
      <c r="E2004" s="834" t="s">
        <v>2595</v>
      </c>
      <c r="F2004" s="832" t="s">
        <v>2553</v>
      </c>
      <c r="G2004" s="832" t="s">
        <v>3260</v>
      </c>
      <c r="H2004" s="832" t="s">
        <v>592</v>
      </c>
      <c r="I2004" s="832" t="s">
        <v>3261</v>
      </c>
      <c r="J2004" s="832" t="s">
        <v>3262</v>
      </c>
      <c r="K2004" s="832" t="s">
        <v>3263</v>
      </c>
      <c r="L2004" s="835">
        <v>155.24</v>
      </c>
      <c r="M2004" s="835">
        <v>465.72</v>
      </c>
      <c r="N2004" s="832">
        <v>3</v>
      </c>
      <c r="O2004" s="836">
        <v>1</v>
      </c>
      <c r="P2004" s="835">
        <v>465.72</v>
      </c>
      <c r="Q2004" s="837">
        <v>1</v>
      </c>
      <c r="R2004" s="832">
        <v>3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32</v>
      </c>
      <c r="B2005" s="832" t="s">
        <v>2552</v>
      </c>
      <c r="C2005" s="832" t="s">
        <v>2558</v>
      </c>
      <c r="D2005" s="833" t="s">
        <v>4322</v>
      </c>
      <c r="E2005" s="834" t="s">
        <v>2595</v>
      </c>
      <c r="F2005" s="832" t="s">
        <v>2553</v>
      </c>
      <c r="G2005" s="832" t="s">
        <v>3798</v>
      </c>
      <c r="H2005" s="832" t="s">
        <v>592</v>
      </c>
      <c r="I2005" s="832" t="s">
        <v>3799</v>
      </c>
      <c r="J2005" s="832" t="s">
        <v>3800</v>
      </c>
      <c r="K2005" s="832" t="s">
        <v>2234</v>
      </c>
      <c r="L2005" s="835">
        <v>88.1</v>
      </c>
      <c r="M2005" s="835">
        <v>176.2</v>
      </c>
      <c r="N2005" s="832">
        <v>2</v>
      </c>
      <c r="O2005" s="836">
        <v>1</v>
      </c>
      <c r="P2005" s="835">
        <v>176.2</v>
      </c>
      <c r="Q2005" s="837">
        <v>1</v>
      </c>
      <c r="R2005" s="832">
        <v>2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32</v>
      </c>
      <c r="B2006" s="832" t="s">
        <v>2552</v>
      </c>
      <c r="C2006" s="832" t="s">
        <v>2558</v>
      </c>
      <c r="D2006" s="833" t="s">
        <v>4322</v>
      </c>
      <c r="E2006" s="834" t="s">
        <v>2595</v>
      </c>
      <c r="F2006" s="832" t="s">
        <v>2553</v>
      </c>
      <c r="G2006" s="832" t="s">
        <v>2859</v>
      </c>
      <c r="H2006" s="832" t="s">
        <v>592</v>
      </c>
      <c r="I2006" s="832" t="s">
        <v>4204</v>
      </c>
      <c r="J2006" s="832" t="s">
        <v>3138</v>
      </c>
      <c r="K2006" s="832" t="s">
        <v>4205</v>
      </c>
      <c r="L2006" s="835">
        <v>115.18</v>
      </c>
      <c r="M2006" s="835">
        <v>115.18</v>
      </c>
      <c r="N2006" s="832">
        <v>1</v>
      </c>
      <c r="O2006" s="836">
        <v>0.5</v>
      </c>
      <c r="P2006" s="835">
        <v>115.18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32</v>
      </c>
      <c r="B2007" s="832" t="s">
        <v>2552</v>
      </c>
      <c r="C2007" s="832" t="s">
        <v>2558</v>
      </c>
      <c r="D2007" s="833" t="s">
        <v>4322</v>
      </c>
      <c r="E2007" s="834" t="s">
        <v>2595</v>
      </c>
      <c r="F2007" s="832" t="s">
        <v>2553</v>
      </c>
      <c r="G2007" s="832" t="s">
        <v>2611</v>
      </c>
      <c r="H2007" s="832" t="s">
        <v>662</v>
      </c>
      <c r="I2007" s="832" t="s">
        <v>1993</v>
      </c>
      <c r="J2007" s="832" t="s">
        <v>1994</v>
      </c>
      <c r="K2007" s="832" t="s">
        <v>1995</v>
      </c>
      <c r="L2007" s="835">
        <v>453.18</v>
      </c>
      <c r="M2007" s="835">
        <v>453.18</v>
      </c>
      <c r="N2007" s="832">
        <v>1</v>
      </c>
      <c r="O2007" s="836">
        <v>1</v>
      </c>
      <c r="P2007" s="835">
        <v>453.18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32</v>
      </c>
      <c r="B2008" s="832" t="s">
        <v>2552</v>
      </c>
      <c r="C2008" s="832" t="s">
        <v>2558</v>
      </c>
      <c r="D2008" s="833" t="s">
        <v>4322</v>
      </c>
      <c r="E2008" s="834" t="s">
        <v>2595</v>
      </c>
      <c r="F2008" s="832" t="s">
        <v>2553</v>
      </c>
      <c r="G2008" s="832" t="s">
        <v>2866</v>
      </c>
      <c r="H2008" s="832" t="s">
        <v>662</v>
      </c>
      <c r="I2008" s="832" t="s">
        <v>2032</v>
      </c>
      <c r="J2008" s="832" t="s">
        <v>945</v>
      </c>
      <c r="K2008" s="832" t="s">
        <v>2033</v>
      </c>
      <c r="L2008" s="835">
        <v>0</v>
      </c>
      <c r="M2008" s="835">
        <v>0</v>
      </c>
      <c r="N2008" s="832">
        <v>1</v>
      </c>
      <c r="O2008" s="836">
        <v>1</v>
      </c>
      <c r="P2008" s="835">
        <v>0</v>
      </c>
      <c r="Q2008" s="837"/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32</v>
      </c>
      <c r="B2009" s="832" t="s">
        <v>2552</v>
      </c>
      <c r="C2009" s="832" t="s">
        <v>2558</v>
      </c>
      <c r="D2009" s="833" t="s">
        <v>4322</v>
      </c>
      <c r="E2009" s="834" t="s">
        <v>2595</v>
      </c>
      <c r="F2009" s="832" t="s">
        <v>2553</v>
      </c>
      <c r="G2009" s="832" t="s">
        <v>2636</v>
      </c>
      <c r="H2009" s="832" t="s">
        <v>662</v>
      </c>
      <c r="I2009" s="832" t="s">
        <v>2769</v>
      </c>
      <c r="J2009" s="832" t="s">
        <v>1990</v>
      </c>
      <c r="K2009" s="832" t="s">
        <v>1991</v>
      </c>
      <c r="L2009" s="835">
        <v>115.18</v>
      </c>
      <c r="M2009" s="835">
        <v>806.26000000000022</v>
      </c>
      <c r="N2009" s="832">
        <v>7</v>
      </c>
      <c r="O2009" s="836">
        <v>5</v>
      </c>
      <c r="P2009" s="835">
        <v>806.26000000000022</v>
      </c>
      <c r="Q2009" s="837">
        <v>1</v>
      </c>
      <c r="R2009" s="832">
        <v>7</v>
      </c>
      <c r="S2009" s="837">
        <v>1</v>
      </c>
      <c r="T2009" s="836">
        <v>5</v>
      </c>
      <c r="U2009" s="838">
        <v>1</v>
      </c>
    </row>
    <row r="2010" spans="1:21" ht="14.4" customHeight="1" x14ac:dyDescent="0.3">
      <c r="A2010" s="831">
        <v>32</v>
      </c>
      <c r="B2010" s="832" t="s">
        <v>2552</v>
      </c>
      <c r="C2010" s="832" t="s">
        <v>2558</v>
      </c>
      <c r="D2010" s="833" t="s">
        <v>4322</v>
      </c>
      <c r="E2010" s="834" t="s">
        <v>2595</v>
      </c>
      <c r="F2010" s="832" t="s">
        <v>2553</v>
      </c>
      <c r="G2010" s="832" t="s">
        <v>2636</v>
      </c>
      <c r="H2010" s="832" t="s">
        <v>662</v>
      </c>
      <c r="I2010" s="832" t="s">
        <v>2646</v>
      </c>
      <c r="J2010" s="832" t="s">
        <v>1990</v>
      </c>
      <c r="K2010" s="832" t="s">
        <v>2647</v>
      </c>
      <c r="L2010" s="835">
        <v>32.25</v>
      </c>
      <c r="M2010" s="835">
        <v>64.5</v>
      </c>
      <c r="N2010" s="832">
        <v>2</v>
      </c>
      <c r="O2010" s="836">
        <v>2</v>
      </c>
      <c r="P2010" s="835">
        <v>32.25</v>
      </c>
      <c r="Q2010" s="837">
        <v>0.5</v>
      </c>
      <c r="R2010" s="832">
        <v>1</v>
      </c>
      <c r="S2010" s="837">
        <v>0.5</v>
      </c>
      <c r="T2010" s="836">
        <v>1</v>
      </c>
      <c r="U2010" s="838">
        <v>0.5</v>
      </c>
    </row>
    <row r="2011" spans="1:21" ht="14.4" customHeight="1" x14ac:dyDescent="0.3">
      <c r="A2011" s="831">
        <v>32</v>
      </c>
      <c r="B2011" s="832" t="s">
        <v>2552</v>
      </c>
      <c r="C2011" s="832" t="s">
        <v>2558</v>
      </c>
      <c r="D2011" s="833" t="s">
        <v>4322</v>
      </c>
      <c r="E2011" s="834" t="s">
        <v>2595</v>
      </c>
      <c r="F2011" s="832" t="s">
        <v>2553</v>
      </c>
      <c r="G2011" s="832" t="s">
        <v>2699</v>
      </c>
      <c r="H2011" s="832" t="s">
        <v>662</v>
      </c>
      <c r="I2011" s="832" t="s">
        <v>2324</v>
      </c>
      <c r="J2011" s="832" t="s">
        <v>1268</v>
      </c>
      <c r="K2011" s="832" t="s">
        <v>1269</v>
      </c>
      <c r="L2011" s="835">
        <v>176.47</v>
      </c>
      <c r="M2011" s="835">
        <v>1588.23</v>
      </c>
      <c r="N2011" s="832">
        <v>9</v>
      </c>
      <c r="O2011" s="836">
        <v>1.5</v>
      </c>
      <c r="P2011" s="835">
        <v>1588.23</v>
      </c>
      <c r="Q2011" s="837">
        <v>1</v>
      </c>
      <c r="R2011" s="832">
        <v>9</v>
      </c>
      <c r="S2011" s="837">
        <v>1</v>
      </c>
      <c r="T2011" s="836">
        <v>1.5</v>
      </c>
      <c r="U2011" s="838">
        <v>1</v>
      </c>
    </row>
    <row r="2012" spans="1:21" ht="14.4" customHeight="1" x14ac:dyDescent="0.3">
      <c r="A2012" s="831">
        <v>32</v>
      </c>
      <c r="B2012" s="832" t="s">
        <v>2552</v>
      </c>
      <c r="C2012" s="832" t="s">
        <v>2558</v>
      </c>
      <c r="D2012" s="833" t="s">
        <v>4322</v>
      </c>
      <c r="E2012" s="834" t="s">
        <v>2595</v>
      </c>
      <c r="F2012" s="832" t="s">
        <v>2553</v>
      </c>
      <c r="G2012" s="832" t="s">
        <v>2699</v>
      </c>
      <c r="H2012" s="832" t="s">
        <v>662</v>
      </c>
      <c r="I2012" s="832" t="s">
        <v>3408</v>
      </c>
      <c r="J2012" s="832" t="s">
        <v>3409</v>
      </c>
      <c r="K2012" s="832" t="s">
        <v>1269</v>
      </c>
      <c r="L2012" s="835">
        <v>176.47</v>
      </c>
      <c r="M2012" s="835">
        <v>882.35</v>
      </c>
      <c r="N2012" s="832">
        <v>5</v>
      </c>
      <c r="O2012" s="836">
        <v>0.5</v>
      </c>
      <c r="P2012" s="835">
        <v>882.35</v>
      </c>
      <c r="Q2012" s="837">
        <v>1</v>
      </c>
      <c r="R2012" s="832">
        <v>5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32</v>
      </c>
      <c r="B2013" s="832" t="s">
        <v>2552</v>
      </c>
      <c r="C2013" s="832" t="s">
        <v>2558</v>
      </c>
      <c r="D2013" s="833" t="s">
        <v>4322</v>
      </c>
      <c r="E2013" s="834" t="s">
        <v>2595</v>
      </c>
      <c r="F2013" s="832" t="s">
        <v>2553</v>
      </c>
      <c r="G2013" s="832" t="s">
        <v>2612</v>
      </c>
      <c r="H2013" s="832" t="s">
        <v>592</v>
      </c>
      <c r="I2013" s="832" t="s">
        <v>2613</v>
      </c>
      <c r="J2013" s="832" t="s">
        <v>2614</v>
      </c>
      <c r="K2013" s="832" t="s">
        <v>2615</v>
      </c>
      <c r="L2013" s="835">
        <v>21.92</v>
      </c>
      <c r="M2013" s="835">
        <v>197.28000000000003</v>
      </c>
      <c r="N2013" s="832">
        <v>9</v>
      </c>
      <c r="O2013" s="836">
        <v>2</v>
      </c>
      <c r="P2013" s="835">
        <v>197.28000000000003</v>
      </c>
      <c r="Q2013" s="837">
        <v>1</v>
      </c>
      <c r="R2013" s="832">
        <v>9</v>
      </c>
      <c r="S2013" s="837">
        <v>1</v>
      </c>
      <c r="T2013" s="836">
        <v>2</v>
      </c>
      <c r="U2013" s="838">
        <v>1</v>
      </c>
    </row>
    <row r="2014" spans="1:21" ht="14.4" customHeight="1" x14ac:dyDescent="0.3">
      <c r="A2014" s="831">
        <v>32</v>
      </c>
      <c r="B2014" s="832" t="s">
        <v>2552</v>
      </c>
      <c r="C2014" s="832" t="s">
        <v>2558</v>
      </c>
      <c r="D2014" s="833" t="s">
        <v>4322</v>
      </c>
      <c r="E2014" s="834" t="s">
        <v>2595</v>
      </c>
      <c r="F2014" s="832" t="s">
        <v>2553</v>
      </c>
      <c r="G2014" s="832" t="s">
        <v>3047</v>
      </c>
      <c r="H2014" s="832" t="s">
        <v>592</v>
      </c>
      <c r="I2014" s="832" t="s">
        <v>3048</v>
      </c>
      <c r="J2014" s="832" t="s">
        <v>3049</v>
      </c>
      <c r="K2014" s="832" t="s">
        <v>3050</v>
      </c>
      <c r="L2014" s="835">
        <v>0</v>
      </c>
      <c r="M2014" s="835">
        <v>0</v>
      </c>
      <c r="N2014" s="832">
        <v>3</v>
      </c>
      <c r="O2014" s="836">
        <v>2</v>
      </c>
      <c r="P2014" s="835">
        <v>0</v>
      </c>
      <c r="Q2014" s="837"/>
      <c r="R2014" s="832">
        <v>3</v>
      </c>
      <c r="S2014" s="837">
        <v>1</v>
      </c>
      <c r="T2014" s="836">
        <v>2</v>
      </c>
      <c r="U2014" s="838">
        <v>1</v>
      </c>
    </row>
    <row r="2015" spans="1:21" ht="14.4" customHeight="1" x14ac:dyDescent="0.3">
      <c r="A2015" s="831">
        <v>32</v>
      </c>
      <c r="B2015" s="832" t="s">
        <v>2552</v>
      </c>
      <c r="C2015" s="832" t="s">
        <v>2558</v>
      </c>
      <c r="D2015" s="833" t="s">
        <v>4322</v>
      </c>
      <c r="E2015" s="834" t="s">
        <v>2595</v>
      </c>
      <c r="F2015" s="832" t="s">
        <v>2553</v>
      </c>
      <c r="G2015" s="832" t="s">
        <v>2894</v>
      </c>
      <c r="H2015" s="832" t="s">
        <v>592</v>
      </c>
      <c r="I2015" s="832" t="s">
        <v>2898</v>
      </c>
      <c r="J2015" s="832" t="s">
        <v>2896</v>
      </c>
      <c r="K2015" s="832" t="s">
        <v>2899</v>
      </c>
      <c r="L2015" s="835">
        <v>181.04</v>
      </c>
      <c r="M2015" s="835">
        <v>362.08</v>
      </c>
      <c r="N2015" s="832">
        <v>2</v>
      </c>
      <c r="O2015" s="836">
        <v>1.5</v>
      </c>
      <c r="P2015" s="835">
        <v>362.08</v>
      </c>
      <c r="Q2015" s="837">
        <v>1</v>
      </c>
      <c r="R2015" s="832">
        <v>2</v>
      </c>
      <c r="S2015" s="837">
        <v>1</v>
      </c>
      <c r="T2015" s="836">
        <v>1.5</v>
      </c>
      <c r="U2015" s="838">
        <v>1</v>
      </c>
    </row>
    <row r="2016" spans="1:21" ht="14.4" customHeight="1" x14ac:dyDescent="0.3">
      <c r="A2016" s="831">
        <v>32</v>
      </c>
      <c r="B2016" s="832" t="s">
        <v>2552</v>
      </c>
      <c r="C2016" s="832" t="s">
        <v>2558</v>
      </c>
      <c r="D2016" s="833" t="s">
        <v>4322</v>
      </c>
      <c r="E2016" s="834" t="s">
        <v>2595</v>
      </c>
      <c r="F2016" s="832" t="s">
        <v>2553</v>
      </c>
      <c r="G2016" s="832" t="s">
        <v>2894</v>
      </c>
      <c r="H2016" s="832" t="s">
        <v>592</v>
      </c>
      <c r="I2016" s="832" t="s">
        <v>3915</v>
      </c>
      <c r="J2016" s="832" t="s">
        <v>2896</v>
      </c>
      <c r="K2016" s="832" t="s">
        <v>3916</v>
      </c>
      <c r="L2016" s="835">
        <v>0</v>
      </c>
      <c r="M2016" s="835">
        <v>0</v>
      </c>
      <c r="N2016" s="832">
        <v>1</v>
      </c>
      <c r="O2016" s="836">
        <v>1</v>
      </c>
      <c r="P2016" s="835">
        <v>0</v>
      </c>
      <c r="Q2016" s="837"/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32</v>
      </c>
      <c r="B2017" s="832" t="s">
        <v>2552</v>
      </c>
      <c r="C2017" s="832" t="s">
        <v>2558</v>
      </c>
      <c r="D2017" s="833" t="s">
        <v>4322</v>
      </c>
      <c r="E2017" s="834" t="s">
        <v>2595</v>
      </c>
      <c r="F2017" s="832" t="s">
        <v>2553</v>
      </c>
      <c r="G2017" s="832" t="s">
        <v>4206</v>
      </c>
      <c r="H2017" s="832" t="s">
        <v>592</v>
      </c>
      <c r="I2017" s="832" t="s">
        <v>4207</v>
      </c>
      <c r="J2017" s="832" t="s">
        <v>4208</v>
      </c>
      <c r="K2017" s="832" t="s">
        <v>4209</v>
      </c>
      <c r="L2017" s="835">
        <v>0</v>
      </c>
      <c r="M2017" s="835">
        <v>0</v>
      </c>
      <c r="N2017" s="832">
        <v>3</v>
      </c>
      <c r="O2017" s="836">
        <v>0.5</v>
      </c>
      <c r="P2017" s="835">
        <v>0</v>
      </c>
      <c r="Q2017" s="837"/>
      <c r="R2017" s="832">
        <v>3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32</v>
      </c>
      <c r="B2018" s="832" t="s">
        <v>2552</v>
      </c>
      <c r="C2018" s="832" t="s">
        <v>2558</v>
      </c>
      <c r="D2018" s="833" t="s">
        <v>4322</v>
      </c>
      <c r="E2018" s="834" t="s">
        <v>2595</v>
      </c>
      <c r="F2018" s="832" t="s">
        <v>2553</v>
      </c>
      <c r="G2018" s="832" t="s">
        <v>4072</v>
      </c>
      <c r="H2018" s="832" t="s">
        <v>592</v>
      </c>
      <c r="I2018" s="832" t="s">
        <v>4073</v>
      </c>
      <c r="J2018" s="832" t="s">
        <v>1177</v>
      </c>
      <c r="K2018" s="832" t="s">
        <v>4074</v>
      </c>
      <c r="L2018" s="835">
        <v>243.64</v>
      </c>
      <c r="M2018" s="835">
        <v>243.64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32</v>
      </c>
      <c r="B2019" s="832" t="s">
        <v>2552</v>
      </c>
      <c r="C2019" s="832" t="s">
        <v>2558</v>
      </c>
      <c r="D2019" s="833" t="s">
        <v>4322</v>
      </c>
      <c r="E2019" s="834" t="s">
        <v>2595</v>
      </c>
      <c r="F2019" s="832" t="s">
        <v>2553</v>
      </c>
      <c r="G2019" s="832" t="s">
        <v>3059</v>
      </c>
      <c r="H2019" s="832" t="s">
        <v>592</v>
      </c>
      <c r="I2019" s="832" t="s">
        <v>3626</v>
      </c>
      <c r="J2019" s="832" t="s">
        <v>3061</v>
      </c>
      <c r="K2019" s="832" t="s">
        <v>3627</v>
      </c>
      <c r="L2019" s="835">
        <v>42.08</v>
      </c>
      <c r="M2019" s="835">
        <v>84.16</v>
      </c>
      <c r="N2019" s="832">
        <v>2</v>
      </c>
      <c r="O2019" s="836">
        <v>1.5</v>
      </c>
      <c r="P2019" s="835">
        <v>84.16</v>
      </c>
      <c r="Q2019" s="837">
        <v>1</v>
      </c>
      <c r="R2019" s="832">
        <v>2</v>
      </c>
      <c r="S2019" s="837">
        <v>1</v>
      </c>
      <c r="T2019" s="836">
        <v>1.5</v>
      </c>
      <c r="U2019" s="838">
        <v>1</v>
      </c>
    </row>
    <row r="2020" spans="1:21" ht="14.4" customHeight="1" x14ac:dyDescent="0.3">
      <c r="A2020" s="831">
        <v>32</v>
      </c>
      <c r="B2020" s="832" t="s">
        <v>2552</v>
      </c>
      <c r="C2020" s="832" t="s">
        <v>2558</v>
      </c>
      <c r="D2020" s="833" t="s">
        <v>4322</v>
      </c>
      <c r="E2020" s="834" t="s">
        <v>2595</v>
      </c>
      <c r="F2020" s="832" t="s">
        <v>2553</v>
      </c>
      <c r="G2020" s="832" t="s">
        <v>2602</v>
      </c>
      <c r="H2020" s="832" t="s">
        <v>592</v>
      </c>
      <c r="I2020" s="832" t="s">
        <v>2603</v>
      </c>
      <c r="J2020" s="832" t="s">
        <v>1331</v>
      </c>
      <c r="K2020" s="832" t="s">
        <v>2604</v>
      </c>
      <c r="L2020" s="835">
        <v>66.88</v>
      </c>
      <c r="M2020" s="835">
        <v>735.68</v>
      </c>
      <c r="N2020" s="832">
        <v>11</v>
      </c>
      <c r="O2020" s="836">
        <v>4</v>
      </c>
      <c r="P2020" s="835">
        <v>601.91999999999996</v>
      </c>
      <c r="Q2020" s="837">
        <v>0.81818181818181823</v>
      </c>
      <c r="R2020" s="832">
        <v>9</v>
      </c>
      <c r="S2020" s="837">
        <v>0.81818181818181823</v>
      </c>
      <c r="T2020" s="836">
        <v>3</v>
      </c>
      <c r="U2020" s="838">
        <v>0.75</v>
      </c>
    </row>
    <row r="2021" spans="1:21" ht="14.4" customHeight="1" x14ac:dyDescent="0.3">
      <c r="A2021" s="831">
        <v>32</v>
      </c>
      <c r="B2021" s="832" t="s">
        <v>2552</v>
      </c>
      <c r="C2021" s="832" t="s">
        <v>2558</v>
      </c>
      <c r="D2021" s="833" t="s">
        <v>4322</v>
      </c>
      <c r="E2021" s="834" t="s">
        <v>2595</v>
      </c>
      <c r="F2021" s="832" t="s">
        <v>2553</v>
      </c>
      <c r="G2021" s="832" t="s">
        <v>4210</v>
      </c>
      <c r="H2021" s="832" t="s">
        <v>592</v>
      </c>
      <c r="I2021" s="832" t="s">
        <v>4211</v>
      </c>
      <c r="J2021" s="832" t="s">
        <v>4212</v>
      </c>
      <c r="K2021" s="832" t="s">
        <v>4213</v>
      </c>
      <c r="L2021" s="835">
        <v>0</v>
      </c>
      <c r="M2021" s="835">
        <v>0</v>
      </c>
      <c r="N2021" s="832">
        <v>2</v>
      </c>
      <c r="O2021" s="836">
        <v>1.5</v>
      </c>
      <c r="P2021" s="835">
        <v>0</v>
      </c>
      <c r="Q2021" s="837"/>
      <c r="R2021" s="832">
        <v>2</v>
      </c>
      <c r="S2021" s="837">
        <v>1</v>
      </c>
      <c r="T2021" s="836">
        <v>1.5</v>
      </c>
      <c r="U2021" s="838">
        <v>1</v>
      </c>
    </row>
    <row r="2022" spans="1:21" ht="14.4" customHeight="1" x14ac:dyDescent="0.3">
      <c r="A2022" s="831">
        <v>32</v>
      </c>
      <c r="B2022" s="832" t="s">
        <v>2552</v>
      </c>
      <c r="C2022" s="832" t="s">
        <v>2558</v>
      </c>
      <c r="D2022" s="833" t="s">
        <v>4322</v>
      </c>
      <c r="E2022" s="834" t="s">
        <v>2595</v>
      </c>
      <c r="F2022" s="832" t="s">
        <v>2553</v>
      </c>
      <c r="G2022" s="832" t="s">
        <v>3080</v>
      </c>
      <c r="H2022" s="832" t="s">
        <v>592</v>
      </c>
      <c r="I2022" s="832" t="s">
        <v>2432</v>
      </c>
      <c r="J2022" s="832" t="s">
        <v>2213</v>
      </c>
      <c r="K2022" s="832" t="s">
        <v>2211</v>
      </c>
      <c r="L2022" s="835">
        <v>1427.23</v>
      </c>
      <c r="M2022" s="835">
        <v>1427.23</v>
      </c>
      <c r="N2022" s="832">
        <v>1</v>
      </c>
      <c r="O2022" s="836">
        <v>1</v>
      </c>
      <c r="P2022" s="835">
        <v>1427.23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32</v>
      </c>
      <c r="B2023" s="832" t="s">
        <v>2552</v>
      </c>
      <c r="C2023" s="832" t="s">
        <v>2558</v>
      </c>
      <c r="D2023" s="833" t="s">
        <v>4322</v>
      </c>
      <c r="E2023" s="834" t="s">
        <v>2595</v>
      </c>
      <c r="F2023" s="832" t="s">
        <v>2553</v>
      </c>
      <c r="G2023" s="832" t="s">
        <v>3080</v>
      </c>
      <c r="H2023" s="832" t="s">
        <v>662</v>
      </c>
      <c r="I2023" s="832" t="s">
        <v>2209</v>
      </c>
      <c r="J2023" s="832" t="s">
        <v>2210</v>
      </c>
      <c r="K2023" s="832" t="s">
        <v>2211</v>
      </c>
      <c r="L2023" s="835">
        <v>902.57</v>
      </c>
      <c r="M2023" s="835">
        <v>902.57</v>
      </c>
      <c r="N2023" s="832">
        <v>1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32</v>
      </c>
      <c r="B2024" s="832" t="s">
        <v>2552</v>
      </c>
      <c r="C2024" s="832" t="s">
        <v>2558</v>
      </c>
      <c r="D2024" s="833" t="s">
        <v>4322</v>
      </c>
      <c r="E2024" s="834" t="s">
        <v>2595</v>
      </c>
      <c r="F2024" s="832" t="s">
        <v>2553</v>
      </c>
      <c r="G2024" s="832" t="s">
        <v>3080</v>
      </c>
      <c r="H2024" s="832" t="s">
        <v>662</v>
      </c>
      <c r="I2024" s="832" t="s">
        <v>2212</v>
      </c>
      <c r="J2024" s="832" t="s">
        <v>2213</v>
      </c>
      <c r="K2024" s="832" t="s">
        <v>2147</v>
      </c>
      <c r="L2024" s="835">
        <v>339.8</v>
      </c>
      <c r="M2024" s="835">
        <v>1359.2</v>
      </c>
      <c r="N2024" s="832">
        <v>4</v>
      </c>
      <c r="O2024" s="836">
        <v>1.5</v>
      </c>
      <c r="P2024" s="835">
        <v>1359.2</v>
      </c>
      <c r="Q2024" s="837">
        <v>1</v>
      </c>
      <c r="R2024" s="832">
        <v>4</v>
      </c>
      <c r="S2024" s="837">
        <v>1</v>
      </c>
      <c r="T2024" s="836">
        <v>1.5</v>
      </c>
      <c r="U2024" s="838">
        <v>1</v>
      </c>
    </row>
    <row r="2025" spans="1:21" ht="14.4" customHeight="1" x14ac:dyDescent="0.3">
      <c r="A2025" s="831">
        <v>32</v>
      </c>
      <c r="B2025" s="832" t="s">
        <v>2552</v>
      </c>
      <c r="C2025" s="832" t="s">
        <v>2558</v>
      </c>
      <c r="D2025" s="833" t="s">
        <v>4322</v>
      </c>
      <c r="E2025" s="834" t="s">
        <v>2595</v>
      </c>
      <c r="F2025" s="832" t="s">
        <v>2553</v>
      </c>
      <c r="G2025" s="832" t="s">
        <v>2708</v>
      </c>
      <c r="H2025" s="832" t="s">
        <v>662</v>
      </c>
      <c r="I2025" s="832" t="s">
        <v>2192</v>
      </c>
      <c r="J2025" s="832" t="s">
        <v>2193</v>
      </c>
      <c r="K2025" s="832" t="s">
        <v>2194</v>
      </c>
      <c r="L2025" s="835">
        <v>10325.280000000001</v>
      </c>
      <c r="M2025" s="835">
        <v>61951.68</v>
      </c>
      <c r="N2025" s="832">
        <v>6</v>
      </c>
      <c r="O2025" s="836">
        <v>3</v>
      </c>
      <c r="P2025" s="835">
        <v>51626.400000000001</v>
      </c>
      <c r="Q2025" s="837">
        <v>0.83333333333333337</v>
      </c>
      <c r="R2025" s="832">
        <v>5</v>
      </c>
      <c r="S2025" s="837">
        <v>0.83333333333333337</v>
      </c>
      <c r="T2025" s="836">
        <v>2</v>
      </c>
      <c r="U2025" s="838">
        <v>0.66666666666666663</v>
      </c>
    </row>
    <row r="2026" spans="1:21" ht="14.4" customHeight="1" x14ac:dyDescent="0.3">
      <c r="A2026" s="831">
        <v>32</v>
      </c>
      <c r="B2026" s="832" t="s">
        <v>2552</v>
      </c>
      <c r="C2026" s="832" t="s">
        <v>2558</v>
      </c>
      <c r="D2026" s="833" t="s">
        <v>4322</v>
      </c>
      <c r="E2026" s="834" t="s">
        <v>2595</v>
      </c>
      <c r="F2026" s="832" t="s">
        <v>2553</v>
      </c>
      <c r="G2026" s="832" t="s">
        <v>3346</v>
      </c>
      <c r="H2026" s="832" t="s">
        <v>662</v>
      </c>
      <c r="I2026" s="832" t="s">
        <v>3350</v>
      </c>
      <c r="J2026" s="832" t="s">
        <v>3348</v>
      </c>
      <c r="K2026" s="832" t="s">
        <v>3111</v>
      </c>
      <c r="L2026" s="835">
        <v>414.07</v>
      </c>
      <c r="M2026" s="835">
        <v>414.07</v>
      </c>
      <c r="N2026" s="832">
        <v>1</v>
      </c>
      <c r="O2026" s="836">
        <v>0.5</v>
      </c>
      <c r="P2026" s="835">
        <v>414.07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32</v>
      </c>
      <c r="B2027" s="832" t="s">
        <v>2552</v>
      </c>
      <c r="C2027" s="832" t="s">
        <v>2558</v>
      </c>
      <c r="D2027" s="833" t="s">
        <v>4322</v>
      </c>
      <c r="E2027" s="834" t="s">
        <v>2595</v>
      </c>
      <c r="F2027" s="832" t="s">
        <v>2553</v>
      </c>
      <c r="G2027" s="832" t="s">
        <v>2627</v>
      </c>
      <c r="H2027" s="832" t="s">
        <v>662</v>
      </c>
      <c r="I2027" s="832" t="s">
        <v>2136</v>
      </c>
      <c r="J2027" s="832" t="s">
        <v>1309</v>
      </c>
      <c r="K2027" s="832" t="s">
        <v>2137</v>
      </c>
      <c r="L2027" s="835">
        <v>154.36000000000001</v>
      </c>
      <c r="M2027" s="835">
        <v>463.08000000000004</v>
      </c>
      <c r="N2027" s="832">
        <v>3</v>
      </c>
      <c r="O2027" s="836">
        <v>2</v>
      </c>
      <c r="P2027" s="835">
        <v>308.72000000000003</v>
      </c>
      <c r="Q2027" s="837">
        <v>0.66666666666666663</v>
      </c>
      <c r="R2027" s="832">
        <v>2</v>
      </c>
      <c r="S2027" s="837">
        <v>0.66666666666666663</v>
      </c>
      <c r="T2027" s="836">
        <v>1.5</v>
      </c>
      <c r="U2027" s="838">
        <v>0.75</v>
      </c>
    </row>
    <row r="2028" spans="1:21" ht="14.4" customHeight="1" x14ac:dyDescent="0.3">
      <c r="A2028" s="831">
        <v>32</v>
      </c>
      <c r="B2028" s="832" t="s">
        <v>2552</v>
      </c>
      <c r="C2028" s="832" t="s">
        <v>2558</v>
      </c>
      <c r="D2028" s="833" t="s">
        <v>4322</v>
      </c>
      <c r="E2028" s="834" t="s">
        <v>2595</v>
      </c>
      <c r="F2028" s="832" t="s">
        <v>2553</v>
      </c>
      <c r="G2028" s="832" t="s">
        <v>3169</v>
      </c>
      <c r="H2028" s="832" t="s">
        <v>662</v>
      </c>
      <c r="I2028" s="832" t="s">
        <v>2427</v>
      </c>
      <c r="J2028" s="832" t="s">
        <v>2128</v>
      </c>
      <c r="K2028" s="832" t="s">
        <v>2428</v>
      </c>
      <c r="L2028" s="835">
        <v>63.14</v>
      </c>
      <c r="M2028" s="835">
        <v>63.14</v>
      </c>
      <c r="N2028" s="832">
        <v>1</v>
      </c>
      <c r="O2028" s="836">
        <v>1</v>
      </c>
      <c r="P2028" s="835">
        <v>63.14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32</v>
      </c>
      <c r="B2029" s="832" t="s">
        <v>2552</v>
      </c>
      <c r="C2029" s="832" t="s">
        <v>2558</v>
      </c>
      <c r="D2029" s="833" t="s">
        <v>4322</v>
      </c>
      <c r="E2029" s="834" t="s">
        <v>2595</v>
      </c>
      <c r="F2029" s="832" t="s">
        <v>2553</v>
      </c>
      <c r="G2029" s="832" t="s">
        <v>3170</v>
      </c>
      <c r="H2029" s="832" t="s">
        <v>592</v>
      </c>
      <c r="I2029" s="832" t="s">
        <v>3171</v>
      </c>
      <c r="J2029" s="832" t="s">
        <v>660</v>
      </c>
      <c r="K2029" s="832" t="s">
        <v>3172</v>
      </c>
      <c r="L2029" s="835">
        <v>0</v>
      </c>
      <c r="M2029" s="835">
        <v>0</v>
      </c>
      <c r="N2029" s="832">
        <v>1</v>
      </c>
      <c r="O2029" s="836">
        <v>0.5</v>
      </c>
      <c r="P2029" s="835">
        <v>0</v>
      </c>
      <c r="Q2029" s="837"/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32</v>
      </c>
      <c r="B2030" s="832" t="s">
        <v>2552</v>
      </c>
      <c r="C2030" s="832" t="s">
        <v>2558</v>
      </c>
      <c r="D2030" s="833" t="s">
        <v>4322</v>
      </c>
      <c r="E2030" s="834" t="s">
        <v>2596</v>
      </c>
      <c r="F2030" s="832" t="s">
        <v>2553</v>
      </c>
      <c r="G2030" s="832" t="s">
        <v>2598</v>
      </c>
      <c r="H2030" s="832" t="s">
        <v>592</v>
      </c>
      <c r="I2030" s="832" t="s">
        <v>2750</v>
      </c>
      <c r="J2030" s="832" t="s">
        <v>2600</v>
      </c>
      <c r="K2030" s="832" t="s">
        <v>2751</v>
      </c>
      <c r="L2030" s="835">
        <v>263.26</v>
      </c>
      <c r="M2030" s="835">
        <v>526.52</v>
      </c>
      <c r="N2030" s="832">
        <v>2</v>
      </c>
      <c r="O2030" s="836">
        <v>0.5</v>
      </c>
      <c r="P2030" s="835">
        <v>526.52</v>
      </c>
      <c r="Q2030" s="837">
        <v>1</v>
      </c>
      <c r="R2030" s="832">
        <v>2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32</v>
      </c>
      <c r="B2031" s="832" t="s">
        <v>2552</v>
      </c>
      <c r="C2031" s="832" t="s">
        <v>2558</v>
      </c>
      <c r="D2031" s="833" t="s">
        <v>4322</v>
      </c>
      <c r="E2031" s="834" t="s">
        <v>2596</v>
      </c>
      <c r="F2031" s="832" t="s">
        <v>2553</v>
      </c>
      <c r="G2031" s="832" t="s">
        <v>2598</v>
      </c>
      <c r="H2031" s="832" t="s">
        <v>592</v>
      </c>
      <c r="I2031" s="832" t="s">
        <v>2599</v>
      </c>
      <c r="J2031" s="832" t="s">
        <v>2600</v>
      </c>
      <c r="K2031" s="832" t="s">
        <v>2601</v>
      </c>
      <c r="L2031" s="835">
        <v>1295.6400000000001</v>
      </c>
      <c r="M2031" s="835">
        <v>2591.2800000000002</v>
      </c>
      <c r="N2031" s="832">
        <v>2</v>
      </c>
      <c r="O2031" s="836">
        <v>1</v>
      </c>
      <c r="P2031" s="835">
        <v>2591.2800000000002</v>
      </c>
      <c r="Q2031" s="837">
        <v>1</v>
      </c>
      <c r="R2031" s="832">
        <v>2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32</v>
      </c>
      <c r="B2032" s="832" t="s">
        <v>2552</v>
      </c>
      <c r="C2032" s="832" t="s">
        <v>2558</v>
      </c>
      <c r="D2032" s="833" t="s">
        <v>4322</v>
      </c>
      <c r="E2032" s="834" t="s">
        <v>2596</v>
      </c>
      <c r="F2032" s="832" t="s">
        <v>2553</v>
      </c>
      <c r="G2032" s="832" t="s">
        <v>2598</v>
      </c>
      <c r="H2032" s="832" t="s">
        <v>592</v>
      </c>
      <c r="I2032" s="832" t="s">
        <v>2605</v>
      </c>
      <c r="J2032" s="832" t="s">
        <v>1586</v>
      </c>
      <c r="K2032" s="832" t="s">
        <v>2606</v>
      </c>
      <c r="L2032" s="835">
        <v>462.73</v>
      </c>
      <c r="M2032" s="835">
        <v>3239.11</v>
      </c>
      <c r="N2032" s="832">
        <v>7</v>
      </c>
      <c r="O2032" s="836">
        <v>2.5</v>
      </c>
      <c r="P2032" s="835">
        <v>925.46</v>
      </c>
      <c r="Q2032" s="837">
        <v>0.2857142857142857</v>
      </c>
      <c r="R2032" s="832">
        <v>2</v>
      </c>
      <c r="S2032" s="837">
        <v>0.2857142857142857</v>
      </c>
      <c r="T2032" s="836">
        <v>1</v>
      </c>
      <c r="U2032" s="838">
        <v>0.4</v>
      </c>
    </row>
    <row r="2033" spans="1:21" ht="14.4" customHeight="1" x14ac:dyDescent="0.3">
      <c r="A2033" s="831">
        <v>32</v>
      </c>
      <c r="B2033" s="832" t="s">
        <v>2552</v>
      </c>
      <c r="C2033" s="832" t="s">
        <v>2558</v>
      </c>
      <c r="D2033" s="833" t="s">
        <v>4322</v>
      </c>
      <c r="E2033" s="834" t="s">
        <v>2596</v>
      </c>
      <c r="F2033" s="832" t="s">
        <v>2553</v>
      </c>
      <c r="G2033" s="832" t="s">
        <v>2598</v>
      </c>
      <c r="H2033" s="832" t="s">
        <v>592</v>
      </c>
      <c r="I2033" s="832" t="s">
        <v>2752</v>
      </c>
      <c r="J2033" s="832" t="s">
        <v>938</v>
      </c>
      <c r="K2033" s="832" t="s">
        <v>2751</v>
      </c>
      <c r="L2033" s="835">
        <v>263.26</v>
      </c>
      <c r="M2033" s="835">
        <v>2632.6</v>
      </c>
      <c r="N2033" s="832">
        <v>10</v>
      </c>
      <c r="O2033" s="836">
        <v>2.5</v>
      </c>
      <c r="P2033" s="835">
        <v>1316.3</v>
      </c>
      <c r="Q2033" s="837">
        <v>0.5</v>
      </c>
      <c r="R2033" s="832">
        <v>5</v>
      </c>
      <c r="S2033" s="837">
        <v>0.5</v>
      </c>
      <c r="T2033" s="836">
        <v>1</v>
      </c>
      <c r="U2033" s="838">
        <v>0.4</v>
      </c>
    </row>
    <row r="2034" spans="1:21" ht="14.4" customHeight="1" x14ac:dyDescent="0.3">
      <c r="A2034" s="831">
        <v>32</v>
      </c>
      <c r="B2034" s="832" t="s">
        <v>2552</v>
      </c>
      <c r="C2034" s="832" t="s">
        <v>2558</v>
      </c>
      <c r="D2034" s="833" t="s">
        <v>4322</v>
      </c>
      <c r="E2034" s="834" t="s">
        <v>2596</v>
      </c>
      <c r="F2034" s="832" t="s">
        <v>2553</v>
      </c>
      <c r="G2034" s="832" t="s">
        <v>2648</v>
      </c>
      <c r="H2034" s="832" t="s">
        <v>592</v>
      </c>
      <c r="I2034" s="832" t="s">
        <v>2955</v>
      </c>
      <c r="J2034" s="832" t="s">
        <v>2956</v>
      </c>
      <c r="K2034" s="832" t="s">
        <v>679</v>
      </c>
      <c r="L2034" s="835">
        <v>72.55</v>
      </c>
      <c r="M2034" s="835">
        <v>72.55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32</v>
      </c>
      <c r="B2035" s="832" t="s">
        <v>2552</v>
      </c>
      <c r="C2035" s="832" t="s">
        <v>2558</v>
      </c>
      <c r="D2035" s="833" t="s">
        <v>4322</v>
      </c>
      <c r="E2035" s="834" t="s">
        <v>2596</v>
      </c>
      <c r="F2035" s="832" t="s">
        <v>2553</v>
      </c>
      <c r="G2035" s="832" t="s">
        <v>2648</v>
      </c>
      <c r="H2035" s="832" t="s">
        <v>592</v>
      </c>
      <c r="I2035" s="832" t="s">
        <v>3180</v>
      </c>
      <c r="J2035" s="832" t="s">
        <v>2657</v>
      </c>
      <c r="K2035" s="832" t="s">
        <v>680</v>
      </c>
      <c r="L2035" s="835">
        <v>65.28</v>
      </c>
      <c r="M2035" s="835">
        <v>65.28</v>
      </c>
      <c r="N2035" s="832">
        <v>1</v>
      </c>
      <c r="O2035" s="836">
        <v>0.5</v>
      </c>
      <c r="P2035" s="835">
        <v>65.28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32</v>
      </c>
      <c r="B2036" s="832" t="s">
        <v>2552</v>
      </c>
      <c r="C2036" s="832" t="s">
        <v>2558</v>
      </c>
      <c r="D2036" s="833" t="s">
        <v>4322</v>
      </c>
      <c r="E2036" s="834" t="s">
        <v>2596</v>
      </c>
      <c r="F2036" s="832" t="s">
        <v>2553</v>
      </c>
      <c r="G2036" s="832" t="s">
        <v>2648</v>
      </c>
      <c r="H2036" s="832" t="s">
        <v>592</v>
      </c>
      <c r="I2036" s="832" t="s">
        <v>4214</v>
      </c>
      <c r="J2036" s="832" t="s">
        <v>3933</v>
      </c>
      <c r="K2036" s="832" t="s">
        <v>680</v>
      </c>
      <c r="L2036" s="835">
        <v>65.28</v>
      </c>
      <c r="M2036" s="835">
        <v>65.28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32</v>
      </c>
      <c r="B2037" s="832" t="s">
        <v>2552</v>
      </c>
      <c r="C2037" s="832" t="s">
        <v>2558</v>
      </c>
      <c r="D2037" s="833" t="s">
        <v>4322</v>
      </c>
      <c r="E2037" s="834" t="s">
        <v>2596</v>
      </c>
      <c r="F2037" s="832" t="s">
        <v>2553</v>
      </c>
      <c r="G2037" s="832" t="s">
        <v>2648</v>
      </c>
      <c r="H2037" s="832" t="s">
        <v>592</v>
      </c>
      <c r="I2037" s="832" t="s">
        <v>2656</v>
      </c>
      <c r="J2037" s="832" t="s">
        <v>2657</v>
      </c>
      <c r="K2037" s="832" t="s">
        <v>2658</v>
      </c>
      <c r="L2037" s="835">
        <v>121.75</v>
      </c>
      <c r="M2037" s="835">
        <v>243.5</v>
      </c>
      <c r="N2037" s="832">
        <v>2</v>
      </c>
      <c r="O2037" s="836">
        <v>1.5</v>
      </c>
      <c r="P2037" s="835">
        <v>243.5</v>
      </c>
      <c r="Q2037" s="837">
        <v>1</v>
      </c>
      <c r="R2037" s="832">
        <v>2</v>
      </c>
      <c r="S2037" s="837">
        <v>1</v>
      </c>
      <c r="T2037" s="836">
        <v>1.5</v>
      </c>
      <c r="U2037" s="838">
        <v>1</v>
      </c>
    </row>
    <row r="2038" spans="1:21" ht="14.4" customHeight="1" x14ac:dyDescent="0.3">
      <c r="A2038" s="831">
        <v>32</v>
      </c>
      <c r="B2038" s="832" t="s">
        <v>2552</v>
      </c>
      <c r="C2038" s="832" t="s">
        <v>2558</v>
      </c>
      <c r="D2038" s="833" t="s">
        <v>4322</v>
      </c>
      <c r="E2038" s="834" t="s">
        <v>2596</v>
      </c>
      <c r="F2038" s="832" t="s">
        <v>2553</v>
      </c>
      <c r="G2038" s="832" t="s">
        <v>2648</v>
      </c>
      <c r="H2038" s="832" t="s">
        <v>662</v>
      </c>
      <c r="I2038" s="832" t="s">
        <v>2237</v>
      </c>
      <c r="J2038" s="832" t="s">
        <v>678</v>
      </c>
      <c r="K2038" s="832" t="s">
        <v>680</v>
      </c>
      <c r="L2038" s="835">
        <v>65.28</v>
      </c>
      <c r="M2038" s="835">
        <v>456.96000000000004</v>
      </c>
      <c r="N2038" s="832">
        <v>7</v>
      </c>
      <c r="O2038" s="836">
        <v>3.5</v>
      </c>
      <c r="P2038" s="835">
        <v>261.12</v>
      </c>
      <c r="Q2038" s="837">
        <v>0.5714285714285714</v>
      </c>
      <c r="R2038" s="832">
        <v>4</v>
      </c>
      <c r="S2038" s="837">
        <v>0.5714285714285714</v>
      </c>
      <c r="T2038" s="836">
        <v>2.5</v>
      </c>
      <c r="U2038" s="838">
        <v>0.7142857142857143</v>
      </c>
    </row>
    <row r="2039" spans="1:21" ht="14.4" customHeight="1" x14ac:dyDescent="0.3">
      <c r="A2039" s="831">
        <v>32</v>
      </c>
      <c r="B2039" s="832" t="s">
        <v>2552</v>
      </c>
      <c r="C2039" s="832" t="s">
        <v>2558</v>
      </c>
      <c r="D2039" s="833" t="s">
        <v>4322</v>
      </c>
      <c r="E2039" s="834" t="s">
        <v>2596</v>
      </c>
      <c r="F2039" s="832" t="s">
        <v>2553</v>
      </c>
      <c r="G2039" s="832" t="s">
        <v>3433</v>
      </c>
      <c r="H2039" s="832" t="s">
        <v>662</v>
      </c>
      <c r="I2039" s="832" t="s">
        <v>2022</v>
      </c>
      <c r="J2039" s="832" t="s">
        <v>796</v>
      </c>
      <c r="K2039" s="832" t="s">
        <v>2023</v>
      </c>
      <c r="L2039" s="835">
        <v>72</v>
      </c>
      <c r="M2039" s="835">
        <v>72</v>
      </c>
      <c r="N2039" s="832">
        <v>1</v>
      </c>
      <c r="O2039" s="836">
        <v>1</v>
      </c>
      <c r="P2039" s="835">
        <v>72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32</v>
      </c>
      <c r="B2040" s="832" t="s">
        <v>2552</v>
      </c>
      <c r="C2040" s="832" t="s">
        <v>2558</v>
      </c>
      <c r="D2040" s="833" t="s">
        <v>4322</v>
      </c>
      <c r="E2040" s="834" t="s">
        <v>2596</v>
      </c>
      <c r="F2040" s="832" t="s">
        <v>2553</v>
      </c>
      <c r="G2040" s="832" t="s">
        <v>2786</v>
      </c>
      <c r="H2040" s="832" t="s">
        <v>592</v>
      </c>
      <c r="I2040" s="832" t="s">
        <v>2787</v>
      </c>
      <c r="J2040" s="832" t="s">
        <v>1030</v>
      </c>
      <c r="K2040" s="832" t="s">
        <v>2788</v>
      </c>
      <c r="L2040" s="835">
        <v>0</v>
      </c>
      <c r="M2040" s="835">
        <v>0</v>
      </c>
      <c r="N2040" s="832">
        <v>2</v>
      </c>
      <c r="O2040" s="836">
        <v>2</v>
      </c>
      <c r="P2040" s="835"/>
      <c r="Q2040" s="837"/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32</v>
      </c>
      <c r="B2041" s="832" t="s">
        <v>2552</v>
      </c>
      <c r="C2041" s="832" t="s">
        <v>2558</v>
      </c>
      <c r="D2041" s="833" t="s">
        <v>4322</v>
      </c>
      <c r="E2041" s="834" t="s">
        <v>2596</v>
      </c>
      <c r="F2041" s="832" t="s">
        <v>2553</v>
      </c>
      <c r="G2041" s="832" t="s">
        <v>2649</v>
      </c>
      <c r="H2041" s="832" t="s">
        <v>592</v>
      </c>
      <c r="I2041" s="832" t="s">
        <v>2664</v>
      </c>
      <c r="J2041" s="832" t="s">
        <v>2665</v>
      </c>
      <c r="K2041" s="832" t="s">
        <v>2666</v>
      </c>
      <c r="L2041" s="835">
        <v>238.72</v>
      </c>
      <c r="M2041" s="835">
        <v>2864.64</v>
      </c>
      <c r="N2041" s="832">
        <v>12</v>
      </c>
      <c r="O2041" s="836">
        <v>4.5</v>
      </c>
      <c r="P2041" s="835">
        <v>2864.64</v>
      </c>
      <c r="Q2041" s="837">
        <v>1</v>
      </c>
      <c r="R2041" s="832">
        <v>12</v>
      </c>
      <c r="S2041" s="837">
        <v>1</v>
      </c>
      <c r="T2041" s="836">
        <v>4.5</v>
      </c>
      <c r="U2041" s="838">
        <v>1</v>
      </c>
    </row>
    <row r="2042" spans="1:21" ht="14.4" customHeight="1" x14ac:dyDescent="0.3">
      <c r="A2042" s="831">
        <v>32</v>
      </c>
      <c r="B2042" s="832" t="s">
        <v>2552</v>
      </c>
      <c r="C2042" s="832" t="s">
        <v>2558</v>
      </c>
      <c r="D2042" s="833" t="s">
        <v>4322</v>
      </c>
      <c r="E2042" s="834" t="s">
        <v>2596</v>
      </c>
      <c r="F2042" s="832" t="s">
        <v>2553</v>
      </c>
      <c r="G2042" s="832" t="s">
        <v>2649</v>
      </c>
      <c r="H2042" s="832" t="s">
        <v>662</v>
      </c>
      <c r="I2042" s="832" t="s">
        <v>2146</v>
      </c>
      <c r="J2042" s="832" t="s">
        <v>2144</v>
      </c>
      <c r="K2042" s="832" t="s">
        <v>2147</v>
      </c>
      <c r="L2042" s="835">
        <v>170.52</v>
      </c>
      <c r="M2042" s="835">
        <v>170.52</v>
      </c>
      <c r="N2042" s="832">
        <v>1</v>
      </c>
      <c r="O2042" s="836">
        <v>0.5</v>
      </c>
      <c r="P2042" s="835">
        <v>170.52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32</v>
      </c>
      <c r="B2043" s="832" t="s">
        <v>2552</v>
      </c>
      <c r="C2043" s="832" t="s">
        <v>2558</v>
      </c>
      <c r="D2043" s="833" t="s">
        <v>4322</v>
      </c>
      <c r="E2043" s="834" t="s">
        <v>2596</v>
      </c>
      <c r="F2043" s="832" t="s">
        <v>2553</v>
      </c>
      <c r="G2043" s="832" t="s">
        <v>3453</v>
      </c>
      <c r="H2043" s="832" t="s">
        <v>592</v>
      </c>
      <c r="I2043" s="832" t="s">
        <v>3454</v>
      </c>
      <c r="J2043" s="832" t="s">
        <v>1414</v>
      </c>
      <c r="K2043" s="832" t="s">
        <v>3455</v>
      </c>
      <c r="L2043" s="835">
        <v>0</v>
      </c>
      <c r="M2043" s="835">
        <v>0</v>
      </c>
      <c r="N2043" s="832">
        <v>1</v>
      </c>
      <c r="O2043" s="836">
        <v>1</v>
      </c>
      <c r="P2043" s="835">
        <v>0</v>
      </c>
      <c r="Q2043" s="837"/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32</v>
      </c>
      <c r="B2044" s="832" t="s">
        <v>2552</v>
      </c>
      <c r="C2044" s="832" t="s">
        <v>2558</v>
      </c>
      <c r="D2044" s="833" t="s">
        <v>4322</v>
      </c>
      <c r="E2044" s="834" t="s">
        <v>2596</v>
      </c>
      <c r="F2044" s="832" t="s">
        <v>2553</v>
      </c>
      <c r="G2044" s="832" t="s">
        <v>2667</v>
      </c>
      <c r="H2044" s="832" t="s">
        <v>592</v>
      </c>
      <c r="I2044" s="832" t="s">
        <v>2668</v>
      </c>
      <c r="J2044" s="832" t="s">
        <v>899</v>
      </c>
      <c r="K2044" s="832" t="s">
        <v>826</v>
      </c>
      <c r="L2044" s="835">
        <v>236.03</v>
      </c>
      <c r="M2044" s="835">
        <v>944.12</v>
      </c>
      <c r="N2044" s="832">
        <v>4</v>
      </c>
      <c r="O2044" s="836">
        <v>2.5</v>
      </c>
      <c r="P2044" s="835">
        <v>708.09</v>
      </c>
      <c r="Q2044" s="837">
        <v>0.75</v>
      </c>
      <c r="R2044" s="832">
        <v>3</v>
      </c>
      <c r="S2044" s="837">
        <v>0.75</v>
      </c>
      <c r="T2044" s="836">
        <v>2</v>
      </c>
      <c r="U2044" s="838">
        <v>0.8</v>
      </c>
    </row>
    <row r="2045" spans="1:21" ht="14.4" customHeight="1" x14ac:dyDescent="0.3">
      <c r="A2045" s="831">
        <v>32</v>
      </c>
      <c r="B2045" s="832" t="s">
        <v>2552</v>
      </c>
      <c r="C2045" s="832" t="s">
        <v>2558</v>
      </c>
      <c r="D2045" s="833" t="s">
        <v>4322</v>
      </c>
      <c r="E2045" s="834" t="s">
        <v>2596</v>
      </c>
      <c r="F2045" s="832" t="s">
        <v>2553</v>
      </c>
      <c r="G2045" s="832" t="s">
        <v>3370</v>
      </c>
      <c r="H2045" s="832" t="s">
        <v>592</v>
      </c>
      <c r="I2045" s="832" t="s">
        <v>4215</v>
      </c>
      <c r="J2045" s="832" t="s">
        <v>4216</v>
      </c>
      <c r="K2045" s="832" t="s">
        <v>4217</v>
      </c>
      <c r="L2045" s="835">
        <v>0</v>
      </c>
      <c r="M2045" s="835">
        <v>0</v>
      </c>
      <c r="N2045" s="832">
        <v>1</v>
      </c>
      <c r="O2045" s="836">
        <v>0.5</v>
      </c>
      <c r="P2045" s="835">
        <v>0</v>
      </c>
      <c r="Q2045" s="837"/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32</v>
      </c>
      <c r="B2046" s="832" t="s">
        <v>2552</v>
      </c>
      <c r="C2046" s="832" t="s">
        <v>2558</v>
      </c>
      <c r="D2046" s="833" t="s">
        <v>4322</v>
      </c>
      <c r="E2046" s="834" t="s">
        <v>2596</v>
      </c>
      <c r="F2046" s="832" t="s">
        <v>2553</v>
      </c>
      <c r="G2046" s="832" t="s">
        <v>3890</v>
      </c>
      <c r="H2046" s="832" t="s">
        <v>592</v>
      </c>
      <c r="I2046" s="832" t="s">
        <v>3891</v>
      </c>
      <c r="J2046" s="832" t="s">
        <v>3892</v>
      </c>
      <c r="K2046" s="832" t="s">
        <v>2266</v>
      </c>
      <c r="L2046" s="835">
        <v>8540.5</v>
      </c>
      <c r="M2046" s="835">
        <v>8540.5</v>
      </c>
      <c r="N2046" s="832">
        <v>1</v>
      </c>
      <c r="O2046" s="836">
        <v>1</v>
      </c>
      <c r="P2046" s="835">
        <v>8540.5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32</v>
      </c>
      <c r="B2047" s="832" t="s">
        <v>2552</v>
      </c>
      <c r="C2047" s="832" t="s">
        <v>2558</v>
      </c>
      <c r="D2047" s="833" t="s">
        <v>4322</v>
      </c>
      <c r="E2047" s="834" t="s">
        <v>2596</v>
      </c>
      <c r="F2047" s="832" t="s">
        <v>2553</v>
      </c>
      <c r="G2047" s="832" t="s">
        <v>2650</v>
      </c>
      <c r="H2047" s="832" t="s">
        <v>592</v>
      </c>
      <c r="I2047" s="832" t="s">
        <v>4218</v>
      </c>
      <c r="J2047" s="832" t="s">
        <v>2722</v>
      </c>
      <c r="K2047" s="832" t="s">
        <v>2190</v>
      </c>
      <c r="L2047" s="835">
        <v>846.47</v>
      </c>
      <c r="M2047" s="835">
        <v>1692.94</v>
      </c>
      <c r="N2047" s="832">
        <v>2</v>
      </c>
      <c r="O2047" s="836">
        <v>1</v>
      </c>
      <c r="P2047" s="835">
        <v>1692.94</v>
      </c>
      <c r="Q2047" s="837">
        <v>1</v>
      </c>
      <c r="R2047" s="832">
        <v>2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32</v>
      </c>
      <c r="B2048" s="832" t="s">
        <v>2552</v>
      </c>
      <c r="C2048" s="832" t="s">
        <v>2558</v>
      </c>
      <c r="D2048" s="833" t="s">
        <v>4322</v>
      </c>
      <c r="E2048" s="834" t="s">
        <v>2596</v>
      </c>
      <c r="F2048" s="832" t="s">
        <v>2553</v>
      </c>
      <c r="G2048" s="832" t="s">
        <v>2650</v>
      </c>
      <c r="H2048" s="832" t="s">
        <v>662</v>
      </c>
      <c r="I2048" s="832" t="s">
        <v>2188</v>
      </c>
      <c r="J2048" s="832" t="s">
        <v>2189</v>
      </c>
      <c r="K2048" s="832" t="s">
        <v>2190</v>
      </c>
      <c r="L2048" s="835">
        <v>3231.81</v>
      </c>
      <c r="M2048" s="835">
        <v>9695.43</v>
      </c>
      <c r="N2048" s="832">
        <v>3</v>
      </c>
      <c r="O2048" s="836">
        <v>1.5</v>
      </c>
      <c r="P2048" s="835">
        <v>9695.43</v>
      </c>
      <c r="Q2048" s="837">
        <v>1</v>
      </c>
      <c r="R2048" s="832">
        <v>3</v>
      </c>
      <c r="S2048" s="837">
        <v>1</v>
      </c>
      <c r="T2048" s="836">
        <v>1.5</v>
      </c>
      <c r="U2048" s="838">
        <v>1</v>
      </c>
    </row>
    <row r="2049" spans="1:21" ht="14.4" customHeight="1" x14ac:dyDescent="0.3">
      <c r="A2049" s="831">
        <v>32</v>
      </c>
      <c r="B2049" s="832" t="s">
        <v>2552</v>
      </c>
      <c r="C2049" s="832" t="s">
        <v>2558</v>
      </c>
      <c r="D2049" s="833" t="s">
        <v>4322</v>
      </c>
      <c r="E2049" s="834" t="s">
        <v>2596</v>
      </c>
      <c r="F2049" s="832" t="s">
        <v>2553</v>
      </c>
      <c r="G2049" s="832" t="s">
        <v>2673</v>
      </c>
      <c r="H2049" s="832" t="s">
        <v>592</v>
      </c>
      <c r="I2049" s="832" t="s">
        <v>2029</v>
      </c>
      <c r="J2049" s="832" t="s">
        <v>906</v>
      </c>
      <c r="K2049" s="832" t="s">
        <v>2030</v>
      </c>
      <c r="L2049" s="835">
        <v>42.51</v>
      </c>
      <c r="M2049" s="835">
        <v>42.51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32</v>
      </c>
      <c r="B2050" s="832" t="s">
        <v>2552</v>
      </c>
      <c r="C2050" s="832" t="s">
        <v>2558</v>
      </c>
      <c r="D2050" s="833" t="s">
        <v>4322</v>
      </c>
      <c r="E2050" s="834" t="s">
        <v>2596</v>
      </c>
      <c r="F2050" s="832" t="s">
        <v>2553</v>
      </c>
      <c r="G2050" s="832" t="s">
        <v>2673</v>
      </c>
      <c r="H2050" s="832" t="s">
        <v>662</v>
      </c>
      <c r="I2050" s="832" t="s">
        <v>4219</v>
      </c>
      <c r="J2050" s="832" t="s">
        <v>3471</v>
      </c>
      <c r="K2050" s="832" t="s">
        <v>2768</v>
      </c>
      <c r="L2050" s="835">
        <v>78.63</v>
      </c>
      <c r="M2050" s="835">
        <v>78.63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32</v>
      </c>
      <c r="B2051" s="832" t="s">
        <v>2552</v>
      </c>
      <c r="C2051" s="832" t="s">
        <v>2558</v>
      </c>
      <c r="D2051" s="833" t="s">
        <v>4322</v>
      </c>
      <c r="E2051" s="834" t="s">
        <v>2596</v>
      </c>
      <c r="F2051" s="832" t="s">
        <v>2553</v>
      </c>
      <c r="G2051" s="832" t="s">
        <v>3219</v>
      </c>
      <c r="H2051" s="832" t="s">
        <v>592</v>
      </c>
      <c r="I2051" s="832" t="s">
        <v>3220</v>
      </c>
      <c r="J2051" s="832" t="s">
        <v>1028</v>
      </c>
      <c r="K2051" s="832" t="s">
        <v>2847</v>
      </c>
      <c r="L2051" s="835">
        <v>1860.93</v>
      </c>
      <c r="M2051" s="835">
        <v>3721.86</v>
      </c>
      <c r="N2051" s="832">
        <v>2</v>
      </c>
      <c r="O2051" s="836">
        <v>1.5</v>
      </c>
      <c r="P2051" s="835">
        <v>1860.93</v>
      </c>
      <c r="Q2051" s="837">
        <v>0.5</v>
      </c>
      <c r="R2051" s="832">
        <v>1</v>
      </c>
      <c r="S2051" s="837">
        <v>0.5</v>
      </c>
      <c r="T2051" s="836">
        <v>0.5</v>
      </c>
      <c r="U2051" s="838">
        <v>0.33333333333333331</v>
      </c>
    </row>
    <row r="2052" spans="1:21" ht="14.4" customHeight="1" x14ac:dyDescent="0.3">
      <c r="A2052" s="831">
        <v>32</v>
      </c>
      <c r="B2052" s="832" t="s">
        <v>2552</v>
      </c>
      <c r="C2052" s="832" t="s">
        <v>2558</v>
      </c>
      <c r="D2052" s="833" t="s">
        <v>4322</v>
      </c>
      <c r="E2052" s="834" t="s">
        <v>2596</v>
      </c>
      <c r="F2052" s="832" t="s">
        <v>2553</v>
      </c>
      <c r="G2052" s="832" t="s">
        <v>4220</v>
      </c>
      <c r="H2052" s="832" t="s">
        <v>592</v>
      </c>
      <c r="I2052" s="832" t="s">
        <v>4221</v>
      </c>
      <c r="J2052" s="832" t="s">
        <v>1093</v>
      </c>
      <c r="K2052" s="832" t="s">
        <v>4222</v>
      </c>
      <c r="L2052" s="835">
        <v>0</v>
      </c>
      <c r="M2052" s="835">
        <v>0</v>
      </c>
      <c r="N2052" s="832">
        <v>1</v>
      </c>
      <c r="O2052" s="836">
        <v>0.5</v>
      </c>
      <c r="P2052" s="835">
        <v>0</v>
      </c>
      <c r="Q2052" s="837"/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32</v>
      </c>
      <c r="B2053" s="832" t="s">
        <v>2552</v>
      </c>
      <c r="C2053" s="832" t="s">
        <v>2558</v>
      </c>
      <c r="D2053" s="833" t="s">
        <v>4322</v>
      </c>
      <c r="E2053" s="834" t="s">
        <v>2596</v>
      </c>
      <c r="F2053" s="832" t="s">
        <v>2553</v>
      </c>
      <c r="G2053" s="832" t="s">
        <v>4223</v>
      </c>
      <c r="H2053" s="832" t="s">
        <v>592</v>
      </c>
      <c r="I2053" s="832" t="s">
        <v>4224</v>
      </c>
      <c r="J2053" s="832" t="s">
        <v>4225</v>
      </c>
      <c r="K2053" s="832" t="s">
        <v>4226</v>
      </c>
      <c r="L2053" s="835">
        <v>74.64</v>
      </c>
      <c r="M2053" s="835">
        <v>74.64</v>
      </c>
      <c r="N2053" s="832">
        <v>1</v>
      </c>
      <c r="O2053" s="836">
        <v>0.5</v>
      </c>
      <c r="P2053" s="835">
        <v>74.64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32</v>
      </c>
      <c r="B2054" s="832" t="s">
        <v>2552</v>
      </c>
      <c r="C2054" s="832" t="s">
        <v>2558</v>
      </c>
      <c r="D2054" s="833" t="s">
        <v>4322</v>
      </c>
      <c r="E2054" s="834" t="s">
        <v>2596</v>
      </c>
      <c r="F2054" s="832" t="s">
        <v>2553</v>
      </c>
      <c r="G2054" s="832" t="s">
        <v>2651</v>
      </c>
      <c r="H2054" s="832" t="s">
        <v>592</v>
      </c>
      <c r="I2054" s="832" t="s">
        <v>2819</v>
      </c>
      <c r="J2054" s="832" t="s">
        <v>1342</v>
      </c>
      <c r="K2054" s="832" t="s">
        <v>2666</v>
      </c>
      <c r="L2054" s="835">
        <v>98.75</v>
      </c>
      <c r="M2054" s="835">
        <v>98.75</v>
      </c>
      <c r="N2054" s="832">
        <v>1</v>
      </c>
      <c r="O2054" s="836">
        <v>0.5</v>
      </c>
      <c r="P2054" s="835">
        <v>98.75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32</v>
      </c>
      <c r="B2055" s="832" t="s">
        <v>2552</v>
      </c>
      <c r="C2055" s="832" t="s">
        <v>2558</v>
      </c>
      <c r="D2055" s="833" t="s">
        <v>4322</v>
      </c>
      <c r="E2055" s="834" t="s">
        <v>2596</v>
      </c>
      <c r="F2055" s="832" t="s">
        <v>2553</v>
      </c>
      <c r="G2055" s="832" t="s">
        <v>3234</v>
      </c>
      <c r="H2055" s="832" t="s">
        <v>592</v>
      </c>
      <c r="I2055" s="832" t="s">
        <v>3235</v>
      </c>
      <c r="J2055" s="832" t="s">
        <v>3236</v>
      </c>
      <c r="K2055" s="832" t="s">
        <v>3237</v>
      </c>
      <c r="L2055" s="835">
        <v>24.37</v>
      </c>
      <c r="M2055" s="835">
        <v>24.37</v>
      </c>
      <c r="N2055" s="832">
        <v>1</v>
      </c>
      <c r="O2055" s="836">
        <v>0.5</v>
      </c>
      <c r="P2055" s="835">
        <v>24.37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32</v>
      </c>
      <c r="B2056" s="832" t="s">
        <v>2552</v>
      </c>
      <c r="C2056" s="832" t="s">
        <v>2558</v>
      </c>
      <c r="D2056" s="833" t="s">
        <v>4322</v>
      </c>
      <c r="E2056" s="834" t="s">
        <v>2596</v>
      </c>
      <c r="F2056" s="832" t="s">
        <v>2553</v>
      </c>
      <c r="G2056" s="832" t="s">
        <v>2642</v>
      </c>
      <c r="H2056" s="832" t="s">
        <v>592</v>
      </c>
      <c r="I2056" s="832" t="s">
        <v>2643</v>
      </c>
      <c r="J2056" s="832" t="s">
        <v>2644</v>
      </c>
      <c r="K2056" s="832" t="s">
        <v>2645</v>
      </c>
      <c r="L2056" s="835">
        <v>88.76</v>
      </c>
      <c r="M2056" s="835">
        <v>266.28000000000003</v>
      </c>
      <c r="N2056" s="832">
        <v>3</v>
      </c>
      <c r="O2056" s="836">
        <v>1</v>
      </c>
      <c r="P2056" s="835">
        <v>177.52</v>
      </c>
      <c r="Q2056" s="837">
        <v>0.66666666666666663</v>
      </c>
      <c r="R2056" s="832">
        <v>2</v>
      </c>
      <c r="S2056" s="837">
        <v>0.66666666666666663</v>
      </c>
      <c r="T2056" s="836">
        <v>0.5</v>
      </c>
      <c r="U2056" s="838">
        <v>0.5</v>
      </c>
    </row>
    <row r="2057" spans="1:21" ht="14.4" customHeight="1" x14ac:dyDescent="0.3">
      <c r="A2057" s="831">
        <v>32</v>
      </c>
      <c r="B2057" s="832" t="s">
        <v>2552</v>
      </c>
      <c r="C2057" s="832" t="s">
        <v>2558</v>
      </c>
      <c r="D2057" s="833" t="s">
        <v>4322</v>
      </c>
      <c r="E2057" s="834" t="s">
        <v>2596</v>
      </c>
      <c r="F2057" s="832" t="s">
        <v>2553</v>
      </c>
      <c r="G2057" s="832" t="s">
        <v>2632</v>
      </c>
      <c r="H2057" s="832" t="s">
        <v>592</v>
      </c>
      <c r="I2057" s="832" t="s">
        <v>3190</v>
      </c>
      <c r="J2057" s="832" t="s">
        <v>875</v>
      </c>
      <c r="K2057" s="832" t="s">
        <v>3191</v>
      </c>
      <c r="L2057" s="835">
        <v>0</v>
      </c>
      <c r="M2057" s="835">
        <v>0</v>
      </c>
      <c r="N2057" s="832">
        <v>1</v>
      </c>
      <c r="O2057" s="836">
        <v>0.5</v>
      </c>
      <c r="P2057" s="835">
        <v>0</v>
      </c>
      <c r="Q2057" s="837"/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32</v>
      </c>
      <c r="B2058" s="832" t="s">
        <v>2552</v>
      </c>
      <c r="C2058" s="832" t="s">
        <v>2558</v>
      </c>
      <c r="D2058" s="833" t="s">
        <v>4322</v>
      </c>
      <c r="E2058" s="834" t="s">
        <v>2596</v>
      </c>
      <c r="F2058" s="832" t="s">
        <v>2553</v>
      </c>
      <c r="G2058" s="832" t="s">
        <v>2632</v>
      </c>
      <c r="H2058" s="832" t="s">
        <v>592</v>
      </c>
      <c r="I2058" s="832" t="s">
        <v>3671</v>
      </c>
      <c r="J2058" s="832" t="s">
        <v>875</v>
      </c>
      <c r="K2058" s="832" t="s">
        <v>2809</v>
      </c>
      <c r="L2058" s="835">
        <v>0</v>
      </c>
      <c r="M2058" s="835">
        <v>0</v>
      </c>
      <c r="N2058" s="832">
        <v>3</v>
      </c>
      <c r="O2058" s="836">
        <v>2.5</v>
      </c>
      <c r="P2058" s="835">
        <v>0</v>
      </c>
      <c r="Q2058" s="837"/>
      <c r="R2058" s="832">
        <v>2</v>
      </c>
      <c r="S2058" s="837">
        <v>0.66666666666666663</v>
      </c>
      <c r="T2058" s="836">
        <v>1.5</v>
      </c>
      <c r="U2058" s="838">
        <v>0.6</v>
      </c>
    </row>
    <row r="2059" spans="1:21" ht="14.4" customHeight="1" x14ac:dyDescent="0.3">
      <c r="A2059" s="831">
        <v>32</v>
      </c>
      <c r="B2059" s="832" t="s">
        <v>2552</v>
      </c>
      <c r="C2059" s="832" t="s">
        <v>2558</v>
      </c>
      <c r="D2059" s="833" t="s">
        <v>4322</v>
      </c>
      <c r="E2059" s="834" t="s">
        <v>2596</v>
      </c>
      <c r="F2059" s="832" t="s">
        <v>2553</v>
      </c>
      <c r="G2059" s="832" t="s">
        <v>2632</v>
      </c>
      <c r="H2059" s="832" t="s">
        <v>592</v>
      </c>
      <c r="I2059" s="832" t="s">
        <v>2633</v>
      </c>
      <c r="J2059" s="832" t="s">
        <v>1565</v>
      </c>
      <c r="K2059" s="832" t="s">
        <v>1566</v>
      </c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32</v>
      </c>
      <c r="B2060" s="832" t="s">
        <v>2552</v>
      </c>
      <c r="C2060" s="832" t="s">
        <v>2558</v>
      </c>
      <c r="D2060" s="833" t="s">
        <v>4322</v>
      </c>
      <c r="E2060" s="834" t="s">
        <v>2596</v>
      </c>
      <c r="F2060" s="832" t="s">
        <v>2553</v>
      </c>
      <c r="G2060" s="832" t="s">
        <v>3192</v>
      </c>
      <c r="H2060" s="832" t="s">
        <v>592</v>
      </c>
      <c r="I2060" s="832" t="s">
        <v>3254</v>
      </c>
      <c r="J2060" s="832" t="s">
        <v>1056</v>
      </c>
      <c r="K2060" s="832" t="s">
        <v>3195</v>
      </c>
      <c r="L2060" s="835">
        <v>0</v>
      </c>
      <c r="M2060" s="835">
        <v>0</v>
      </c>
      <c r="N2060" s="832">
        <v>1</v>
      </c>
      <c r="O2060" s="836">
        <v>1</v>
      </c>
      <c r="P2060" s="835"/>
      <c r="Q2060" s="837"/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32</v>
      </c>
      <c r="B2061" s="832" t="s">
        <v>2552</v>
      </c>
      <c r="C2061" s="832" t="s">
        <v>2558</v>
      </c>
      <c r="D2061" s="833" t="s">
        <v>4322</v>
      </c>
      <c r="E2061" s="834" t="s">
        <v>2596</v>
      </c>
      <c r="F2061" s="832" t="s">
        <v>2553</v>
      </c>
      <c r="G2061" s="832" t="s">
        <v>2634</v>
      </c>
      <c r="H2061" s="832" t="s">
        <v>662</v>
      </c>
      <c r="I2061" s="832" t="s">
        <v>2739</v>
      </c>
      <c r="J2061" s="832" t="s">
        <v>901</v>
      </c>
      <c r="K2061" s="832" t="s">
        <v>2014</v>
      </c>
      <c r="L2061" s="835">
        <v>368.16</v>
      </c>
      <c r="M2061" s="835">
        <v>368.16</v>
      </c>
      <c r="N2061" s="832">
        <v>1</v>
      </c>
      <c r="O2061" s="836">
        <v>1</v>
      </c>
      <c r="P2061" s="835">
        <v>368.16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32</v>
      </c>
      <c r="B2062" s="832" t="s">
        <v>2552</v>
      </c>
      <c r="C2062" s="832" t="s">
        <v>2558</v>
      </c>
      <c r="D2062" s="833" t="s">
        <v>4322</v>
      </c>
      <c r="E2062" s="834" t="s">
        <v>2596</v>
      </c>
      <c r="F2062" s="832" t="s">
        <v>2553</v>
      </c>
      <c r="G2062" s="832" t="s">
        <v>2634</v>
      </c>
      <c r="H2062" s="832" t="s">
        <v>662</v>
      </c>
      <c r="I2062" s="832" t="s">
        <v>2694</v>
      </c>
      <c r="J2062" s="832" t="s">
        <v>901</v>
      </c>
      <c r="K2062" s="832" t="s">
        <v>2018</v>
      </c>
      <c r="L2062" s="835">
        <v>490.89</v>
      </c>
      <c r="M2062" s="835">
        <v>1472.67</v>
      </c>
      <c r="N2062" s="832">
        <v>3</v>
      </c>
      <c r="O2062" s="836">
        <v>1.5</v>
      </c>
      <c r="P2062" s="835">
        <v>1472.67</v>
      </c>
      <c r="Q2062" s="837">
        <v>1</v>
      </c>
      <c r="R2062" s="832">
        <v>3</v>
      </c>
      <c r="S2062" s="837">
        <v>1</v>
      </c>
      <c r="T2062" s="836">
        <v>1.5</v>
      </c>
      <c r="U2062" s="838">
        <v>1</v>
      </c>
    </row>
    <row r="2063" spans="1:21" ht="14.4" customHeight="1" x14ac:dyDescent="0.3">
      <c r="A2063" s="831">
        <v>32</v>
      </c>
      <c r="B2063" s="832" t="s">
        <v>2552</v>
      </c>
      <c r="C2063" s="832" t="s">
        <v>2558</v>
      </c>
      <c r="D2063" s="833" t="s">
        <v>4322</v>
      </c>
      <c r="E2063" s="834" t="s">
        <v>2596</v>
      </c>
      <c r="F2063" s="832" t="s">
        <v>2553</v>
      </c>
      <c r="G2063" s="832" t="s">
        <v>2634</v>
      </c>
      <c r="H2063" s="832" t="s">
        <v>662</v>
      </c>
      <c r="I2063" s="832" t="s">
        <v>2740</v>
      </c>
      <c r="J2063" s="832" t="s">
        <v>901</v>
      </c>
      <c r="K2063" s="832" t="s">
        <v>2016</v>
      </c>
      <c r="L2063" s="835">
        <v>736.33</v>
      </c>
      <c r="M2063" s="835">
        <v>5154.3100000000004</v>
      </c>
      <c r="N2063" s="832">
        <v>7</v>
      </c>
      <c r="O2063" s="836">
        <v>2.5</v>
      </c>
      <c r="P2063" s="835">
        <v>5154.3100000000004</v>
      </c>
      <c r="Q2063" s="837">
        <v>1</v>
      </c>
      <c r="R2063" s="832">
        <v>7</v>
      </c>
      <c r="S2063" s="837">
        <v>1</v>
      </c>
      <c r="T2063" s="836">
        <v>2.5</v>
      </c>
      <c r="U2063" s="838">
        <v>1</v>
      </c>
    </row>
    <row r="2064" spans="1:21" ht="14.4" customHeight="1" x14ac:dyDescent="0.3">
      <c r="A2064" s="831">
        <v>32</v>
      </c>
      <c r="B2064" s="832" t="s">
        <v>2552</v>
      </c>
      <c r="C2064" s="832" t="s">
        <v>2558</v>
      </c>
      <c r="D2064" s="833" t="s">
        <v>4322</v>
      </c>
      <c r="E2064" s="834" t="s">
        <v>2596</v>
      </c>
      <c r="F2064" s="832" t="s">
        <v>2553</v>
      </c>
      <c r="G2064" s="832" t="s">
        <v>2859</v>
      </c>
      <c r="H2064" s="832" t="s">
        <v>592</v>
      </c>
      <c r="I2064" s="832" t="s">
        <v>2862</v>
      </c>
      <c r="J2064" s="832" t="s">
        <v>1584</v>
      </c>
      <c r="K2064" s="832" t="s">
        <v>2861</v>
      </c>
      <c r="L2064" s="835">
        <v>103.67</v>
      </c>
      <c r="M2064" s="835">
        <v>103.67</v>
      </c>
      <c r="N2064" s="832">
        <v>1</v>
      </c>
      <c r="O2064" s="836">
        <v>0.5</v>
      </c>
      <c r="P2064" s="835">
        <v>103.67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32</v>
      </c>
      <c r="B2065" s="832" t="s">
        <v>2552</v>
      </c>
      <c r="C2065" s="832" t="s">
        <v>2558</v>
      </c>
      <c r="D2065" s="833" t="s">
        <v>4322</v>
      </c>
      <c r="E2065" s="834" t="s">
        <v>2596</v>
      </c>
      <c r="F2065" s="832" t="s">
        <v>2553</v>
      </c>
      <c r="G2065" s="832" t="s">
        <v>2859</v>
      </c>
      <c r="H2065" s="832" t="s">
        <v>592</v>
      </c>
      <c r="I2065" s="832" t="s">
        <v>4227</v>
      </c>
      <c r="J2065" s="832" t="s">
        <v>4228</v>
      </c>
      <c r="K2065" s="832" t="s">
        <v>4229</v>
      </c>
      <c r="L2065" s="835">
        <v>0</v>
      </c>
      <c r="M2065" s="835">
        <v>0</v>
      </c>
      <c r="N2065" s="832">
        <v>2</v>
      </c>
      <c r="O2065" s="836">
        <v>0.5</v>
      </c>
      <c r="P2065" s="835">
        <v>0</v>
      </c>
      <c r="Q2065" s="837"/>
      <c r="R2065" s="832">
        <v>2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32</v>
      </c>
      <c r="B2066" s="832" t="s">
        <v>2552</v>
      </c>
      <c r="C2066" s="832" t="s">
        <v>2558</v>
      </c>
      <c r="D2066" s="833" t="s">
        <v>4322</v>
      </c>
      <c r="E2066" s="834" t="s">
        <v>2596</v>
      </c>
      <c r="F2066" s="832" t="s">
        <v>2553</v>
      </c>
      <c r="G2066" s="832" t="s">
        <v>2859</v>
      </c>
      <c r="H2066" s="832" t="s">
        <v>592</v>
      </c>
      <c r="I2066" s="832" t="s">
        <v>4230</v>
      </c>
      <c r="J2066" s="832" t="s">
        <v>4231</v>
      </c>
      <c r="K2066" s="832" t="s">
        <v>4229</v>
      </c>
      <c r="L2066" s="835">
        <v>0</v>
      </c>
      <c r="M2066" s="835">
        <v>0</v>
      </c>
      <c r="N2066" s="832">
        <v>2</v>
      </c>
      <c r="O2066" s="836">
        <v>0.5</v>
      </c>
      <c r="P2066" s="835">
        <v>0</v>
      </c>
      <c r="Q2066" s="837"/>
      <c r="R2066" s="832">
        <v>2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32</v>
      </c>
      <c r="B2067" s="832" t="s">
        <v>2552</v>
      </c>
      <c r="C2067" s="832" t="s">
        <v>2558</v>
      </c>
      <c r="D2067" s="833" t="s">
        <v>4322</v>
      </c>
      <c r="E2067" s="834" t="s">
        <v>2596</v>
      </c>
      <c r="F2067" s="832" t="s">
        <v>2553</v>
      </c>
      <c r="G2067" s="832" t="s">
        <v>2636</v>
      </c>
      <c r="H2067" s="832" t="s">
        <v>592</v>
      </c>
      <c r="I2067" s="832" t="s">
        <v>2744</v>
      </c>
      <c r="J2067" s="832" t="s">
        <v>1990</v>
      </c>
      <c r="K2067" s="832" t="s">
        <v>2745</v>
      </c>
      <c r="L2067" s="835">
        <v>103.67</v>
      </c>
      <c r="M2067" s="835">
        <v>103.67</v>
      </c>
      <c r="N2067" s="832">
        <v>1</v>
      </c>
      <c r="O2067" s="836">
        <v>0.5</v>
      </c>
      <c r="P2067" s="835">
        <v>103.67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32</v>
      </c>
      <c r="B2068" s="832" t="s">
        <v>2552</v>
      </c>
      <c r="C2068" s="832" t="s">
        <v>2558</v>
      </c>
      <c r="D2068" s="833" t="s">
        <v>4322</v>
      </c>
      <c r="E2068" s="834" t="s">
        <v>2596</v>
      </c>
      <c r="F2068" s="832" t="s">
        <v>2553</v>
      </c>
      <c r="G2068" s="832" t="s">
        <v>2699</v>
      </c>
      <c r="H2068" s="832" t="s">
        <v>662</v>
      </c>
      <c r="I2068" s="832" t="s">
        <v>2322</v>
      </c>
      <c r="J2068" s="832" t="s">
        <v>2323</v>
      </c>
      <c r="K2068" s="832" t="s">
        <v>2319</v>
      </c>
      <c r="L2068" s="835">
        <v>84.89</v>
      </c>
      <c r="M2068" s="835">
        <v>84.89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32</v>
      </c>
      <c r="B2069" s="832" t="s">
        <v>2552</v>
      </c>
      <c r="C2069" s="832" t="s">
        <v>2558</v>
      </c>
      <c r="D2069" s="833" t="s">
        <v>4322</v>
      </c>
      <c r="E2069" s="834" t="s">
        <v>2596</v>
      </c>
      <c r="F2069" s="832" t="s">
        <v>2553</v>
      </c>
      <c r="G2069" s="832" t="s">
        <v>2699</v>
      </c>
      <c r="H2069" s="832" t="s">
        <v>662</v>
      </c>
      <c r="I2069" s="832" t="s">
        <v>2321</v>
      </c>
      <c r="J2069" s="832" t="s">
        <v>1285</v>
      </c>
      <c r="K2069" s="832" t="s">
        <v>2319</v>
      </c>
      <c r="L2069" s="835">
        <v>84.89</v>
      </c>
      <c r="M2069" s="835">
        <v>169.78</v>
      </c>
      <c r="N2069" s="832">
        <v>2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32</v>
      </c>
      <c r="B2070" s="832" t="s">
        <v>2552</v>
      </c>
      <c r="C2070" s="832" t="s">
        <v>2558</v>
      </c>
      <c r="D2070" s="833" t="s">
        <v>4322</v>
      </c>
      <c r="E2070" s="834" t="s">
        <v>2596</v>
      </c>
      <c r="F2070" s="832" t="s">
        <v>2553</v>
      </c>
      <c r="G2070" s="832" t="s">
        <v>2699</v>
      </c>
      <c r="H2070" s="832" t="s">
        <v>662</v>
      </c>
      <c r="I2070" s="832" t="s">
        <v>2318</v>
      </c>
      <c r="J2070" s="832" t="s">
        <v>1283</v>
      </c>
      <c r="K2070" s="832" t="s">
        <v>2319</v>
      </c>
      <c r="L2070" s="835">
        <v>84.89</v>
      </c>
      <c r="M2070" s="835">
        <v>84.89</v>
      </c>
      <c r="N2070" s="832">
        <v>1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32</v>
      </c>
      <c r="B2071" s="832" t="s">
        <v>2552</v>
      </c>
      <c r="C2071" s="832" t="s">
        <v>2558</v>
      </c>
      <c r="D2071" s="833" t="s">
        <v>4322</v>
      </c>
      <c r="E2071" s="834" t="s">
        <v>2596</v>
      </c>
      <c r="F2071" s="832" t="s">
        <v>2553</v>
      </c>
      <c r="G2071" s="832" t="s">
        <v>2699</v>
      </c>
      <c r="H2071" s="832" t="s">
        <v>662</v>
      </c>
      <c r="I2071" s="832" t="s">
        <v>2320</v>
      </c>
      <c r="J2071" s="832" t="s">
        <v>1288</v>
      </c>
      <c r="K2071" s="832" t="s">
        <v>2319</v>
      </c>
      <c r="L2071" s="835">
        <v>84.89</v>
      </c>
      <c r="M2071" s="835">
        <v>339.56</v>
      </c>
      <c r="N2071" s="832">
        <v>4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32</v>
      </c>
      <c r="B2072" s="832" t="s">
        <v>2552</v>
      </c>
      <c r="C2072" s="832" t="s">
        <v>2558</v>
      </c>
      <c r="D2072" s="833" t="s">
        <v>4322</v>
      </c>
      <c r="E2072" s="834" t="s">
        <v>2596</v>
      </c>
      <c r="F2072" s="832" t="s">
        <v>2553</v>
      </c>
      <c r="G2072" s="832" t="s">
        <v>2699</v>
      </c>
      <c r="H2072" s="832" t="s">
        <v>662</v>
      </c>
      <c r="I2072" s="832" t="s">
        <v>2324</v>
      </c>
      <c r="J2072" s="832" t="s">
        <v>1268</v>
      </c>
      <c r="K2072" s="832" t="s">
        <v>1269</v>
      </c>
      <c r="L2072" s="835">
        <v>176.47</v>
      </c>
      <c r="M2072" s="835">
        <v>1235.29</v>
      </c>
      <c r="N2072" s="832">
        <v>7</v>
      </c>
      <c r="O2072" s="836">
        <v>1.5</v>
      </c>
      <c r="P2072" s="835">
        <v>1235.29</v>
      </c>
      <c r="Q2072" s="837">
        <v>1</v>
      </c>
      <c r="R2072" s="832">
        <v>7</v>
      </c>
      <c r="S2072" s="837">
        <v>1</v>
      </c>
      <c r="T2072" s="836">
        <v>1.5</v>
      </c>
      <c r="U2072" s="838">
        <v>1</v>
      </c>
    </row>
    <row r="2073" spans="1:21" ht="14.4" customHeight="1" x14ac:dyDescent="0.3">
      <c r="A2073" s="831">
        <v>32</v>
      </c>
      <c r="B2073" s="832" t="s">
        <v>2552</v>
      </c>
      <c r="C2073" s="832" t="s">
        <v>2558</v>
      </c>
      <c r="D2073" s="833" t="s">
        <v>4322</v>
      </c>
      <c r="E2073" s="834" t="s">
        <v>2596</v>
      </c>
      <c r="F2073" s="832" t="s">
        <v>2553</v>
      </c>
      <c r="G2073" s="832" t="s">
        <v>2699</v>
      </c>
      <c r="H2073" s="832" t="s">
        <v>662</v>
      </c>
      <c r="I2073" s="832" t="s">
        <v>3408</v>
      </c>
      <c r="J2073" s="832" t="s">
        <v>3409</v>
      </c>
      <c r="K2073" s="832" t="s">
        <v>1269</v>
      </c>
      <c r="L2073" s="835">
        <v>176.47</v>
      </c>
      <c r="M2073" s="835">
        <v>352.94</v>
      </c>
      <c r="N2073" s="832">
        <v>2</v>
      </c>
      <c r="O2073" s="836">
        <v>0.5</v>
      </c>
      <c r="P2073" s="835">
        <v>352.94</v>
      </c>
      <c r="Q2073" s="837">
        <v>1</v>
      </c>
      <c r="R2073" s="832">
        <v>2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32</v>
      </c>
      <c r="B2074" s="832" t="s">
        <v>2552</v>
      </c>
      <c r="C2074" s="832" t="s">
        <v>2558</v>
      </c>
      <c r="D2074" s="833" t="s">
        <v>4322</v>
      </c>
      <c r="E2074" s="834" t="s">
        <v>2596</v>
      </c>
      <c r="F2074" s="832" t="s">
        <v>2553</v>
      </c>
      <c r="G2074" s="832" t="s">
        <v>2699</v>
      </c>
      <c r="H2074" s="832" t="s">
        <v>662</v>
      </c>
      <c r="I2074" s="832" t="s">
        <v>4232</v>
      </c>
      <c r="J2074" s="832" t="s">
        <v>4233</v>
      </c>
      <c r="K2074" s="832" t="s">
        <v>1263</v>
      </c>
      <c r="L2074" s="835">
        <v>238.89</v>
      </c>
      <c r="M2074" s="835">
        <v>716.67</v>
      </c>
      <c r="N2074" s="832">
        <v>3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32</v>
      </c>
      <c r="B2075" s="832" t="s">
        <v>2552</v>
      </c>
      <c r="C2075" s="832" t="s">
        <v>2558</v>
      </c>
      <c r="D2075" s="833" t="s">
        <v>4322</v>
      </c>
      <c r="E2075" s="834" t="s">
        <v>2596</v>
      </c>
      <c r="F2075" s="832" t="s">
        <v>2553</v>
      </c>
      <c r="G2075" s="832" t="s">
        <v>2699</v>
      </c>
      <c r="H2075" s="832" t="s">
        <v>662</v>
      </c>
      <c r="I2075" s="832" t="s">
        <v>4234</v>
      </c>
      <c r="J2075" s="832" t="s">
        <v>4235</v>
      </c>
      <c r="K2075" s="832" t="s">
        <v>1263</v>
      </c>
      <c r="L2075" s="835">
        <v>238.89</v>
      </c>
      <c r="M2075" s="835">
        <v>1194.4499999999998</v>
      </c>
      <c r="N2075" s="832">
        <v>5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32</v>
      </c>
      <c r="B2076" s="832" t="s">
        <v>2552</v>
      </c>
      <c r="C2076" s="832" t="s">
        <v>2558</v>
      </c>
      <c r="D2076" s="833" t="s">
        <v>4322</v>
      </c>
      <c r="E2076" s="834" t="s">
        <v>2596</v>
      </c>
      <c r="F2076" s="832" t="s">
        <v>2553</v>
      </c>
      <c r="G2076" s="832" t="s">
        <v>2612</v>
      </c>
      <c r="H2076" s="832" t="s">
        <v>592</v>
      </c>
      <c r="I2076" s="832" t="s">
        <v>2613</v>
      </c>
      <c r="J2076" s="832" t="s">
        <v>2614</v>
      </c>
      <c r="K2076" s="832" t="s">
        <v>2615</v>
      </c>
      <c r="L2076" s="835">
        <v>21.92</v>
      </c>
      <c r="M2076" s="835">
        <v>109.60000000000001</v>
      </c>
      <c r="N2076" s="832">
        <v>5</v>
      </c>
      <c r="O2076" s="836">
        <v>1.5</v>
      </c>
      <c r="P2076" s="835">
        <v>109.60000000000001</v>
      </c>
      <c r="Q2076" s="837">
        <v>1</v>
      </c>
      <c r="R2076" s="832">
        <v>5</v>
      </c>
      <c r="S2076" s="837">
        <v>1</v>
      </c>
      <c r="T2076" s="836">
        <v>1.5</v>
      </c>
      <c r="U2076" s="838">
        <v>1</v>
      </c>
    </row>
    <row r="2077" spans="1:21" ht="14.4" customHeight="1" x14ac:dyDescent="0.3">
      <c r="A2077" s="831">
        <v>32</v>
      </c>
      <c r="B2077" s="832" t="s">
        <v>2552</v>
      </c>
      <c r="C2077" s="832" t="s">
        <v>2558</v>
      </c>
      <c r="D2077" s="833" t="s">
        <v>4322</v>
      </c>
      <c r="E2077" s="834" t="s">
        <v>2596</v>
      </c>
      <c r="F2077" s="832" t="s">
        <v>2553</v>
      </c>
      <c r="G2077" s="832" t="s">
        <v>2883</v>
      </c>
      <c r="H2077" s="832" t="s">
        <v>592</v>
      </c>
      <c r="I2077" s="832" t="s">
        <v>4236</v>
      </c>
      <c r="J2077" s="832" t="s">
        <v>2885</v>
      </c>
      <c r="K2077" s="832" t="s">
        <v>4237</v>
      </c>
      <c r="L2077" s="835">
        <v>597.88</v>
      </c>
      <c r="M2077" s="835">
        <v>597.88</v>
      </c>
      <c r="N2077" s="832">
        <v>1</v>
      </c>
      <c r="O2077" s="836">
        <v>1</v>
      </c>
      <c r="P2077" s="835">
        <v>597.88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32</v>
      </c>
      <c r="B2078" s="832" t="s">
        <v>2552</v>
      </c>
      <c r="C2078" s="832" t="s">
        <v>2558</v>
      </c>
      <c r="D2078" s="833" t="s">
        <v>4322</v>
      </c>
      <c r="E2078" s="834" t="s">
        <v>2596</v>
      </c>
      <c r="F2078" s="832" t="s">
        <v>2553</v>
      </c>
      <c r="G2078" s="832" t="s">
        <v>2700</v>
      </c>
      <c r="H2078" s="832" t="s">
        <v>662</v>
      </c>
      <c r="I2078" s="832" t="s">
        <v>2081</v>
      </c>
      <c r="J2078" s="832" t="s">
        <v>2079</v>
      </c>
      <c r="K2078" s="832" t="s">
        <v>2082</v>
      </c>
      <c r="L2078" s="835">
        <v>15.9</v>
      </c>
      <c r="M2078" s="835">
        <v>15.9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32</v>
      </c>
      <c r="B2079" s="832" t="s">
        <v>2552</v>
      </c>
      <c r="C2079" s="832" t="s">
        <v>2558</v>
      </c>
      <c r="D2079" s="833" t="s">
        <v>4322</v>
      </c>
      <c r="E2079" s="834" t="s">
        <v>2596</v>
      </c>
      <c r="F2079" s="832" t="s">
        <v>2553</v>
      </c>
      <c r="G2079" s="832" t="s">
        <v>3047</v>
      </c>
      <c r="H2079" s="832" t="s">
        <v>592</v>
      </c>
      <c r="I2079" s="832" t="s">
        <v>3048</v>
      </c>
      <c r="J2079" s="832" t="s">
        <v>3049</v>
      </c>
      <c r="K2079" s="832" t="s">
        <v>3050</v>
      </c>
      <c r="L2079" s="835">
        <v>0</v>
      </c>
      <c r="M2079" s="835">
        <v>0</v>
      </c>
      <c r="N2079" s="832">
        <v>3</v>
      </c>
      <c r="O2079" s="836">
        <v>1</v>
      </c>
      <c r="P2079" s="835">
        <v>0</v>
      </c>
      <c r="Q2079" s="837"/>
      <c r="R2079" s="832">
        <v>3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32</v>
      </c>
      <c r="B2080" s="832" t="s">
        <v>2552</v>
      </c>
      <c r="C2080" s="832" t="s">
        <v>2558</v>
      </c>
      <c r="D2080" s="833" t="s">
        <v>4322</v>
      </c>
      <c r="E2080" s="834" t="s">
        <v>2596</v>
      </c>
      <c r="F2080" s="832" t="s">
        <v>2553</v>
      </c>
      <c r="G2080" s="832" t="s">
        <v>2894</v>
      </c>
      <c r="H2080" s="832" t="s">
        <v>592</v>
      </c>
      <c r="I2080" s="832" t="s">
        <v>4238</v>
      </c>
      <c r="J2080" s="832" t="s">
        <v>2896</v>
      </c>
      <c r="K2080" s="832" t="s">
        <v>3916</v>
      </c>
      <c r="L2080" s="835">
        <v>0</v>
      </c>
      <c r="M2080" s="835">
        <v>0</v>
      </c>
      <c r="N2080" s="832">
        <v>1</v>
      </c>
      <c r="O2080" s="836">
        <v>1</v>
      </c>
      <c r="P2080" s="835"/>
      <c r="Q2080" s="837"/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32</v>
      </c>
      <c r="B2081" s="832" t="s">
        <v>2552</v>
      </c>
      <c r="C2081" s="832" t="s">
        <v>2558</v>
      </c>
      <c r="D2081" s="833" t="s">
        <v>4322</v>
      </c>
      <c r="E2081" s="834" t="s">
        <v>2596</v>
      </c>
      <c r="F2081" s="832" t="s">
        <v>2553</v>
      </c>
      <c r="G2081" s="832" t="s">
        <v>3052</v>
      </c>
      <c r="H2081" s="832" t="s">
        <v>592</v>
      </c>
      <c r="I2081" s="832" t="s">
        <v>4239</v>
      </c>
      <c r="J2081" s="832" t="s">
        <v>1609</v>
      </c>
      <c r="K2081" s="832" t="s">
        <v>706</v>
      </c>
      <c r="L2081" s="835">
        <v>0</v>
      </c>
      <c r="M2081" s="835">
        <v>0</v>
      </c>
      <c r="N2081" s="832">
        <v>1</v>
      </c>
      <c r="O2081" s="836">
        <v>0.5</v>
      </c>
      <c r="P2081" s="835"/>
      <c r="Q2081" s="837"/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32</v>
      </c>
      <c r="B2082" s="832" t="s">
        <v>2552</v>
      </c>
      <c r="C2082" s="832" t="s">
        <v>2558</v>
      </c>
      <c r="D2082" s="833" t="s">
        <v>4322</v>
      </c>
      <c r="E2082" s="834" t="s">
        <v>2596</v>
      </c>
      <c r="F2082" s="832" t="s">
        <v>2553</v>
      </c>
      <c r="G2082" s="832" t="s">
        <v>3052</v>
      </c>
      <c r="H2082" s="832" t="s">
        <v>592</v>
      </c>
      <c r="I2082" s="832" t="s">
        <v>3418</v>
      </c>
      <c r="J2082" s="832" t="s">
        <v>895</v>
      </c>
      <c r="K2082" s="832" t="s">
        <v>896</v>
      </c>
      <c r="L2082" s="835">
        <v>0</v>
      </c>
      <c r="M2082" s="835">
        <v>0</v>
      </c>
      <c r="N2082" s="832">
        <v>1</v>
      </c>
      <c r="O2082" s="836">
        <v>0.5</v>
      </c>
      <c r="P2082" s="835">
        <v>0</v>
      </c>
      <c r="Q2082" s="837"/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32</v>
      </c>
      <c r="B2083" s="832" t="s">
        <v>2552</v>
      </c>
      <c r="C2083" s="832" t="s">
        <v>2558</v>
      </c>
      <c r="D2083" s="833" t="s">
        <v>4322</v>
      </c>
      <c r="E2083" s="834" t="s">
        <v>2596</v>
      </c>
      <c r="F2083" s="832" t="s">
        <v>2553</v>
      </c>
      <c r="G2083" s="832" t="s">
        <v>3059</v>
      </c>
      <c r="H2083" s="832" t="s">
        <v>592</v>
      </c>
      <c r="I2083" s="832" t="s">
        <v>3626</v>
      </c>
      <c r="J2083" s="832" t="s">
        <v>3061</v>
      </c>
      <c r="K2083" s="832" t="s">
        <v>3627</v>
      </c>
      <c r="L2083" s="835">
        <v>42.08</v>
      </c>
      <c r="M2083" s="835">
        <v>42.08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32</v>
      </c>
      <c r="B2084" s="832" t="s">
        <v>2552</v>
      </c>
      <c r="C2084" s="832" t="s">
        <v>2558</v>
      </c>
      <c r="D2084" s="833" t="s">
        <v>4322</v>
      </c>
      <c r="E2084" s="834" t="s">
        <v>2596</v>
      </c>
      <c r="F2084" s="832" t="s">
        <v>2553</v>
      </c>
      <c r="G2084" s="832" t="s">
        <v>2602</v>
      </c>
      <c r="H2084" s="832" t="s">
        <v>592</v>
      </c>
      <c r="I2084" s="832" t="s">
        <v>2603</v>
      </c>
      <c r="J2084" s="832" t="s">
        <v>1331</v>
      </c>
      <c r="K2084" s="832" t="s">
        <v>2604</v>
      </c>
      <c r="L2084" s="835">
        <v>66.88</v>
      </c>
      <c r="M2084" s="835">
        <v>535.04</v>
      </c>
      <c r="N2084" s="832">
        <v>8</v>
      </c>
      <c r="O2084" s="836">
        <v>3.5</v>
      </c>
      <c r="P2084" s="835">
        <v>535.04</v>
      </c>
      <c r="Q2084" s="837">
        <v>1</v>
      </c>
      <c r="R2084" s="832">
        <v>8</v>
      </c>
      <c r="S2084" s="837">
        <v>1</v>
      </c>
      <c r="T2084" s="836">
        <v>3.5</v>
      </c>
      <c r="U2084" s="838">
        <v>1</v>
      </c>
    </row>
    <row r="2085" spans="1:21" ht="14.4" customHeight="1" x14ac:dyDescent="0.3">
      <c r="A2085" s="831">
        <v>32</v>
      </c>
      <c r="B2085" s="832" t="s">
        <v>2552</v>
      </c>
      <c r="C2085" s="832" t="s">
        <v>2558</v>
      </c>
      <c r="D2085" s="833" t="s">
        <v>4322</v>
      </c>
      <c r="E2085" s="834" t="s">
        <v>2596</v>
      </c>
      <c r="F2085" s="832" t="s">
        <v>2553</v>
      </c>
      <c r="G2085" s="832" t="s">
        <v>2602</v>
      </c>
      <c r="H2085" s="832" t="s">
        <v>592</v>
      </c>
      <c r="I2085" s="832" t="s">
        <v>2639</v>
      </c>
      <c r="J2085" s="832" t="s">
        <v>2640</v>
      </c>
      <c r="K2085" s="832" t="s">
        <v>2641</v>
      </c>
      <c r="L2085" s="835">
        <v>59.56</v>
      </c>
      <c r="M2085" s="835">
        <v>59.56</v>
      </c>
      <c r="N2085" s="832">
        <v>1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32</v>
      </c>
      <c r="B2086" s="832" t="s">
        <v>2552</v>
      </c>
      <c r="C2086" s="832" t="s">
        <v>2558</v>
      </c>
      <c r="D2086" s="833" t="s">
        <v>4322</v>
      </c>
      <c r="E2086" s="834" t="s">
        <v>2596</v>
      </c>
      <c r="F2086" s="832" t="s">
        <v>2553</v>
      </c>
      <c r="G2086" s="832" t="s">
        <v>3423</v>
      </c>
      <c r="H2086" s="832" t="s">
        <v>592</v>
      </c>
      <c r="I2086" s="832" t="s">
        <v>3424</v>
      </c>
      <c r="J2086" s="832" t="s">
        <v>3425</v>
      </c>
      <c r="K2086" s="832" t="s">
        <v>3426</v>
      </c>
      <c r="L2086" s="835">
        <v>132</v>
      </c>
      <c r="M2086" s="835">
        <v>264</v>
      </c>
      <c r="N2086" s="832">
        <v>2</v>
      </c>
      <c r="O2086" s="836">
        <v>1</v>
      </c>
      <c r="P2086" s="835">
        <v>264</v>
      </c>
      <c r="Q2086" s="837">
        <v>1</v>
      </c>
      <c r="R2086" s="832">
        <v>2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32</v>
      </c>
      <c r="B2087" s="832" t="s">
        <v>2552</v>
      </c>
      <c r="C2087" s="832" t="s">
        <v>2558</v>
      </c>
      <c r="D2087" s="833" t="s">
        <v>4322</v>
      </c>
      <c r="E2087" s="834" t="s">
        <v>2596</v>
      </c>
      <c r="F2087" s="832" t="s">
        <v>2553</v>
      </c>
      <c r="G2087" s="832" t="s">
        <v>3080</v>
      </c>
      <c r="H2087" s="832" t="s">
        <v>592</v>
      </c>
      <c r="I2087" s="832" t="s">
        <v>2432</v>
      </c>
      <c r="J2087" s="832" t="s">
        <v>2213</v>
      </c>
      <c r="K2087" s="832" t="s">
        <v>2211</v>
      </c>
      <c r="L2087" s="835">
        <v>1427.23</v>
      </c>
      <c r="M2087" s="835">
        <v>1427.23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32</v>
      </c>
      <c r="B2088" s="832" t="s">
        <v>2552</v>
      </c>
      <c r="C2088" s="832" t="s">
        <v>2558</v>
      </c>
      <c r="D2088" s="833" t="s">
        <v>4322</v>
      </c>
      <c r="E2088" s="834" t="s">
        <v>2596</v>
      </c>
      <c r="F2088" s="832" t="s">
        <v>2553</v>
      </c>
      <c r="G2088" s="832" t="s">
        <v>3341</v>
      </c>
      <c r="H2088" s="832" t="s">
        <v>592</v>
      </c>
      <c r="I2088" s="832" t="s">
        <v>4010</v>
      </c>
      <c r="J2088" s="832" t="s">
        <v>4011</v>
      </c>
      <c r="K2088" s="832" t="s">
        <v>3344</v>
      </c>
      <c r="L2088" s="835">
        <v>16862.740000000002</v>
      </c>
      <c r="M2088" s="835">
        <v>33725.480000000003</v>
      </c>
      <c r="N2088" s="832">
        <v>2</v>
      </c>
      <c r="O2088" s="836">
        <v>1.5</v>
      </c>
      <c r="P2088" s="835">
        <v>33725.480000000003</v>
      </c>
      <c r="Q2088" s="837">
        <v>1</v>
      </c>
      <c r="R2088" s="832">
        <v>2</v>
      </c>
      <c r="S2088" s="837">
        <v>1</v>
      </c>
      <c r="T2088" s="836">
        <v>1.5</v>
      </c>
      <c r="U2088" s="838">
        <v>1</v>
      </c>
    </row>
    <row r="2089" spans="1:21" ht="14.4" customHeight="1" x14ac:dyDescent="0.3">
      <c r="A2089" s="831">
        <v>32</v>
      </c>
      <c r="B2089" s="832" t="s">
        <v>2552</v>
      </c>
      <c r="C2089" s="832" t="s">
        <v>2558</v>
      </c>
      <c r="D2089" s="833" t="s">
        <v>4322</v>
      </c>
      <c r="E2089" s="834" t="s">
        <v>2596</v>
      </c>
      <c r="F2089" s="832" t="s">
        <v>2553</v>
      </c>
      <c r="G2089" s="832" t="s">
        <v>2708</v>
      </c>
      <c r="H2089" s="832" t="s">
        <v>662</v>
      </c>
      <c r="I2089" s="832" t="s">
        <v>2192</v>
      </c>
      <c r="J2089" s="832" t="s">
        <v>2193</v>
      </c>
      <c r="K2089" s="832" t="s">
        <v>2194</v>
      </c>
      <c r="L2089" s="835">
        <v>10325.280000000001</v>
      </c>
      <c r="M2089" s="835">
        <v>10325.280000000001</v>
      </c>
      <c r="N2089" s="832">
        <v>1</v>
      </c>
      <c r="O2089" s="836">
        <v>0.5</v>
      </c>
      <c r="P2089" s="835">
        <v>10325.280000000001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32</v>
      </c>
      <c r="B2090" s="832" t="s">
        <v>2552</v>
      </c>
      <c r="C2090" s="832" t="s">
        <v>2558</v>
      </c>
      <c r="D2090" s="833" t="s">
        <v>4322</v>
      </c>
      <c r="E2090" s="834" t="s">
        <v>2596</v>
      </c>
      <c r="F2090" s="832" t="s">
        <v>2553</v>
      </c>
      <c r="G2090" s="832" t="s">
        <v>3091</v>
      </c>
      <c r="H2090" s="832" t="s">
        <v>592</v>
      </c>
      <c r="I2090" s="832" t="s">
        <v>3092</v>
      </c>
      <c r="J2090" s="832" t="s">
        <v>893</v>
      </c>
      <c r="K2090" s="832" t="s">
        <v>3093</v>
      </c>
      <c r="L2090" s="835">
        <v>277.70999999999998</v>
      </c>
      <c r="M2090" s="835">
        <v>277.70999999999998</v>
      </c>
      <c r="N2090" s="832">
        <v>1</v>
      </c>
      <c r="O2090" s="836">
        <v>1</v>
      </c>
      <c r="P2090" s="835">
        <v>277.70999999999998</v>
      </c>
      <c r="Q2090" s="837">
        <v>1</v>
      </c>
      <c r="R2090" s="832">
        <v>1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32</v>
      </c>
      <c r="B2091" s="832" t="s">
        <v>2552</v>
      </c>
      <c r="C2091" s="832" t="s">
        <v>2558</v>
      </c>
      <c r="D2091" s="833" t="s">
        <v>4322</v>
      </c>
      <c r="E2091" s="834" t="s">
        <v>2596</v>
      </c>
      <c r="F2091" s="832" t="s">
        <v>2553</v>
      </c>
      <c r="G2091" s="832" t="s">
        <v>3346</v>
      </c>
      <c r="H2091" s="832" t="s">
        <v>662</v>
      </c>
      <c r="I2091" s="832" t="s">
        <v>3350</v>
      </c>
      <c r="J2091" s="832" t="s">
        <v>3348</v>
      </c>
      <c r="K2091" s="832" t="s">
        <v>3111</v>
      </c>
      <c r="L2091" s="835">
        <v>414.07</v>
      </c>
      <c r="M2091" s="835">
        <v>414.07</v>
      </c>
      <c r="N2091" s="832">
        <v>1</v>
      </c>
      <c r="O2091" s="836">
        <v>0.5</v>
      </c>
      <c r="P2091" s="835">
        <v>414.07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32</v>
      </c>
      <c r="B2092" s="832" t="s">
        <v>2552</v>
      </c>
      <c r="C2092" s="832" t="s">
        <v>2558</v>
      </c>
      <c r="D2092" s="833" t="s">
        <v>4322</v>
      </c>
      <c r="E2092" s="834" t="s">
        <v>2596</v>
      </c>
      <c r="F2092" s="832" t="s">
        <v>2553</v>
      </c>
      <c r="G2092" s="832" t="s">
        <v>4240</v>
      </c>
      <c r="H2092" s="832" t="s">
        <v>592</v>
      </c>
      <c r="I2092" s="832" t="s">
        <v>4241</v>
      </c>
      <c r="J2092" s="832" t="s">
        <v>4242</v>
      </c>
      <c r="K2092" s="832" t="s">
        <v>4243</v>
      </c>
      <c r="L2092" s="835">
        <v>55.34</v>
      </c>
      <c r="M2092" s="835">
        <v>110.68</v>
      </c>
      <c r="N2092" s="832">
        <v>2</v>
      </c>
      <c r="O2092" s="836">
        <v>1</v>
      </c>
      <c r="P2092" s="835">
        <v>110.68</v>
      </c>
      <c r="Q2092" s="837">
        <v>1</v>
      </c>
      <c r="R2092" s="832">
        <v>2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32</v>
      </c>
      <c r="B2093" s="832" t="s">
        <v>2552</v>
      </c>
      <c r="C2093" s="832" t="s">
        <v>2558</v>
      </c>
      <c r="D2093" s="833" t="s">
        <v>4322</v>
      </c>
      <c r="E2093" s="834" t="s">
        <v>2596</v>
      </c>
      <c r="F2093" s="832" t="s">
        <v>2553</v>
      </c>
      <c r="G2093" s="832" t="s">
        <v>2627</v>
      </c>
      <c r="H2093" s="832" t="s">
        <v>662</v>
      </c>
      <c r="I2093" s="832" t="s">
        <v>2136</v>
      </c>
      <c r="J2093" s="832" t="s">
        <v>1309</v>
      </c>
      <c r="K2093" s="832" t="s">
        <v>2137</v>
      </c>
      <c r="L2093" s="835">
        <v>154.36000000000001</v>
      </c>
      <c r="M2093" s="835">
        <v>617.44000000000005</v>
      </c>
      <c r="N2093" s="832">
        <v>4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32</v>
      </c>
      <c r="B2094" s="832" t="s">
        <v>2552</v>
      </c>
      <c r="C2094" s="832" t="s">
        <v>2558</v>
      </c>
      <c r="D2094" s="833" t="s">
        <v>4322</v>
      </c>
      <c r="E2094" s="834" t="s">
        <v>2596</v>
      </c>
      <c r="F2094" s="832" t="s">
        <v>2553</v>
      </c>
      <c r="G2094" s="832" t="s">
        <v>2627</v>
      </c>
      <c r="H2094" s="832" t="s">
        <v>592</v>
      </c>
      <c r="I2094" s="832" t="s">
        <v>2770</v>
      </c>
      <c r="J2094" s="832" t="s">
        <v>1309</v>
      </c>
      <c r="K2094" s="832" t="s">
        <v>2137</v>
      </c>
      <c r="L2094" s="835">
        <v>154.36000000000001</v>
      </c>
      <c r="M2094" s="835">
        <v>154.36000000000001</v>
      </c>
      <c r="N2094" s="832">
        <v>1</v>
      </c>
      <c r="O2094" s="836">
        <v>1</v>
      </c>
      <c r="P2094" s="835">
        <v>154.36000000000001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32</v>
      </c>
      <c r="B2095" s="832" t="s">
        <v>2552</v>
      </c>
      <c r="C2095" s="832" t="s">
        <v>2558</v>
      </c>
      <c r="D2095" s="833" t="s">
        <v>4322</v>
      </c>
      <c r="E2095" s="834" t="s">
        <v>2596</v>
      </c>
      <c r="F2095" s="832" t="s">
        <v>2553</v>
      </c>
      <c r="G2095" s="832" t="s">
        <v>3169</v>
      </c>
      <c r="H2095" s="832" t="s">
        <v>662</v>
      </c>
      <c r="I2095" s="832" t="s">
        <v>2127</v>
      </c>
      <c r="J2095" s="832" t="s">
        <v>2128</v>
      </c>
      <c r="K2095" s="832" t="s">
        <v>2124</v>
      </c>
      <c r="L2095" s="835">
        <v>49.08</v>
      </c>
      <c r="M2095" s="835">
        <v>49.08</v>
      </c>
      <c r="N2095" s="832">
        <v>1</v>
      </c>
      <c r="O2095" s="836">
        <v>1</v>
      </c>
      <c r="P2095" s="835">
        <v>49.08</v>
      </c>
      <c r="Q2095" s="837">
        <v>1</v>
      </c>
      <c r="R2095" s="832">
        <v>1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32</v>
      </c>
      <c r="B2096" s="832" t="s">
        <v>2552</v>
      </c>
      <c r="C2096" s="832" t="s">
        <v>2558</v>
      </c>
      <c r="D2096" s="833" t="s">
        <v>4322</v>
      </c>
      <c r="E2096" s="834" t="s">
        <v>2589</v>
      </c>
      <c r="F2096" s="832" t="s">
        <v>2553</v>
      </c>
      <c r="G2096" s="832" t="s">
        <v>2598</v>
      </c>
      <c r="H2096" s="832" t="s">
        <v>592</v>
      </c>
      <c r="I2096" s="832" t="s">
        <v>2750</v>
      </c>
      <c r="J2096" s="832" t="s">
        <v>2600</v>
      </c>
      <c r="K2096" s="832" t="s">
        <v>2751</v>
      </c>
      <c r="L2096" s="835">
        <v>263.26</v>
      </c>
      <c r="M2096" s="835">
        <v>789.78</v>
      </c>
      <c r="N2096" s="832">
        <v>3</v>
      </c>
      <c r="O2096" s="836">
        <v>1</v>
      </c>
      <c r="P2096" s="835">
        <v>789.78</v>
      </c>
      <c r="Q2096" s="837">
        <v>1</v>
      </c>
      <c r="R2096" s="832">
        <v>3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32</v>
      </c>
      <c r="B2097" s="832" t="s">
        <v>2552</v>
      </c>
      <c r="C2097" s="832" t="s">
        <v>2558</v>
      </c>
      <c r="D2097" s="833" t="s">
        <v>4322</v>
      </c>
      <c r="E2097" s="834" t="s">
        <v>2589</v>
      </c>
      <c r="F2097" s="832" t="s">
        <v>2553</v>
      </c>
      <c r="G2097" s="832" t="s">
        <v>2598</v>
      </c>
      <c r="H2097" s="832" t="s">
        <v>592</v>
      </c>
      <c r="I2097" s="832" t="s">
        <v>2599</v>
      </c>
      <c r="J2097" s="832" t="s">
        <v>2600</v>
      </c>
      <c r="K2097" s="832" t="s">
        <v>2601</v>
      </c>
      <c r="L2097" s="835">
        <v>1295.6400000000001</v>
      </c>
      <c r="M2097" s="835">
        <v>3886.92</v>
      </c>
      <c r="N2097" s="832">
        <v>3</v>
      </c>
      <c r="O2097" s="836">
        <v>1.5</v>
      </c>
      <c r="P2097" s="835">
        <v>1295.6400000000001</v>
      </c>
      <c r="Q2097" s="837">
        <v>0.33333333333333337</v>
      </c>
      <c r="R2097" s="832">
        <v>1</v>
      </c>
      <c r="S2097" s="837">
        <v>0.33333333333333331</v>
      </c>
      <c r="T2097" s="836">
        <v>0.5</v>
      </c>
      <c r="U2097" s="838">
        <v>0.33333333333333331</v>
      </c>
    </row>
    <row r="2098" spans="1:21" ht="14.4" customHeight="1" x14ac:dyDescent="0.3">
      <c r="A2098" s="831">
        <v>32</v>
      </c>
      <c r="B2098" s="832" t="s">
        <v>2552</v>
      </c>
      <c r="C2098" s="832" t="s">
        <v>2558</v>
      </c>
      <c r="D2098" s="833" t="s">
        <v>4322</v>
      </c>
      <c r="E2098" s="834" t="s">
        <v>2589</v>
      </c>
      <c r="F2098" s="832" t="s">
        <v>2553</v>
      </c>
      <c r="G2098" s="832" t="s">
        <v>2598</v>
      </c>
      <c r="H2098" s="832" t="s">
        <v>592</v>
      </c>
      <c r="I2098" s="832" t="s">
        <v>2605</v>
      </c>
      <c r="J2098" s="832" t="s">
        <v>1586</v>
      </c>
      <c r="K2098" s="832" t="s">
        <v>2606</v>
      </c>
      <c r="L2098" s="835">
        <v>462.73</v>
      </c>
      <c r="M2098" s="835">
        <v>5090.03</v>
      </c>
      <c r="N2098" s="832">
        <v>11</v>
      </c>
      <c r="O2098" s="836">
        <v>6</v>
      </c>
      <c r="P2098" s="835">
        <v>5090.03</v>
      </c>
      <c r="Q2098" s="837">
        <v>1</v>
      </c>
      <c r="R2098" s="832">
        <v>11</v>
      </c>
      <c r="S2098" s="837">
        <v>1</v>
      </c>
      <c r="T2098" s="836">
        <v>6</v>
      </c>
      <c r="U2098" s="838">
        <v>1</v>
      </c>
    </row>
    <row r="2099" spans="1:21" ht="14.4" customHeight="1" x14ac:dyDescent="0.3">
      <c r="A2099" s="831">
        <v>32</v>
      </c>
      <c r="B2099" s="832" t="s">
        <v>2552</v>
      </c>
      <c r="C2099" s="832" t="s">
        <v>2558</v>
      </c>
      <c r="D2099" s="833" t="s">
        <v>4322</v>
      </c>
      <c r="E2099" s="834" t="s">
        <v>2589</v>
      </c>
      <c r="F2099" s="832" t="s">
        <v>2553</v>
      </c>
      <c r="G2099" s="832" t="s">
        <v>2648</v>
      </c>
      <c r="H2099" s="832" t="s">
        <v>592</v>
      </c>
      <c r="I2099" s="832" t="s">
        <v>2656</v>
      </c>
      <c r="J2099" s="832" t="s">
        <v>2657</v>
      </c>
      <c r="K2099" s="832" t="s">
        <v>2658</v>
      </c>
      <c r="L2099" s="835">
        <v>121.75</v>
      </c>
      <c r="M2099" s="835">
        <v>365.25</v>
      </c>
      <c r="N2099" s="832">
        <v>3</v>
      </c>
      <c r="O2099" s="836">
        <v>2.5</v>
      </c>
      <c r="P2099" s="835">
        <v>121.75</v>
      </c>
      <c r="Q2099" s="837">
        <v>0.33333333333333331</v>
      </c>
      <c r="R2099" s="832">
        <v>1</v>
      </c>
      <c r="S2099" s="837">
        <v>0.33333333333333331</v>
      </c>
      <c r="T2099" s="836">
        <v>1</v>
      </c>
      <c r="U2099" s="838">
        <v>0.4</v>
      </c>
    </row>
    <row r="2100" spans="1:21" ht="14.4" customHeight="1" x14ac:dyDescent="0.3">
      <c r="A2100" s="831">
        <v>32</v>
      </c>
      <c r="B2100" s="832" t="s">
        <v>2552</v>
      </c>
      <c r="C2100" s="832" t="s">
        <v>2558</v>
      </c>
      <c r="D2100" s="833" t="s">
        <v>4322</v>
      </c>
      <c r="E2100" s="834" t="s">
        <v>2589</v>
      </c>
      <c r="F2100" s="832" t="s">
        <v>2553</v>
      </c>
      <c r="G2100" s="832" t="s">
        <v>2648</v>
      </c>
      <c r="H2100" s="832" t="s">
        <v>662</v>
      </c>
      <c r="I2100" s="832" t="s">
        <v>2236</v>
      </c>
      <c r="J2100" s="832" t="s">
        <v>678</v>
      </c>
      <c r="K2100" s="832" t="s">
        <v>679</v>
      </c>
      <c r="L2100" s="835">
        <v>72.55</v>
      </c>
      <c r="M2100" s="835">
        <v>290.2</v>
      </c>
      <c r="N2100" s="832">
        <v>4</v>
      </c>
      <c r="O2100" s="836">
        <v>3</v>
      </c>
      <c r="P2100" s="835">
        <v>145.1</v>
      </c>
      <c r="Q2100" s="837">
        <v>0.5</v>
      </c>
      <c r="R2100" s="832">
        <v>2</v>
      </c>
      <c r="S2100" s="837">
        <v>0.5</v>
      </c>
      <c r="T2100" s="836">
        <v>2</v>
      </c>
      <c r="U2100" s="838">
        <v>0.66666666666666663</v>
      </c>
    </row>
    <row r="2101" spans="1:21" ht="14.4" customHeight="1" x14ac:dyDescent="0.3">
      <c r="A2101" s="831">
        <v>32</v>
      </c>
      <c r="B2101" s="832" t="s">
        <v>2552</v>
      </c>
      <c r="C2101" s="832" t="s">
        <v>2558</v>
      </c>
      <c r="D2101" s="833" t="s">
        <v>4322</v>
      </c>
      <c r="E2101" s="834" t="s">
        <v>2589</v>
      </c>
      <c r="F2101" s="832" t="s">
        <v>2553</v>
      </c>
      <c r="G2101" s="832" t="s">
        <v>2648</v>
      </c>
      <c r="H2101" s="832" t="s">
        <v>662</v>
      </c>
      <c r="I2101" s="832" t="s">
        <v>2237</v>
      </c>
      <c r="J2101" s="832" t="s">
        <v>678</v>
      </c>
      <c r="K2101" s="832" t="s">
        <v>680</v>
      </c>
      <c r="L2101" s="835">
        <v>65.28</v>
      </c>
      <c r="M2101" s="835">
        <v>65.28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32</v>
      </c>
      <c r="B2102" s="832" t="s">
        <v>2552</v>
      </c>
      <c r="C2102" s="832" t="s">
        <v>2558</v>
      </c>
      <c r="D2102" s="833" t="s">
        <v>4322</v>
      </c>
      <c r="E2102" s="834" t="s">
        <v>2589</v>
      </c>
      <c r="F2102" s="832" t="s">
        <v>2553</v>
      </c>
      <c r="G2102" s="832" t="s">
        <v>2659</v>
      </c>
      <c r="H2102" s="832" t="s">
        <v>592</v>
      </c>
      <c r="I2102" s="832" t="s">
        <v>3201</v>
      </c>
      <c r="J2102" s="832" t="s">
        <v>2661</v>
      </c>
      <c r="K2102" s="832" t="s">
        <v>2084</v>
      </c>
      <c r="L2102" s="835">
        <v>103.64</v>
      </c>
      <c r="M2102" s="835">
        <v>103.64</v>
      </c>
      <c r="N2102" s="832">
        <v>1</v>
      </c>
      <c r="O2102" s="836">
        <v>0.5</v>
      </c>
      <c r="P2102" s="835">
        <v>103.64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32</v>
      </c>
      <c r="B2103" s="832" t="s">
        <v>2552</v>
      </c>
      <c r="C2103" s="832" t="s">
        <v>2558</v>
      </c>
      <c r="D2103" s="833" t="s">
        <v>4322</v>
      </c>
      <c r="E2103" s="834" t="s">
        <v>2589</v>
      </c>
      <c r="F2103" s="832" t="s">
        <v>2553</v>
      </c>
      <c r="G2103" s="832" t="s">
        <v>2659</v>
      </c>
      <c r="H2103" s="832" t="s">
        <v>662</v>
      </c>
      <c r="I2103" s="832" t="s">
        <v>2062</v>
      </c>
      <c r="J2103" s="832" t="s">
        <v>2063</v>
      </c>
      <c r="K2103" s="832" t="s">
        <v>2064</v>
      </c>
      <c r="L2103" s="835">
        <v>93.27</v>
      </c>
      <c r="M2103" s="835">
        <v>93.27</v>
      </c>
      <c r="N2103" s="832">
        <v>1</v>
      </c>
      <c r="O2103" s="836">
        <v>0.5</v>
      </c>
      <c r="P2103" s="835">
        <v>93.27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32</v>
      </c>
      <c r="B2104" s="832" t="s">
        <v>2552</v>
      </c>
      <c r="C2104" s="832" t="s">
        <v>2558</v>
      </c>
      <c r="D2104" s="833" t="s">
        <v>4322</v>
      </c>
      <c r="E2104" s="834" t="s">
        <v>2589</v>
      </c>
      <c r="F2104" s="832" t="s">
        <v>2553</v>
      </c>
      <c r="G2104" s="832" t="s">
        <v>3112</v>
      </c>
      <c r="H2104" s="832" t="s">
        <v>662</v>
      </c>
      <c r="I2104" s="832" t="s">
        <v>3305</v>
      </c>
      <c r="J2104" s="832" t="s">
        <v>2157</v>
      </c>
      <c r="K2104" s="832" t="s">
        <v>3306</v>
      </c>
      <c r="L2104" s="835">
        <v>141.09</v>
      </c>
      <c r="M2104" s="835">
        <v>141.09</v>
      </c>
      <c r="N2104" s="832">
        <v>1</v>
      </c>
      <c r="O2104" s="836">
        <v>1</v>
      </c>
      <c r="P2104" s="835">
        <v>141.09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32</v>
      </c>
      <c r="B2105" s="832" t="s">
        <v>2552</v>
      </c>
      <c r="C2105" s="832" t="s">
        <v>2558</v>
      </c>
      <c r="D2105" s="833" t="s">
        <v>4322</v>
      </c>
      <c r="E2105" s="834" t="s">
        <v>2589</v>
      </c>
      <c r="F2105" s="832" t="s">
        <v>2553</v>
      </c>
      <c r="G2105" s="832" t="s">
        <v>3183</v>
      </c>
      <c r="H2105" s="832" t="s">
        <v>592</v>
      </c>
      <c r="I2105" s="832" t="s">
        <v>4244</v>
      </c>
      <c r="J2105" s="832" t="s">
        <v>3185</v>
      </c>
      <c r="K2105" s="832" t="s">
        <v>3813</v>
      </c>
      <c r="L2105" s="835">
        <v>58.77</v>
      </c>
      <c r="M2105" s="835">
        <v>58.77</v>
      </c>
      <c r="N2105" s="832">
        <v>1</v>
      </c>
      <c r="O2105" s="836">
        <v>0.5</v>
      </c>
      <c r="P2105" s="835">
        <v>58.77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32</v>
      </c>
      <c r="B2106" s="832" t="s">
        <v>2552</v>
      </c>
      <c r="C2106" s="832" t="s">
        <v>2558</v>
      </c>
      <c r="D2106" s="833" t="s">
        <v>4322</v>
      </c>
      <c r="E2106" s="834" t="s">
        <v>2589</v>
      </c>
      <c r="F2106" s="832" t="s">
        <v>2553</v>
      </c>
      <c r="G2106" s="832" t="s">
        <v>3183</v>
      </c>
      <c r="H2106" s="832" t="s">
        <v>592</v>
      </c>
      <c r="I2106" s="832" t="s">
        <v>3184</v>
      </c>
      <c r="J2106" s="832" t="s">
        <v>3185</v>
      </c>
      <c r="K2106" s="832" t="s">
        <v>3186</v>
      </c>
      <c r="L2106" s="835">
        <v>97.96</v>
      </c>
      <c r="M2106" s="835">
        <v>97.96</v>
      </c>
      <c r="N2106" s="832">
        <v>1</v>
      </c>
      <c r="O2106" s="836">
        <v>0.5</v>
      </c>
      <c r="P2106" s="835">
        <v>97.96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32</v>
      </c>
      <c r="B2107" s="832" t="s">
        <v>2552</v>
      </c>
      <c r="C2107" s="832" t="s">
        <v>2558</v>
      </c>
      <c r="D2107" s="833" t="s">
        <v>4322</v>
      </c>
      <c r="E2107" s="834" t="s">
        <v>2589</v>
      </c>
      <c r="F2107" s="832" t="s">
        <v>2553</v>
      </c>
      <c r="G2107" s="832" t="s">
        <v>2663</v>
      </c>
      <c r="H2107" s="832" t="s">
        <v>592</v>
      </c>
      <c r="I2107" s="832" t="s">
        <v>4099</v>
      </c>
      <c r="J2107" s="832" t="s">
        <v>3637</v>
      </c>
      <c r="K2107" s="832" t="s">
        <v>2053</v>
      </c>
      <c r="L2107" s="835">
        <v>35.11</v>
      </c>
      <c r="M2107" s="835">
        <v>35.11</v>
      </c>
      <c r="N2107" s="832">
        <v>1</v>
      </c>
      <c r="O2107" s="836">
        <v>0.5</v>
      </c>
      <c r="P2107" s="835">
        <v>35.11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32</v>
      </c>
      <c r="B2108" s="832" t="s">
        <v>2552</v>
      </c>
      <c r="C2108" s="832" t="s">
        <v>2558</v>
      </c>
      <c r="D2108" s="833" t="s">
        <v>4322</v>
      </c>
      <c r="E2108" s="834" t="s">
        <v>2589</v>
      </c>
      <c r="F2108" s="832" t="s">
        <v>2553</v>
      </c>
      <c r="G2108" s="832" t="s">
        <v>2786</v>
      </c>
      <c r="H2108" s="832" t="s">
        <v>592</v>
      </c>
      <c r="I2108" s="832" t="s">
        <v>2787</v>
      </c>
      <c r="J2108" s="832" t="s">
        <v>1030</v>
      </c>
      <c r="K2108" s="832" t="s">
        <v>2788</v>
      </c>
      <c r="L2108" s="835">
        <v>0</v>
      </c>
      <c r="M2108" s="835">
        <v>0</v>
      </c>
      <c r="N2108" s="832">
        <v>1</v>
      </c>
      <c r="O2108" s="836">
        <v>1</v>
      </c>
      <c r="P2108" s="835">
        <v>0</v>
      </c>
      <c r="Q2108" s="837"/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32</v>
      </c>
      <c r="B2109" s="832" t="s">
        <v>2552</v>
      </c>
      <c r="C2109" s="832" t="s">
        <v>2558</v>
      </c>
      <c r="D2109" s="833" t="s">
        <v>4322</v>
      </c>
      <c r="E2109" s="834" t="s">
        <v>2589</v>
      </c>
      <c r="F2109" s="832" t="s">
        <v>2553</v>
      </c>
      <c r="G2109" s="832" t="s">
        <v>2649</v>
      </c>
      <c r="H2109" s="832" t="s">
        <v>662</v>
      </c>
      <c r="I2109" s="832" t="s">
        <v>2146</v>
      </c>
      <c r="J2109" s="832" t="s">
        <v>2144</v>
      </c>
      <c r="K2109" s="832" t="s">
        <v>2147</v>
      </c>
      <c r="L2109" s="835">
        <v>170.52</v>
      </c>
      <c r="M2109" s="835">
        <v>341.04</v>
      </c>
      <c r="N2109" s="832">
        <v>2</v>
      </c>
      <c r="O2109" s="836">
        <v>2</v>
      </c>
      <c r="P2109" s="835">
        <v>341.04</v>
      </c>
      <c r="Q2109" s="837">
        <v>1</v>
      </c>
      <c r="R2109" s="832">
        <v>2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32</v>
      </c>
      <c r="B2110" s="832" t="s">
        <v>2552</v>
      </c>
      <c r="C2110" s="832" t="s">
        <v>2558</v>
      </c>
      <c r="D2110" s="833" t="s">
        <v>4322</v>
      </c>
      <c r="E2110" s="834" t="s">
        <v>2589</v>
      </c>
      <c r="F2110" s="832" t="s">
        <v>2553</v>
      </c>
      <c r="G2110" s="832" t="s">
        <v>2607</v>
      </c>
      <c r="H2110" s="832" t="s">
        <v>662</v>
      </c>
      <c r="I2110" s="832" t="s">
        <v>2294</v>
      </c>
      <c r="J2110" s="832" t="s">
        <v>1245</v>
      </c>
      <c r="K2110" s="832" t="s">
        <v>1510</v>
      </c>
      <c r="L2110" s="835">
        <v>58.77</v>
      </c>
      <c r="M2110" s="835">
        <v>176.31</v>
      </c>
      <c r="N2110" s="832">
        <v>3</v>
      </c>
      <c r="O2110" s="836">
        <v>1.5</v>
      </c>
      <c r="P2110" s="835">
        <v>117.54</v>
      </c>
      <c r="Q2110" s="837">
        <v>0.66666666666666674</v>
      </c>
      <c r="R2110" s="832">
        <v>2</v>
      </c>
      <c r="S2110" s="837">
        <v>0.66666666666666663</v>
      </c>
      <c r="T2110" s="836">
        <v>1</v>
      </c>
      <c r="U2110" s="838">
        <v>0.66666666666666663</v>
      </c>
    </row>
    <row r="2111" spans="1:21" ht="14.4" customHeight="1" x14ac:dyDescent="0.3">
      <c r="A2111" s="831">
        <v>32</v>
      </c>
      <c r="B2111" s="832" t="s">
        <v>2552</v>
      </c>
      <c r="C2111" s="832" t="s">
        <v>2558</v>
      </c>
      <c r="D2111" s="833" t="s">
        <v>4322</v>
      </c>
      <c r="E2111" s="834" t="s">
        <v>2589</v>
      </c>
      <c r="F2111" s="832" t="s">
        <v>2553</v>
      </c>
      <c r="G2111" s="832" t="s">
        <v>2790</v>
      </c>
      <c r="H2111" s="832" t="s">
        <v>592</v>
      </c>
      <c r="I2111" s="832" t="s">
        <v>2791</v>
      </c>
      <c r="J2111" s="832" t="s">
        <v>2792</v>
      </c>
      <c r="K2111" s="832" t="s">
        <v>2147</v>
      </c>
      <c r="L2111" s="835">
        <v>78.33</v>
      </c>
      <c r="M2111" s="835">
        <v>156.66</v>
      </c>
      <c r="N2111" s="832">
        <v>2</v>
      </c>
      <c r="O2111" s="836">
        <v>1.5</v>
      </c>
      <c r="P2111" s="835">
        <v>156.66</v>
      </c>
      <c r="Q2111" s="837">
        <v>1</v>
      </c>
      <c r="R2111" s="832">
        <v>2</v>
      </c>
      <c r="S2111" s="837">
        <v>1</v>
      </c>
      <c r="T2111" s="836">
        <v>1.5</v>
      </c>
      <c r="U2111" s="838">
        <v>1</v>
      </c>
    </row>
    <row r="2112" spans="1:21" ht="14.4" customHeight="1" x14ac:dyDescent="0.3">
      <c r="A2112" s="831">
        <v>32</v>
      </c>
      <c r="B2112" s="832" t="s">
        <v>2552</v>
      </c>
      <c r="C2112" s="832" t="s">
        <v>2558</v>
      </c>
      <c r="D2112" s="833" t="s">
        <v>4322</v>
      </c>
      <c r="E2112" s="834" t="s">
        <v>2589</v>
      </c>
      <c r="F2112" s="832" t="s">
        <v>2553</v>
      </c>
      <c r="G2112" s="832" t="s">
        <v>2790</v>
      </c>
      <c r="H2112" s="832" t="s">
        <v>592</v>
      </c>
      <c r="I2112" s="832" t="s">
        <v>3642</v>
      </c>
      <c r="J2112" s="832" t="s">
        <v>3643</v>
      </c>
      <c r="K2112" s="832" t="s">
        <v>2147</v>
      </c>
      <c r="L2112" s="835">
        <v>78.33</v>
      </c>
      <c r="M2112" s="835">
        <v>156.66</v>
      </c>
      <c r="N2112" s="832">
        <v>2</v>
      </c>
      <c r="O2112" s="836">
        <v>0.5</v>
      </c>
      <c r="P2112" s="835">
        <v>156.66</v>
      </c>
      <c r="Q2112" s="837">
        <v>1</v>
      </c>
      <c r="R2112" s="832">
        <v>2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32</v>
      </c>
      <c r="B2113" s="832" t="s">
        <v>2552</v>
      </c>
      <c r="C2113" s="832" t="s">
        <v>2558</v>
      </c>
      <c r="D2113" s="833" t="s">
        <v>4322</v>
      </c>
      <c r="E2113" s="834" t="s">
        <v>2589</v>
      </c>
      <c r="F2113" s="832" t="s">
        <v>2553</v>
      </c>
      <c r="G2113" s="832" t="s">
        <v>2628</v>
      </c>
      <c r="H2113" s="832" t="s">
        <v>662</v>
      </c>
      <c r="I2113" s="832" t="s">
        <v>2270</v>
      </c>
      <c r="J2113" s="832" t="s">
        <v>775</v>
      </c>
      <c r="K2113" s="832" t="s">
        <v>1510</v>
      </c>
      <c r="L2113" s="835">
        <v>65.989999999999995</v>
      </c>
      <c r="M2113" s="835">
        <v>197.96999999999997</v>
      </c>
      <c r="N2113" s="832">
        <v>3</v>
      </c>
      <c r="O2113" s="836">
        <v>2</v>
      </c>
      <c r="P2113" s="835">
        <v>131.97999999999999</v>
      </c>
      <c r="Q2113" s="837">
        <v>0.66666666666666674</v>
      </c>
      <c r="R2113" s="832">
        <v>2</v>
      </c>
      <c r="S2113" s="837">
        <v>0.66666666666666663</v>
      </c>
      <c r="T2113" s="836">
        <v>1</v>
      </c>
      <c r="U2113" s="838">
        <v>0.5</v>
      </c>
    </row>
    <row r="2114" spans="1:21" ht="14.4" customHeight="1" x14ac:dyDescent="0.3">
      <c r="A2114" s="831">
        <v>32</v>
      </c>
      <c r="B2114" s="832" t="s">
        <v>2552</v>
      </c>
      <c r="C2114" s="832" t="s">
        <v>2558</v>
      </c>
      <c r="D2114" s="833" t="s">
        <v>4322</v>
      </c>
      <c r="E2114" s="834" t="s">
        <v>2589</v>
      </c>
      <c r="F2114" s="832" t="s">
        <v>2553</v>
      </c>
      <c r="G2114" s="832" t="s">
        <v>2628</v>
      </c>
      <c r="H2114" s="832" t="s">
        <v>662</v>
      </c>
      <c r="I2114" s="832" t="s">
        <v>2271</v>
      </c>
      <c r="J2114" s="832" t="s">
        <v>777</v>
      </c>
      <c r="K2114" s="832" t="s">
        <v>2272</v>
      </c>
      <c r="L2114" s="835">
        <v>132</v>
      </c>
      <c r="M2114" s="835">
        <v>264</v>
      </c>
      <c r="N2114" s="832">
        <v>2</v>
      </c>
      <c r="O2114" s="836">
        <v>1</v>
      </c>
      <c r="P2114" s="835">
        <v>264</v>
      </c>
      <c r="Q2114" s="837">
        <v>1</v>
      </c>
      <c r="R2114" s="832">
        <v>2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32</v>
      </c>
      <c r="B2115" s="832" t="s">
        <v>2552</v>
      </c>
      <c r="C2115" s="832" t="s">
        <v>2558</v>
      </c>
      <c r="D2115" s="833" t="s">
        <v>4322</v>
      </c>
      <c r="E2115" s="834" t="s">
        <v>2589</v>
      </c>
      <c r="F2115" s="832" t="s">
        <v>2553</v>
      </c>
      <c r="G2115" s="832" t="s">
        <v>2628</v>
      </c>
      <c r="H2115" s="832" t="s">
        <v>662</v>
      </c>
      <c r="I2115" s="832" t="s">
        <v>2793</v>
      </c>
      <c r="J2115" s="832" t="s">
        <v>777</v>
      </c>
      <c r="K2115" s="832" t="s">
        <v>2516</v>
      </c>
      <c r="L2115" s="835">
        <v>264</v>
      </c>
      <c r="M2115" s="835">
        <v>528</v>
      </c>
      <c r="N2115" s="832">
        <v>2</v>
      </c>
      <c r="O2115" s="836">
        <v>1</v>
      </c>
      <c r="P2115" s="835">
        <v>528</v>
      </c>
      <c r="Q2115" s="837">
        <v>1</v>
      </c>
      <c r="R2115" s="832">
        <v>2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32</v>
      </c>
      <c r="B2116" s="832" t="s">
        <v>2552</v>
      </c>
      <c r="C2116" s="832" t="s">
        <v>2558</v>
      </c>
      <c r="D2116" s="833" t="s">
        <v>4322</v>
      </c>
      <c r="E2116" s="834" t="s">
        <v>2589</v>
      </c>
      <c r="F2116" s="832" t="s">
        <v>2553</v>
      </c>
      <c r="G2116" s="832" t="s">
        <v>2967</v>
      </c>
      <c r="H2116" s="832" t="s">
        <v>592</v>
      </c>
      <c r="I2116" s="832" t="s">
        <v>4028</v>
      </c>
      <c r="J2116" s="832" t="s">
        <v>2969</v>
      </c>
      <c r="K2116" s="832" t="s">
        <v>4029</v>
      </c>
      <c r="L2116" s="835">
        <v>359.45</v>
      </c>
      <c r="M2116" s="835">
        <v>718.9</v>
      </c>
      <c r="N2116" s="832">
        <v>2</v>
      </c>
      <c r="O2116" s="836">
        <v>1</v>
      </c>
      <c r="P2116" s="835">
        <v>718.9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32</v>
      </c>
      <c r="B2117" s="832" t="s">
        <v>2552</v>
      </c>
      <c r="C2117" s="832" t="s">
        <v>2558</v>
      </c>
      <c r="D2117" s="833" t="s">
        <v>4322</v>
      </c>
      <c r="E2117" s="834" t="s">
        <v>2589</v>
      </c>
      <c r="F2117" s="832" t="s">
        <v>2553</v>
      </c>
      <c r="G2117" s="832" t="s">
        <v>2967</v>
      </c>
      <c r="H2117" s="832" t="s">
        <v>592</v>
      </c>
      <c r="I2117" s="832" t="s">
        <v>3565</v>
      </c>
      <c r="J2117" s="832" t="s">
        <v>2969</v>
      </c>
      <c r="K2117" s="832" t="s">
        <v>3566</v>
      </c>
      <c r="L2117" s="835">
        <v>718.91</v>
      </c>
      <c r="M2117" s="835">
        <v>718.91</v>
      </c>
      <c r="N2117" s="832">
        <v>1</v>
      </c>
      <c r="O2117" s="836">
        <v>0.5</v>
      </c>
      <c r="P2117" s="835">
        <v>718.91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32</v>
      </c>
      <c r="B2118" s="832" t="s">
        <v>2552</v>
      </c>
      <c r="C2118" s="832" t="s">
        <v>2558</v>
      </c>
      <c r="D2118" s="833" t="s">
        <v>4322</v>
      </c>
      <c r="E2118" s="834" t="s">
        <v>2589</v>
      </c>
      <c r="F2118" s="832" t="s">
        <v>2553</v>
      </c>
      <c r="G2118" s="832" t="s">
        <v>2967</v>
      </c>
      <c r="H2118" s="832" t="s">
        <v>592</v>
      </c>
      <c r="I2118" s="832" t="s">
        <v>3368</v>
      </c>
      <c r="J2118" s="832" t="s">
        <v>2969</v>
      </c>
      <c r="K2118" s="832" t="s">
        <v>3369</v>
      </c>
      <c r="L2118" s="835">
        <v>1437.8</v>
      </c>
      <c r="M2118" s="835">
        <v>2875.6</v>
      </c>
      <c r="N2118" s="832">
        <v>2</v>
      </c>
      <c r="O2118" s="836">
        <v>1</v>
      </c>
      <c r="P2118" s="835">
        <v>2875.6</v>
      </c>
      <c r="Q2118" s="837">
        <v>1</v>
      </c>
      <c r="R2118" s="832">
        <v>2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32</v>
      </c>
      <c r="B2119" s="832" t="s">
        <v>2552</v>
      </c>
      <c r="C2119" s="832" t="s">
        <v>2558</v>
      </c>
      <c r="D2119" s="833" t="s">
        <v>4322</v>
      </c>
      <c r="E2119" s="834" t="s">
        <v>2589</v>
      </c>
      <c r="F2119" s="832" t="s">
        <v>2553</v>
      </c>
      <c r="G2119" s="832" t="s">
        <v>2967</v>
      </c>
      <c r="H2119" s="832" t="s">
        <v>592</v>
      </c>
      <c r="I2119" s="832" t="s">
        <v>2968</v>
      </c>
      <c r="J2119" s="832" t="s">
        <v>2969</v>
      </c>
      <c r="K2119" s="832" t="s">
        <v>2970</v>
      </c>
      <c r="L2119" s="835">
        <v>1437.8</v>
      </c>
      <c r="M2119" s="835">
        <v>14377.999999999996</v>
      </c>
      <c r="N2119" s="832">
        <v>10</v>
      </c>
      <c r="O2119" s="836">
        <v>6.5</v>
      </c>
      <c r="P2119" s="835">
        <v>14377.999999999996</v>
      </c>
      <c r="Q2119" s="837">
        <v>1</v>
      </c>
      <c r="R2119" s="832">
        <v>10</v>
      </c>
      <c r="S2119" s="837">
        <v>1</v>
      </c>
      <c r="T2119" s="836">
        <v>6.5</v>
      </c>
      <c r="U2119" s="838">
        <v>1</v>
      </c>
    </row>
    <row r="2120" spans="1:21" ht="14.4" customHeight="1" x14ac:dyDescent="0.3">
      <c r="A2120" s="831">
        <v>32</v>
      </c>
      <c r="B2120" s="832" t="s">
        <v>2552</v>
      </c>
      <c r="C2120" s="832" t="s">
        <v>2558</v>
      </c>
      <c r="D2120" s="833" t="s">
        <v>4322</v>
      </c>
      <c r="E2120" s="834" t="s">
        <v>2589</v>
      </c>
      <c r="F2120" s="832" t="s">
        <v>2553</v>
      </c>
      <c r="G2120" s="832" t="s">
        <v>2967</v>
      </c>
      <c r="H2120" s="832" t="s">
        <v>592</v>
      </c>
      <c r="I2120" s="832" t="s">
        <v>4245</v>
      </c>
      <c r="J2120" s="832" t="s">
        <v>1149</v>
      </c>
      <c r="K2120" s="832" t="s">
        <v>4246</v>
      </c>
      <c r="L2120" s="835">
        <v>0</v>
      </c>
      <c r="M2120" s="835">
        <v>0</v>
      </c>
      <c r="N2120" s="832">
        <v>1</v>
      </c>
      <c r="O2120" s="836">
        <v>0.5</v>
      </c>
      <c r="P2120" s="835">
        <v>0</v>
      </c>
      <c r="Q2120" s="837"/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32</v>
      </c>
      <c r="B2121" s="832" t="s">
        <v>2552</v>
      </c>
      <c r="C2121" s="832" t="s">
        <v>2558</v>
      </c>
      <c r="D2121" s="833" t="s">
        <v>4322</v>
      </c>
      <c r="E2121" s="834" t="s">
        <v>2589</v>
      </c>
      <c r="F2121" s="832" t="s">
        <v>2553</v>
      </c>
      <c r="G2121" s="832" t="s">
        <v>4247</v>
      </c>
      <c r="H2121" s="832" t="s">
        <v>592</v>
      </c>
      <c r="I2121" s="832" t="s">
        <v>4248</v>
      </c>
      <c r="J2121" s="832" t="s">
        <v>4249</v>
      </c>
      <c r="K2121" s="832" t="s">
        <v>4250</v>
      </c>
      <c r="L2121" s="835">
        <v>29.13</v>
      </c>
      <c r="M2121" s="835">
        <v>29.13</v>
      </c>
      <c r="N2121" s="832">
        <v>1</v>
      </c>
      <c r="O2121" s="836">
        <v>0.5</v>
      </c>
      <c r="P2121" s="835">
        <v>29.13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32</v>
      </c>
      <c r="B2122" s="832" t="s">
        <v>2552</v>
      </c>
      <c r="C2122" s="832" t="s">
        <v>2558</v>
      </c>
      <c r="D2122" s="833" t="s">
        <v>4322</v>
      </c>
      <c r="E2122" s="834" t="s">
        <v>2589</v>
      </c>
      <c r="F2122" s="832" t="s">
        <v>2553</v>
      </c>
      <c r="G2122" s="832" t="s">
        <v>3763</v>
      </c>
      <c r="H2122" s="832" t="s">
        <v>662</v>
      </c>
      <c r="I2122" s="832" t="s">
        <v>4251</v>
      </c>
      <c r="J2122" s="832" t="s">
        <v>1034</v>
      </c>
      <c r="K2122" s="832" t="s">
        <v>4252</v>
      </c>
      <c r="L2122" s="835">
        <v>556.04</v>
      </c>
      <c r="M2122" s="835">
        <v>556.04</v>
      </c>
      <c r="N2122" s="832">
        <v>1</v>
      </c>
      <c r="O2122" s="836">
        <v>0.5</v>
      </c>
      <c r="P2122" s="835">
        <v>556.04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32</v>
      </c>
      <c r="B2123" s="832" t="s">
        <v>2552</v>
      </c>
      <c r="C2123" s="832" t="s">
        <v>2558</v>
      </c>
      <c r="D2123" s="833" t="s">
        <v>4322</v>
      </c>
      <c r="E2123" s="834" t="s">
        <v>2589</v>
      </c>
      <c r="F2123" s="832" t="s">
        <v>2553</v>
      </c>
      <c r="G2123" s="832" t="s">
        <v>2650</v>
      </c>
      <c r="H2123" s="832" t="s">
        <v>662</v>
      </c>
      <c r="I2123" s="832" t="s">
        <v>2188</v>
      </c>
      <c r="J2123" s="832" t="s">
        <v>2189</v>
      </c>
      <c r="K2123" s="832" t="s">
        <v>2190</v>
      </c>
      <c r="L2123" s="835">
        <v>3231.81</v>
      </c>
      <c r="M2123" s="835">
        <v>19390.86</v>
      </c>
      <c r="N2123" s="832">
        <v>6</v>
      </c>
      <c r="O2123" s="836">
        <v>3</v>
      </c>
      <c r="P2123" s="835">
        <v>12927.24</v>
      </c>
      <c r="Q2123" s="837">
        <v>0.66666666666666663</v>
      </c>
      <c r="R2123" s="832">
        <v>4</v>
      </c>
      <c r="S2123" s="837">
        <v>0.66666666666666663</v>
      </c>
      <c r="T2123" s="836">
        <v>2.5</v>
      </c>
      <c r="U2123" s="838">
        <v>0.83333333333333337</v>
      </c>
    </row>
    <row r="2124" spans="1:21" ht="14.4" customHeight="1" x14ac:dyDescent="0.3">
      <c r="A2124" s="831">
        <v>32</v>
      </c>
      <c r="B2124" s="832" t="s">
        <v>2552</v>
      </c>
      <c r="C2124" s="832" t="s">
        <v>2558</v>
      </c>
      <c r="D2124" s="833" t="s">
        <v>4322</v>
      </c>
      <c r="E2124" s="834" t="s">
        <v>2589</v>
      </c>
      <c r="F2124" s="832" t="s">
        <v>2553</v>
      </c>
      <c r="G2124" s="832" t="s">
        <v>2727</v>
      </c>
      <c r="H2124" s="832" t="s">
        <v>592</v>
      </c>
      <c r="I2124" s="832" t="s">
        <v>2728</v>
      </c>
      <c r="J2124" s="832" t="s">
        <v>1063</v>
      </c>
      <c r="K2124" s="832" t="s">
        <v>2729</v>
      </c>
      <c r="L2124" s="835">
        <v>107.27</v>
      </c>
      <c r="M2124" s="835">
        <v>429.08</v>
      </c>
      <c r="N2124" s="832">
        <v>4</v>
      </c>
      <c r="O2124" s="836">
        <v>1.5</v>
      </c>
      <c r="P2124" s="835">
        <v>429.08</v>
      </c>
      <c r="Q2124" s="837">
        <v>1</v>
      </c>
      <c r="R2124" s="832">
        <v>4</v>
      </c>
      <c r="S2124" s="837">
        <v>1</v>
      </c>
      <c r="T2124" s="836">
        <v>1.5</v>
      </c>
      <c r="U2124" s="838">
        <v>1</v>
      </c>
    </row>
    <row r="2125" spans="1:21" ht="14.4" customHeight="1" x14ac:dyDescent="0.3">
      <c r="A2125" s="831">
        <v>32</v>
      </c>
      <c r="B2125" s="832" t="s">
        <v>2552</v>
      </c>
      <c r="C2125" s="832" t="s">
        <v>2558</v>
      </c>
      <c r="D2125" s="833" t="s">
        <v>4322</v>
      </c>
      <c r="E2125" s="834" t="s">
        <v>2589</v>
      </c>
      <c r="F2125" s="832" t="s">
        <v>2553</v>
      </c>
      <c r="G2125" s="832" t="s">
        <v>2727</v>
      </c>
      <c r="H2125" s="832" t="s">
        <v>592</v>
      </c>
      <c r="I2125" s="832" t="s">
        <v>3665</v>
      </c>
      <c r="J2125" s="832" t="s">
        <v>1063</v>
      </c>
      <c r="K2125" s="832" t="s">
        <v>2729</v>
      </c>
      <c r="L2125" s="835">
        <v>107.27</v>
      </c>
      <c r="M2125" s="835">
        <v>214.54</v>
      </c>
      <c r="N2125" s="832">
        <v>2</v>
      </c>
      <c r="O2125" s="836">
        <v>0.5</v>
      </c>
      <c r="P2125" s="835">
        <v>214.54</v>
      </c>
      <c r="Q2125" s="837">
        <v>1</v>
      </c>
      <c r="R2125" s="832">
        <v>2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32</v>
      </c>
      <c r="B2126" s="832" t="s">
        <v>2552</v>
      </c>
      <c r="C2126" s="832" t="s">
        <v>2558</v>
      </c>
      <c r="D2126" s="833" t="s">
        <v>4322</v>
      </c>
      <c r="E2126" s="834" t="s">
        <v>2589</v>
      </c>
      <c r="F2126" s="832" t="s">
        <v>2553</v>
      </c>
      <c r="G2126" s="832" t="s">
        <v>2983</v>
      </c>
      <c r="H2126" s="832" t="s">
        <v>592</v>
      </c>
      <c r="I2126" s="832" t="s">
        <v>3771</v>
      </c>
      <c r="J2126" s="832" t="s">
        <v>1043</v>
      </c>
      <c r="K2126" s="832" t="s">
        <v>3772</v>
      </c>
      <c r="L2126" s="835">
        <v>84.39</v>
      </c>
      <c r="M2126" s="835">
        <v>84.39</v>
      </c>
      <c r="N2126" s="832">
        <v>1</v>
      </c>
      <c r="O2126" s="836">
        <v>0.5</v>
      </c>
      <c r="P2126" s="835">
        <v>84.39</v>
      </c>
      <c r="Q2126" s="837">
        <v>1</v>
      </c>
      <c r="R2126" s="832">
        <v>1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32</v>
      </c>
      <c r="B2127" s="832" t="s">
        <v>2552</v>
      </c>
      <c r="C2127" s="832" t="s">
        <v>2558</v>
      </c>
      <c r="D2127" s="833" t="s">
        <v>4322</v>
      </c>
      <c r="E2127" s="834" t="s">
        <v>2589</v>
      </c>
      <c r="F2127" s="832" t="s">
        <v>2553</v>
      </c>
      <c r="G2127" s="832" t="s">
        <v>2812</v>
      </c>
      <c r="H2127" s="832" t="s">
        <v>592</v>
      </c>
      <c r="I2127" s="832" t="s">
        <v>2813</v>
      </c>
      <c r="J2127" s="832" t="s">
        <v>2814</v>
      </c>
      <c r="K2127" s="832" t="s">
        <v>2815</v>
      </c>
      <c r="L2127" s="835">
        <v>140.72</v>
      </c>
      <c r="M2127" s="835">
        <v>140.72</v>
      </c>
      <c r="N2127" s="832">
        <v>1</v>
      </c>
      <c r="O2127" s="836">
        <v>0.5</v>
      </c>
      <c r="P2127" s="835">
        <v>140.72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32</v>
      </c>
      <c r="B2128" s="832" t="s">
        <v>2552</v>
      </c>
      <c r="C2128" s="832" t="s">
        <v>2558</v>
      </c>
      <c r="D2128" s="833" t="s">
        <v>4322</v>
      </c>
      <c r="E2128" s="834" t="s">
        <v>2589</v>
      </c>
      <c r="F2128" s="832" t="s">
        <v>2553</v>
      </c>
      <c r="G2128" s="832" t="s">
        <v>2608</v>
      </c>
      <c r="H2128" s="832" t="s">
        <v>592</v>
      </c>
      <c r="I2128" s="832" t="s">
        <v>2609</v>
      </c>
      <c r="J2128" s="832" t="s">
        <v>994</v>
      </c>
      <c r="K2128" s="832" t="s">
        <v>2610</v>
      </c>
      <c r="L2128" s="835">
        <v>75.05</v>
      </c>
      <c r="M2128" s="835">
        <v>225.14999999999998</v>
      </c>
      <c r="N2128" s="832">
        <v>3</v>
      </c>
      <c r="O2128" s="836">
        <v>2.5</v>
      </c>
      <c r="P2128" s="835">
        <v>150.1</v>
      </c>
      <c r="Q2128" s="837">
        <v>0.66666666666666674</v>
      </c>
      <c r="R2128" s="832">
        <v>2</v>
      </c>
      <c r="S2128" s="837">
        <v>0.66666666666666663</v>
      </c>
      <c r="T2128" s="836">
        <v>1.5</v>
      </c>
      <c r="U2128" s="838">
        <v>0.6</v>
      </c>
    </row>
    <row r="2129" spans="1:21" ht="14.4" customHeight="1" x14ac:dyDescent="0.3">
      <c r="A2129" s="831">
        <v>32</v>
      </c>
      <c r="B2129" s="832" t="s">
        <v>2552</v>
      </c>
      <c r="C2129" s="832" t="s">
        <v>2558</v>
      </c>
      <c r="D2129" s="833" t="s">
        <v>4322</v>
      </c>
      <c r="E2129" s="834" t="s">
        <v>2589</v>
      </c>
      <c r="F2129" s="832" t="s">
        <v>2553</v>
      </c>
      <c r="G2129" s="832" t="s">
        <v>2990</v>
      </c>
      <c r="H2129" s="832" t="s">
        <v>592</v>
      </c>
      <c r="I2129" s="832" t="s">
        <v>2991</v>
      </c>
      <c r="J2129" s="832" t="s">
        <v>2992</v>
      </c>
      <c r="K2129" s="832" t="s">
        <v>2993</v>
      </c>
      <c r="L2129" s="835">
        <v>2615.92</v>
      </c>
      <c r="M2129" s="835">
        <v>2615.92</v>
      </c>
      <c r="N2129" s="832">
        <v>1</v>
      </c>
      <c r="O2129" s="836">
        <v>1</v>
      </c>
      <c r="P2129" s="835">
        <v>2615.92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32</v>
      </c>
      <c r="B2130" s="832" t="s">
        <v>2552</v>
      </c>
      <c r="C2130" s="832" t="s">
        <v>2558</v>
      </c>
      <c r="D2130" s="833" t="s">
        <v>4322</v>
      </c>
      <c r="E2130" s="834" t="s">
        <v>2589</v>
      </c>
      <c r="F2130" s="832" t="s">
        <v>2553</v>
      </c>
      <c r="G2130" s="832" t="s">
        <v>3384</v>
      </c>
      <c r="H2130" s="832" t="s">
        <v>592</v>
      </c>
      <c r="I2130" s="832" t="s">
        <v>3385</v>
      </c>
      <c r="J2130" s="832" t="s">
        <v>1385</v>
      </c>
      <c r="K2130" s="832" t="s">
        <v>3386</v>
      </c>
      <c r="L2130" s="835">
        <v>879.21</v>
      </c>
      <c r="M2130" s="835">
        <v>14946.570000000002</v>
      </c>
      <c r="N2130" s="832">
        <v>17</v>
      </c>
      <c r="O2130" s="836">
        <v>5</v>
      </c>
      <c r="P2130" s="835">
        <v>14946.570000000002</v>
      </c>
      <c r="Q2130" s="837">
        <v>1</v>
      </c>
      <c r="R2130" s="832">
        <v>17</v>
      </c>
      <c r="S2130" s="837">
        <v>1</v>
      </c>
      <c r="T2130" s="836">
        <v>5</v>
      </c>
      <c r="U2130" s="838">
        <v>1</v>
      </c>
    </row>
    <row r="2131" spans="1:21" ht="14.4" customHeight="1" x14ac:dyDescent="0.3">
      <c r="A2131" s="831">
        <v>32</v>
      </c>
      <c r="B2131" s="832" t="s">
        <v>2552</v>
      </c>
      <c r="C2131" s="832" t="s">
        <v>2558</v>
      </c>
      <c r="D2131" s="833" t="s">
        <v>4322</v>
      </c>
      <c r="E2131" s="834" t="s">
        <v>2589</v>
      </c>
      <c r="F2131" s="832" t="s">
        <v>2553</v>
      </c>
      <c r="G2131" s="832" t="s">
        <v>3230</v>
      </c>
      <c r="H2131" s="832" t="s">
        <v>592</v>
      </c>
      <c r="I2131" s="832" t="s">
        <v>3231</v>
      </c>
      <c r="J2131" s="832" t="s">
        <v>3232</v>
      </c>
      <c r="K2131" s="832" t="s">
        <v>3233</v>
      </c>
      <c r="L2131" s="835">
        <v>73.83</v>
      </c>
      <c r="M2131" s="835">
        <v>73.83</v>
      </c>
      <c r="N2131" s="832">
        <v>1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32</v>
      </c>
      <c r="B2132" s="832" t="s">
        <v>2552</v>
      </c>
      <c r="C2132" s="832" t="s">
        <v>2558</v>
      </c>
      <c r="D2132" s="833" t="s">
        <v>4322</v>
      </c>
      <c r="E2132" s="834" t="s">
        <v>2589</v>
      </c>
      <c r="F2132" s="832" t="s">
        <v>2553</v>
      </c>
      <c r="G2132" s="832" t="s">
        <v>2651</v>
      </c>
      <c r="H2132" s="832" t="s">
        <v>592</v>
      </c>
      <c r="I2132" s="832" t="s">
        <v>2652</v>
      </c>
      <c r="J2132" s="832" t="s">
        <v>1743</v>
      </c>
      <c r="K2132" s="832" t="s">
        <v>2653</v>
      </c>
      <c r="L2132" s="835">
        <v>49.38</v>
      </c>
      <c r="M2132" s="835">
        <v>49.38</v>
      </c>
      <c r="N2132" s="832">
        <v>1</v>
      </c>
      <c r="O2132" s="836">
        <v>1</v>
      </c>
      <c r="P2132" s="835">
        <v>49.38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32</v>
      </c>
      <c r="B2133" s="832" t="s">
        <v>2552</v>
      </c>
      <c r="C2133" s="832" t="s">
        <v>2558</v>
      </c>
      <c r="D2133" s="833" t="s">
        <v>4322</v>
      </c>
      <c r="E2133" s="834" t="s">
        <v>2589</v>
      </c>
      <c r="F2133" s="832" t="s">
        <v>2553</v>
      </c>
      <c r="G2133" s="832" t="s">
        <v>2651</v>
      </c>
      <c r="H2133" s="832" t="s">
        <v>592</v>
      </c>
      <c r="I2133" s="832" t="s">
        <v>4253</v>
      </c>
      <c r="J2133" s="832" t="s">
        <v>1743</v>
      </c>
      <c r="K2133" s="832" t="s">
        <v>3901</v>
      </c>
      <c r="L2133" s="835">
        <v>98.75</v>
      </c>
      <c r="M2133" s="835">
        <v>98.75</v>
      </c>
      <c r="N2133" s="832">
        <v>1</v>
      </c>
      <c r="O2133" s="836">
        <v>1</v>
      </c>
      <c r="P2133" s="835">
        <v>98.75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32</v>
      </c>
      <c r="B2134" s="832" t="s">
        <v>2552</v>
      </c>
      <c r="C2134" s="832" t="s">
        <v>2558</v>
      </c>
      <c r="D2134" s="833" t="s">
        <v>4322</v>
      </c>
      <c r="E2134" s="834" t="s">
        <v>2589</v>
      </c>
      <c r="F2134" s="832" t="s">
        <v>2553</v>
      </c>
      <c r="G2134" s="832" t="s">
        <v>2651</v>
      </c>
      <c r="H2134" s="832" t="s">
        <v>592</v>
      </c>
      <c r="I2134" s="832" t="s">
        <v>3388</v>
      </c>
      <c r="J2134" s="832" t="s">
        <v>1743</v>
      </c>
      <c r="K2134" s="832" t="s">
        <v>2653</v>
      </c>
      <c r="L2134" s="835">
        <v>49.38</v>
      </c>
      <c r="M2134" s="835">
        <v>49.38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32</v>
      </c>
      <c r="B2135" s="832" t="s">
        <v>2552</v>
      </c>
      <c r="C2135" s="832" t="s">
        <v>2558</v>
      </c>
      <c r="D2135" s="833" t="s">
        <v>4322</v>
      </c>
      <c r="E2135" s="834" t="s">
        <v>2589</v>
      </c>
      <c r="F2135" s="832" t="s">
        <v>2553</v>
      </c>
      <c r="G2135" s="832" t="s">
        <v>2826</v>
      </c>
      <c r="H2135" s="832" t="s">
        <v>592</v>
      </c>
      <c r="I2135" s="832" t="s">
        <v>2827</v>
      </c>
      <c r="J2135" s="832" t="s">
        <v>2828</v>
      </c>
      <c r="K2135" s="832" t="s">
        <v>2829</v>
      </c>
      <c r="L2135" s="835">
        <v>0</v>
      </c>
      <c r="M2135" s="835">
        <v>0</v>
      </c>
      <c r="N2135" s="832">
        <v>2</v>
      </c>
      <c r="O2135" s="836">
        <v>1</v>
      </c>
      <c r="P2135" s="835">
        <v>0</v>
      </c>
      <c r="Q2135" s="837"/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32</v>
      </c>
      <c r="B2136" s="832" t="s">
        <v>2552</v>
      </c>
      <c r="C2136" s="832" t="s">
        <v>2558</v>
      </c>
      <c r="D2136" s="833" t="s">
        <v>4322</v>
      </c>
      <c r="E2136" s="834" t="s">
        <v>2589</v>
      </c>
      <c r="F2136" s="832" t="s">
        <v>2553</v>
      </c>
      <c r="G2136" s="832" t="s">
        <v>4254</v>
      </c>
      <c r="H2136" s="832" t="s">
        <v>592</v>
      </c>
      <c r="I2136" s="832" t="s">
        <v>4255</v>
      </c>
      <c r="J2136" s="832" t="s">
        <v>1655</v>
      </c>
      <c r="K2136" s="832" t="s">
        <v>4256</v>
      </c>
      <c r="L2136" s="835">
        <v>147.85</v>
      </c>
      <c r="M2136" s="835">
        <v>147.85</v>
      </c>
      <c r="N2136" s="832">
        <v>1</v>
      </c>
      <c r="O2136" s="836">
        <v>1</v>
      </c>
      <c r="P2136" s="835">
        <v>147.85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32</v>
      </c>
      <c r="B2137" s="832" t="s">
        <v>2552</v>
      </c>
      <c r="C2137" s="832" t="s">
        <v>2558</v>
      </c>
      <c r="D2137" s="833" t="s">
        <v>4322</v>
      </c>
      <c r="E2137" s="834" t="s">
        <v>2589</v>
      </c>
      <c r="F2137" s="832" t="s">
        <v>2553</v>
      </c>
      <c r="G2137" s="832" t="s">
        <v>2642</v>
      </c>
      <c r="H2137" s="832" t="s">
        <v>592</v>
      </c>
      <c r="I2137" s="832" t="s">
        <v>2643</v>
      </c>
      <c r="J2137" s="832" t="s">
        <v>2644</v>
      </c>
      <c r="K2137" s="832" t="s">
        <v>2645</v>
      </c>
      <c r="L2137" s="835">
        <v>88.76</v>
      </c>
      <c r="M2137" s="835">
        <v>798.84</v>
      </c>
      <c r="N2137" s="832">
        <v>9</v>
      </c>
      <c r="O2137" s="836">
        <v>3.5</v>
      </c>
      <c r="P2137" s="835">
        <v>798.84</v>
      </c>
      <c r="Q2137" s="837">
        <v>1</v>
      </c>
      <c r="R2137" s="832">
        <v>9</v>
      </c>
      <c r="S2137" s="837">
        <v>1</v>
      </c>
      <c r="T2137" s="836">
        <v>3.5</v>
      </c>
      <c r="U2137" s="838">
        <v>1</v>
      </c>
    </row>
    <row r="2138" spans="1:21" ht="14.4" customHeight="1" x14ac:dyDescent="0.3">
      <c r="A2138" s="831">
        <v>32</v>
      </c>
      <c r="B2138" s="832" t="s">
        <v>2552</v>
      </c>
      <c r="C2138" s="832" t="s">
        <v>2558</v>
      </c>
      <c r="D2138" s="833" t="s">
        <v>4322</v>
      </c>
      <c r="E2138" s="834" t="s">
        <v>2589</v>
      </c>
      <c r="F2138" s="832" t="s">
        <v>2553</v>
      </c>
      <c r="G2138" s="832" t="s">
        <v>2687</v>
      </c>
      <c r="H2138" s="832" t="s">
        <v>592</v>
      </c>
      <c r="I2138" s="832" t="s">
        <v>2837</v>
      </c>
      <c r="J2138" s="832" t="s">
        <v>1213</v>
      </c>
      <c r="K2138" s="832" t="s">
        <v>2435</v>
      </c>
      <c r="L2138" s="835">
        <v>760.22</v>
      </c>
      <c r="M2138" s="835">
        <v>1520.44</v>
      </c>
      <c r="N2138" s="832">
        <v>2</v>
      </c>
      <c r="O2138" s="836">
        <v>2</v>
      </c>
      <c r="P2138" s="835">
        <v>1520.44</v>
      </c>
      <c r="Q2138" s="837">
        <v>1</v>
      </c>
      <c r="R2138" s="832">
        <v>2</v>
      </c>
      <c r="S2138" s="837">
        <v>1</v>
      </c>
      <c r="T2138" s="836">
        <v>2</v>
      </c>
      <c r="U2138" s="838">
        <v>1</v>
      </c>
    </row>
    <row r="2139" spans="1:21" ht="14.4" customHeight="1" x14ac:dyDescent="0.3">
      <c r="A2139" s="831">
        <v>32</v>
      </c>
      <c r="B2139" s="832" t="s">
        <v>2552</v>
      </c>
      <c r="C2139" s="832" t="s">
        <v>2558</v>
      </c>
      <c r="D2139" s="833" t="s">
        <v>4322</v>
      </c>
      <c r="E2139" s="834" t="s">
        <v>2589</v>
      </c>
      <c r="F2139" s="832" t="s">
        <v>2553</v>
      </c>
      <c r="G2139" s="832" t="s">
        <v>3192</v>
      </c>
      <c r="H2139" s="832" t="s">
        <v>592</v>
      </c>
      <c r="I2139" s="832" t="s">
        <v>3254</v>
      </c>
      <c r="J2139" s="832" t="s">
        <v>1056</v>
      </c>
      <c r="K2139" s="832" t="s">
        <v>3195</v>
      </c>
      <c r="L2139" s="835">
        <v>0</v>
      </c>
      <c r="M2139" s="835">
        <v>0</v>
      </c>
      <c r="N2139" s="832">
        <v>1</v>
      </c>
      <c r="O2139" s="836">
        <v>0.5</v>
      </c>
      <c r="P2139" s="835"/>
      <c r="Q2139" s="837"/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32</v>
      </c>
      <c r="B2140" s="832" t="s">
        <v>2552</v>
      </c>
      <c r="C2140" s="832" t="s">
        <v>2558</v>
      </c>
      <c r="D2140" s="833" t="s">
        <v>4322</v>
      </c>
      <c r="E2140" s="834" t="s">
        <v>2589</v>
      </c>
      <c r="F2140" s="832" t="s">
        <v>2553</v>
      </c>
      <c r="G2140" s="832" t="s">
        <v>2690</v>
      </c>
      <c r="H2140" s="832" t="s">
        <v>662</v>
      </c>
      <c r="I2140" s="832" t="s">
        <v>2037</v>
      </c>
      <c r="J2140" s="832" t="s">
        <v>2038</v>
      </c>
      <c r="K2140" s="832" t="s">
        <v>2039</v>
      </c>
      <c r="L2140" s="835">
        <v>38.04</v>
      </c>
      <c r="M2140" s="835">
        <v>38.04</v>
      </c>
      <c r="N2140" s="832">
        <v>1</v>
      </c>
      <c r="O2140" s="836">
        <v>0.5</v>
      </c>
      <c r="P2140" s="835">
        <v>38.04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32</v>
      </c>
      <c r="B2141" s="832" t="s">
        <v>2552</v>
      </c>
      <c r="C2141" s="832" t="s">
        <v>2558</v>
      </c>
      <c r="D2141" s="833" t="s">
        <v>4322</v>
      </c>
      <c r="E2141" s="834" t="s">
        <v>2589</v>
      </c>
      <c r="F2141" s="832" t="s">
        <v>2553</v>
      </c>
      <c r="G2141" s="832" t="s">
        <v>2690</v>
      </c>
      <c r="H2141" s="832" t="s">
        <v>662</v>
      </c>
      <c r="I2141" s="832" t="s">
        <v>3794</v>
      </c>
      <c r="J2141" s="832" t="s">
        <v>2038</v>
      </c>
      <c r="K2141" s="832" t="s">
        <v>3263</v>
      </c>
      <c r="L2141" s="835">
        <v>117.03</v>
      </c>
      <c r="M2141" s="835">
        <v>117.03</v>
      </c>
      <c r="N2141" s="832">
        <v>1</v>
      </c>
      <c r="O2141" s="836">
        <v>0.5</v>
      </c>
      <c r="P2141" s="835">
        <v>117.03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32</v>
      </c>
      <c r="B2142" s="832" t="s">
        <v>2552</v>
      </c>
      <c r="C2142" s="832" t="s">
        <v>2558</v>
      </c>
      <c r="D2142" s="833" t="s">
        <v>4322</v>
      </c>
      <c r="E2142" s="834" t="s">
        <v>2589</v>
      </c>
      <c r="F2142" s="832" t="s">
        <v>2553</v>
      </c>
      <c r="G2142" s="832" t="s">
        <v>2690</v>
      </c>
      <c r="H2142" s="832" t="s">
        <v>592</v>
      </c>
      <c r="I2142" s="832" t="s">
        <v>4257</v>
      </c>
      <c r="J2142" s="832" t="s">
        <v>4258</v>
      </c>
      <c r="K2142" s="832" t="s">
        <v>4259</v>
      </c>
      <c r="L2142" s="835">
        <v>16.5</v>
      </c>
      <c r="M2142" s="835">
        <v>16.5</v>
      </c>
      <c r="N2142" s="832">
        <v>1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32</v>
      </c>
      <c r="B2143" s="832" t="s">
        <v>2552</v>
      </c>
      <c r="C2143" s="832" t="s">
        <v>2558</v>
      </c>
      <c r="D2143" s="833" t="s">
        <v>4322</v>
      </c>
      <c r="E2143" s="834" t="s">
        <v>2589</v>
      </c>
      <c r="F2143" s="832" t="s">
        <v>2553</v>
      </c>
      <c r="G2143" s="832" t="s">
        <v>2766</v>
      </c>
      <c r="H2143" s="832" t="s">
        <v>592</v>
      </c>
      <c r="I2143" s="832" t="s">
        <v>2767</v>
      </c>
      <c r="J2143" s="832" t="s">
        <v>1739</v>
      </c>
      <c r="K2143" s="832" t="s">
        <v>2768</v>
      </c>
      <c r="L2143" s="835">
        <v>34.19</v>
      </c>
      <c r="M2143" s="835">
        <v>68.38</v>
      </c>
      <c r="N2143" s="832">
        <v>2</v>
      </c>
      <c r="O2143" s="836">
        <v>1</v>
      </c>
      <c r="P2143" s="835">
        <v>68.38</v>
      </c>
      <c r="Q2143" s="837">
        <v>1</v>
      </c>
      <c r="R2143" s="832">
        <v>2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32</v>
      </c>
      <c r="B2144" s="832" t="s">
        <v>2552</v>
      </c>
      <c r="C2144" s="832" t="s">
        <v>2558</v>
      </c>
      <c r="D2144" s="833" t="s">
        <v>4322</v>
      </c>
      <c r="E2144" s="834" t="s">
        <v>2589</v>
      </c>
      <c r="F2144" s="832" t="s">
        <v>2553</v>
      </c>
      <c r="G2144" s="832" t="s">
        <v>4260</v>
      </c>
      <c r="H2144" s="832" t="s">
        <v>592</v>
      </c>
      <c r="I2144" s="832" t="s">
        <v>4261</v>
      </c>
      <c r="J2144" s="832" t="s">
        <v>1317</v>
      </c>
      <c r="K2144" s="832" t="s">
        <v>4262</v>
      </c>
      <c r="L2144" s="835">
        <v>284.19</v>
      </c>
      <c r="M2144" s="835">
        <v>568.38</v>
      </c>
      <c r="N2144" s="832">
        <v>2</v>
      </c>
      <c r="O2144" s="836">
        <v>1</v>
      </c>
      <c r="P2144" s="835">
        <v>568.38</v>
      </c>
      <c r="Q2144" s="837">
        <v>1</v>
      </c>
      <c r="R2144" s="832">
        <v>2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32</v>
      </c>
      <c r="B2145" s="832" t="s">
        <v>2552</v>
      </c>
      <c r="C2145" s="832" t="s">
        <v>2558</v>
      </c>
      <c r="D2145" s="833" t="s">
        <v>4322</v>
      </c>
      <c r="E2145" s="834" t="s">
        <v>2589</v>
      </c>
      <c r="F2145" s="832" t="s">
        <v>2553</v>
      </c>
      <c r="G2145" s="832" t="s">
        <v>2634</v>
      </c>
      <c r="H2145" s="832" t="s">
        <v>662</v>
      </c>
      <c r="I2145" s="832" t="s">
        <v>2694</v>
      </c>
      <c r="J2145" s="832" t="s">
        <v>901</v>
      </c>
      <c r="K2145" s="832" t="s">
        <v>2018</v>
      </c>
      <c r="L2145" s="835">
        <v>490.89</v>
      </c>
      <c r="M2145" s="835">
        <v>1472.67</v>
      </c>
      <c r="N2145" s="832">
        <v>3</v>
      </c>
      <c r="O2145" s="836">
        <v>2</v>
      </c>
      <c r="P2145" s="835">
        <v>1472.67</v>
      </c>
      <c r="Q2145" s="837">
        <v>1</v>
      </c>
      <c r="R2145" s="832">
        <v>3</v>
      </c>
      <c r="S2145" s="837">
        <v>1</v>
      </c>
      <c r="T2145" s="836">
        <v>2</v>
      </c>
      <c r="U2145" s="838">
        <v>1</v>
      </c>
    </row>
    <row r="2146" spans="1:21" ht="14.4" customHeight="1" x14ac:dyDescent="0.3">
      <c r="A2146" s="831">
        <v>32</v>
      </c>
      <c r="B2146" s="832" t="s">
        <v>2552</v>
      </c>
      <c r="C2146" s="832" t="s">
        <v>2558</v>
      </c>
      <c r="D2146" s="833" t="s">
        <v>4322</v>
      </c>
      <c r="E2146" s="834" t="s">
        <v>2589</v>
      </c>
      <c r="F2146" s="832" t="s">
        <v>2553</v>
      </c>
      <c r="G2146" s="832" t="s">
        <v>2634</v>
      </c>
      <c r="H2146" s="832" t="s">
        <v>662</v>
      </c>
      <c r="I2146" s="832" t="s">
        <v>2635</v>
      </c>
      <c r="J2146" s="832" t="s">
        <v>901</v>
      </c>
      <c r="K2146" s="832" t="s">
        <v>2012</v>
      </c>
      <c r="L2146" s="835">
        <v>923.74</v>
      </c>
      <c r="M2146" s="835">
        <v>1847.48</v>
      </c>
      <c r="N2146" s="832">
        <v>2</v>
      </c>
      <c r="O2146" s="836">
        <v>1</v>
      </c>
      <c r="P2146" s="835">
        <v>1847.48</v>
      </c>
      <c r="Q2146" s="837">
        <v>1</v>
      </c>
      <c r="R2146" s="832">
        <v>2</v>
      </c>
      <c r="S2146" s="837">
        <v>1</v>
      </c>
      <c r="T2146" s="836">
        <v>1</v>
      </c>
      <c r="U2146" s="838">
        <v>1</v>
      </c>
    </row>
    <row r="2147" spans="1:21" ht="14.4" customHeight="1" x14ac:dyDescent="0.3">
      <c r="A2147" s="831">
        <v>32</v>
      </c>
      <c r="B2147" s="832" t="s">
        <v>2552</v>
      </c>
      <c r="C2147" s="832" t="s">
        <v>2558</v>
      </c>
      <c r="D2147" s="833" t="s">
        <v>4322</v>
      </c>
      <c r="E2147" s="834" t="s">
        <v>2589</v>
      </c>
      <c r="F2147" s="832" t="s">
        <v>2553</v>
      </c>
      <c r="G2147" s="832" t="s">
        <v>2634</v>
      </c>
      <c r="H2147" s="832" t="s">
        <v>662</v>
      </c>
      <c r="I2147" s="832" t="s">
        <v>2654</v>
      </c>
      <c r="J2147" s="832" t="s">
        <v>1783</v>
      </c>
      <c r="K2147" s="832" t="s">
        <v>2655</v>
      </c>
      <c r="L2147" s="835">
        <v>1385.62</v>
      </c>
      <c r="M2147" s="835">
        <v>5542.48</v>
      </c>
      <c r="N2147" s="832">
        <v>4</v>
      </c>
      <c r="O2147" s="836">
        <v>2</v>
      </c>
      <c r="P2147" s="835">
        <v>5542.48</v>
      </c>
      <c r="Q2147" s="837">
        <v>1</v>
      </c>
      <c r="R2147" s="832">
        <v>4</v>
      </c>
      <c r="S2147" s="837">
        <v>1</v>
      </c>
      <c r="T2147" s="836">
        <v>2</v>
      </c>
      <c r="U2147" s="838">
        <v>1</v>
      </c>
    </row>
    <row r="2148" spans="1:21" ht="14.4" customHeight="1" x14ac:dyDescent="0.3">
      <c r="A2148" s="831">
        <v>32</v>
      </c>
      <c r="B2148" s="832" t="s">
        <v>2552</v>
      </c>
      <c r="C2148" s="832" t="s">
        <v>2558</v>
      </c>
      <c r="D2148" s="833" t="s">
        <v>4322</v>
      </c>
      <c r="E2148" s="834" t="s">
        <v>2589</v>
      </c>
      <c r="F2148" s="832" t="s">
        <v>2553</v>
      </c>
      <c r="G2148" s="832" t="s">
        <v>2634</v>
      </c>
      <c r="H2148" s="832" t="s">
        <v>662</v>
      </c>
      <c r="I2148" s="832" t="s">
        <v>2695</v>
      </c>
      <c r="J2148" s="832" t="s">
        <v>1783</v>
      </c>
      <c r="K2148" s="832" t="s">
        <v>2696</v>
      </c>
      <c r="L2148" s="835">
        <v>1847.49</v>
      </c>
      <c r="M2148" s="835">
        <v>3694.98</v>
      </c>
      <c r="N2148" s="832">
        <v>2</v>
      </c>
      <c r="O2148" s="836">
        <v>1</v>
      </c>
      <c r="P2148" s="835">
        <v>3694.98</v>
      </c>
      <c r="Q2148" s="837">
        <v>1</v>
      </c>
      <c r="R2148" s="832">
        <v>2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32</v>
      </c>
      <c r="B2149" s="832" t="s">
        <v>2552</v>
      </c>
      <c r="C2149" s="832" t="s">
        <v>2558</v>
      </c>
      <c r="D2149" s="833" t="s">
        <v>4322</v>
      </c>
      <c r="E2149" s="834" t="s">
        <v>2589</v>
      </c>
      <c r="F2149" s="832" t="s">
        <v>2553</v>
      </c>
      <c r="G2149" s="832" t="s">
        <v>2634</v>
      </c>
      <c r="H2149" s="832" t="s">
        <v>662</v>
      </c>
      <c r="I2149" s="832" t="s">
        <v>2475</v>
      </c>
      <c r="J2149" s="832" t="s">
        <v>1783</v>
      </c>
      <c r="K2149" s="832" t="s">
        <v>2655</v>
      </c>
      <c r="L2149" s="835">
        <v>1385.62</v>
      </c>
      <c r="M2149" s="835">
        <v>2771.24</v>
      </c>
      <c r="N2149" s="832">
        <v>2</v>
      </c>
      <c r="O2149" s="836">
        <v>1</v>
      </c>
      <c r="P2149" s="835">
        <v>2771.24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32</v>
      </c>
      <c r="B2150" s="832" t="s">
        <v>2552</v>
      </c>
      <c r="C2150" s="832" t="s">
        <v>2558</v>
      </c>
      <c r="D2150" s="833" t="s">
        <v>4322</v>
      </c>
      <c r="E2150" s="834" t="s">
        <v>2589</v>
      </c>
      <c r="F2150" s="832" t="s">
        <v>2553</v>
      </c>
      <c r="G2150" s="832" t="s">
        <v>2634</v>
      </c>
      <c r="H2150" s="832" t="s">
        <v>662</v>
      </c>
      <c r="I2150" s="832" t="s">
        <v>2011</v>
      </c>
      <c r="J2150" s="832" t="s">
        <v>901</v>
      </c>
      <c r="K2150" s="832" t="s">
        <v>2012</v>
      </c>
      <c r="L2150" s="835">
        <v>923.74</v>
      </c>
      <c r="M2150" s="835">
        <v>1847.48</v>
      </c>
      <c r="N2150" s="832">
        <v>2</v>
      </c>
      <c r="O2150" s="836">
        <v>0.5</v>
      </c>
      <c r="P2150" s="835">
        <v>1847.48</v>
      </c>
      <c r="Q2150" s="837">
        <v>1</v>
      </c>
      <c r="R2150" s="832">
        <v>2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32</v>
      </c>
      <c r="B2151" s="832" t="s">
        <v>2552</v>
      </c>
      <c r="C2151" s="832" t="s">
        <v>2558</v>
      </c>
      <c r="D2151" s="833" t="s">
        <v>4322</v>
      </c>
      <c r="E2151" s="834" t="s">
        <v>2589</v>
      </c>
      <c r="F2151" s="832" t="s">
        <v>2553</v>
      </c>
      <c r="G2151" s="832" t="s">
        <v>3397</v>
      </c>
      <c r="H2151" s="832" t="s">
        <v>592</v>
      </c>
      <c r="I2151" s="832" t="s">
        <v>3505</v>
      </c>
      <c r="J2151" s="832" t="s">
        <v>3399</v>
      </c>
      <c r="K2151" s="832" t="s">
        <v>2064</v>
      </c>
      <c r="L2151" s="835">
        <v>105.29</v>
      </c>
      <c r="M2151" s="835">
        <v>105.29</v>
      </c>
      <c r="N2151" s="832">
        <v>1</v>
      </c>
      <c r="O2151" s="836">
        <v>0.5</v>
      </c>
      <c r="P2151" s="835">
        <v>105.29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32</v>
      </c>
      <c r="B2152" s="832" t="s">
        <v>2552</v>
      </c>
      <c r="C2152" s="832" t="s">
        <v>2558</v>
      </c>
      <c r="D2152" s="833" t="s">
        <v>4322</v>
      </c>
      <c r="E2152" s="834" t="s">
        <v>2589</v>
      </c>
      <c r="F2152" s="832" t="s">
        <v>2553</v>
      </c>
      <c r="G2152" s="832" t="s">
        <v>2853</v>
      </c>
      <c r="H2152" s="832" t="s">
        <v>592</v>
      </c>
      <c r="I2152" s="832" t="s">
        <v>4263</v>
      </c>
      <c r="J2152" s="832" t="s">
        <v>711</v>
      </c>
      <c r="K2152" s="832" t="s">
        <v>4264</v>
      </c>
      <c r="L2152" s="835">
        <v>24.22</v>
      </c>
      <c r="M2152" s="835">
        <v>24.22</v>
      </c>
      <c r="N2152" s="832">
        <v>1</v>
      </c>
      <c r="O2152" s="836">
        <v>0.5</v>
      </c>
      <c r="P2152" s="835">
        <v>24.22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32</v>
      </c>
      <c r="B2153" s="832" t="s">
        <v>2552</v>
      </c>
      <c r="C2153" s="832" t="s">
        <v>2558</v>
      </c>
      <c r="D2153" s="833" t="s">
        <v>4322</v>
      </c>
      <c r="E2153" s="834" t="s">
        <v>2589</v>
      </c>
      <c r="F2153" s="832" t="s">
        <v>2553</v>
      </c>
      <c r="G2153" s="832" t="s">
        <v>4265</v>
      </c>
      <c r="H2153" s="832" t="s">
        <v>592</v>
      </c>
      <c r="I2153" s="832" t="s">
        <v>4266</v>
      </c>
      <c r="J2153" s="832" t="s">
        <v>1107</v>
      </c>
      <c r="K2153" s="832" t="s">
        <v>2066</v>
      </c>
      <c r="L2153" s="835">
        <v>0</v>
      </c>
      <c r="M2153" s="835">
        <v>0</v>
      </c>
      <c r="N2153" s="832">
        <v>1</v>
      </c>
      <c r="O2153" s="836">
        <v>0.5</v>
      </c>
      <c r="P2153" s="835">
        <v>0</v>
      </c>
      <c r="Q2153" s="837"/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32</v>
      </c>
      <c r="B2154" s="832" t="s">
        <v>2552</v>
      </c>
      <c r="C2154" s="832" t="s">
        <v>2558</v>
      </c>
      <c r="D2154" s="833" t="s">
        <v>4322</v>
      </c>
      <c r="E2154" s="834" t="s">
        <v>2589</v>
      </c>
      <c r="F2154" s="832" t="s">
        <v>2553</v>
      </c>
      <c r="G2154" s="832" t="s">
        <v>2859</v>
      </c>
      <c r="H2154" s="832" t="s">
        <v>592</v>
      </c>
      <c r="I2154" s="832" t="s">
        <v>2860</v>
      </c>
      <c r="J2154" s="832" t="s">
        <v>1584</v>
      </c>
      <c r="K2154" s="832" t="s">
        <v>2861</v>
      </c>
      <c r="L2154" s="835">
        <v>103.67</v>
      </c>
      <c r="M2154" s="835">
        <v>103.67</v>
      </c>
      <c r="N2154" s="832">
        <v>1</v>
      </c>
      <c r="O2154" s="836">
        <v>0.5</v>
      </c>
      <c r="P2154" s="835">
        <v>103.67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32</v>
      </c>
      <c r="B2155" s="832" t="s">
        <v>2552</v>
      </c>
      <c r="C2155" s="832" t="s">
        <v>2558</v>
      </c>
      <c r="D2155" s="833" t="s">
        <v>4322</v>
      </c>
      <c r="E2155" s="834" t="s">
        <v>2589</v>
      </c>
      <c r="F2155" s="832" t="s">
        <v>2553</v>
      </c>
      <c r="G2155" s="832" t="s">
        <v>2859</v>
      </c>
      <c r="H2155" s="832" t="s">
        <v>592</v>
      </c>
      <c r="I2155" s="832" t="s">
        <v>3030</v>
      </c>
      <c r="J2155" s="832" t="s">
        <v>3031</v>
      </c>
      <c r="K2155" s="832" t="s">
        <v>2865</v>
      </c>
      <c r="L2155" s="835">
        <v>115.18</v>
      </c>
      <c r="M2155" s="835">
        <v>115.18</v>
      </c>
      <c r="N2155" s="832">
        <v>1</v>
      </c>
      <c r="O2155" s="836">
        <v>0.5</v>
      </c>
      <c r="P2155" s="835">
        <v>115.18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32</v>
      </c>
      <c r="B2156" s="832" t="s">
        <v>2552</v>
      </c>
      <c r="C2156" s="832" t="s">
        <v>2558</v>
      </c>
      <c r="D2156" s="833" t="s">
        <v>4322</v>
      </c>
      <c r="E2156" s="834" t="s">
        <v>2589</v>
      </c>
      <c r="F2156" s="832" t="s">
        <v>2553</v>
      </c>
      <c r="G2156" s="832" t="s">
        <v>2859</v>
      </c>
      <c r="H2156" s="832" t="s">
        <v>592</v>
      </c>
      <c r="I2156" s="832" t="s">
        <v>2862</v>
      </c>
      <c r="J2156" s="832" t="s">
        <v>1584</v>
      </c>
      <c r="K2156" s="832" t="s">
        <v>2861</v>
      </c>
      <c r="L2156" s="835">
        <v>103.67</v>
      </c>
      <c r="M2156" s="835">
        <v>622.02</v>
      </c>
      <c r="N2156" s="832">
        <v>6</v>
      </c>
      <c r="O2156" s="836">
        <v>4</v>
      </c>
      <c r="P2156" s="835">
        <v>518.35</v>
      </c>
      <c r="Q2156" s="837">
        <v>0.83333333333333337</v>
      </c>
      <c r="R2156" s="832">
        <v>5</v>
      </c>
      <c r="S2156" s="837">
        <v>0.83333333333333337</v>
      </c>
      <c r="T2156" s="836">
        <v>3</v>
      </c>
      <c r="U2156" s="838">
        <v>0.75</v>
      </c>
    </row>
    <row r="2157" spans="1:21" ht="14.4" customHeight="1" x14ac:dyDescent="0.3">
      <c r="A2157" s="831">
        <v>32</v>
      </c>
      <c r="B2157" s="832" t="s">
        <v>2552</v>
      </c>
      <c r="C2157" s="832" t="s">
        <v>2558</v>
      </c>
      <c r="D2157" s="833" t="s">
        <v>4322</v>
      </c>
      <c r="E2157" s="834" t="s">
        <v>2589</v>
      </c>
      <c r="F2157" s="832" t="s">
        <v>2553</v>
      </c>
      <c r="G2157" s="832" t="s">
        <v>2859</v>
      </c>
      <c r="H2157" s="832" t="s">
        <v>592</v>
      </c>
      <c r="I2157" s="832" t="s">
        <v>3140</v>
      </c>
      <c r="J2157" s="832" t="s">
        <v>1584</v>
      </c>
      <c r="K2157" s="832" t="s">
        <v>3141</v>
      </c>
      <c r="L2157" s="835">
        <v>32.25</v>
      </c>
      <c r="M2157" s="835">
        <v>32.25</v>
      </c>
      <c r="N2157" s="832">
        <v>1</v>
      </c>
      <c r="O2157" s="836">
        <v>0.5</v>
      </c>
      <c r="P2157" s="835">
        <v>32.25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32</v>
      </c>
      <c r="B2158" s="832" t="s">
        <v>2552</v>
      </c>
      <c r="C2158" s="832" t="s">
        <v>2558</v>
      </c>
      <c r="D2158" s="833" t="s">
        <v>4322</v>
      </c>
      <c r="E2158" s="834" t="s">
        <v>2589</v>
      </c>
      <c r="F2158" s="832" t="s">
        <v>2553</v>
      </c>
      <c r="G2158" s="832" t="s">
        <v>2859</v>
      </c>
      <c r="H2158" s="832" t="s">
        <v>592</v>
      </c>
      <c r="I2158" s="832" t="s">
        <v>4063</v>
      </c>
      <c r="J2158" s="832" t="s">
        <v>3690</v>
      </c>
      <c r="K2158" s="832" t="s">
        <v>2865</v>
      </c>
      <c r="L2158" s="835">
        <v>115.18</v>
      </c>
      <c r="M2158" s="835">
        <v>115.18</v>
      </c>
      <c r="N2158" s="832">
        <v>1</v>
      </c>
      <c r="O2158" s="836">
        <v>0.5</v>
      </c>
      <c r="P2158" s="835">
        <v>115.18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32</v>
      </c>
      <c r="B2159" s="832" t="s">
        <v>2552</v>
      </c>
      <c r="C2159" s="832" t="s">
        <v>2558</v>
      </c>
      <c r="D2159" s="833" t="s">
        <v>4322</v>
      </c>
      <c r="E2159" s="834" t="s">
        <v>2589</v>
      </c>
      <c r="F2159" s="832" t="s">
        <v>2553</v>
      </c>
      <c r="G2159" s="832" t="s">
        <v>2611</v>
      </c>
      <c r="H2159" s="832" t="s">
        <v>662</v>
      </c>
      <c r="I2159" s="832" t="s">
        <v>1993</v>
      </c>
      <c r="J2159" s="832" t="s">
        <v>1994</v>
      </c>
      <c r="K2159" s="832" t="s">
        <v>1995</v>
      </c>
      <c r="L2159" s="835">
        <v>453.18</v>
      </c>
      <c r="M2159" s="835">
        <v>1812.72</v>
      </c>
      <c r="N2159" s="832">
        <v>4</v>
      </c>
      <c r="O2159" s="836">
        <v>3</v>
      </c>
      <c r="P2159" s="835">
        <v>1812.72</v>
      </c>
      <c r="Q2159" s="837">
        <v>1</v>
      </c>
      <c r="R2159" s="832">
        <v>4</v>
      </c>
      <c r="S2159" s="837">
        <v>1</v>
      </c>
      <c r="T2159" s="836">
        <v>3</v>
      </c>
      <c r="U2159" s="838">
        <v>1</v>
      </c>
    </row>
    <row r="2160" spans="1:21" ht="14.4" customHeight="1" x14ac:dyDescent="0.3">
      <c r="A2160" s="831">
        <v>32</v>
      </c>
      <c r="B2160" s="832" t="s">
        <v>2552</v>
      </c>
      <c r="C2160" s="832" t="s">
        <v>2558</v>
      </c>
      <c r="D2160" s="833" t="s">
        <v>4322</v>
      </c>
      <c r="E2160" s="834" t="s">
        <v>2589</v>
      </c>
      <c r="F2160" s="832" t="s">
        <v>2553</v>
      </c>
      <c r="G2160" s="832" t="s">
        <v>2636</v>
      </c>
      <c r="H2160" s="832" t="s">
        <v>662</v>
      </c>
      <c r="I2160" s="832" t="s">
        <v>2769</v>
      </c>
      <c r="J2160" s="832" t="s">
        <v>1990</v>
      </c>
      <c r="K2160" s="832" t="s">
        <v>1991</v>
      </c>
      <c r="L2160" s="835">
        <v>115.18</v>
      </c>
      <c r="M2160" s="835">
        <v>345.54</v>
      </c>
      <c r="N2160" s="832">
        <v>3</v>
      </c>
      <c r="O2160" s="836">
        <v>2</v>
      </c>
      <c r="P2160" s="835">
        <v>230.36</v>
      </c>
      <c r="Q2160" s="837">
        <v>0.66666666666666663</v>
      </c>
      <c r="R2160" s="832">
        <v>2</v>
      </c>
      <c r="S2160" s="837">
        <v>0.66666666666666663</v>
      </c>
      <c r="T2160" s="836">
        <v>1.5</v>
      </c>
      <c r="U2160" s="838">
        <v>0.75</v>
      </c>
    </row>
    <row r="2161" spans="1:21" ht="14.4" customHeight="1" x14ac:dyDescent="0.3">
      <c r="A2161" s="831">
        <v>32</v>
      </c>
      <c r="B2161" s="832" t="s">
        <v>2552</v>
      </c>
      <c r="C2161" s="832" t="s">
        <v>2558</v>
      </c>
      <c r="D2161" s="833" t="s">
        <v>4322</v>
      </c>
      <c r="E2161" s="834" t="s">
        <v>2589</v>
      </c>
      <c r="F2161" s="832" t="s">
        <v>2553</v>
      </c>
      <c r="G2161" s="832" t="s">
        <v>2636</v>
      </c>
      <c r="H2161" s="832" t="s">
        <v>662</v>
      </c>
      <c r="I2161" s="832" t="s">
        <v>2697</v>
      </c>
      <c r="J2161" s="832" t="s">
        <v>1990</v>
      </c>
      <c r="K2161" s="832" t="s">
        <v>2698</v>
      </c>
      <c r="L2161" s="835">
        <v>57.6</v>
      </c>
      <c r="M2161" s="835">
        <v>57.6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32</v>
      </c>
      <c r="B2162" s="832" t="s">
        <v>2552</v>
      </c>
      <c r="C2162" s="832" t="s">
        <v>2558</v>
      </c>
      <c r="D2162" s="833" t="s">
        <v>4322</v>
      </c>
      <c r="E2162" s="834" t="s">
        <v>2589</v>
      </c>
      <c r="F2162" s="832" t="s">
        <v>2553</v>
      </c>
      <c r="G2162" s="832" t="s">
        <v>4267</v>
      </c>
      <c r="H2162" s="832" t="s">
        <v>662</v>
      </c>
      <c r="I2162" s="832" t="s">
        <v>4268</v>
      </c>
      <c r="J2162" s="832" t="s">
        <v>4269</v>
      </c>
      <c r="K2162" s="832" t="s">
        <v>2272</v>
      </c>
      <c r="L2162" s="835">
        <v>132</v>
      </c>
      <c r="M2162" s="835">
        <v>132</v>
      </c>
      <c r="N2162" s="832">
        <v>1</v>
      </c>
      <c r="O2162" s="836">
        <v>0.5</v>
      </c>
      <c r="P2162" s="835">
        <v>132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32</v>
      </c>
      <c r="B2163" s="832" t="s">
        <v>2552</v>
      </c>
      <c r="C2163" s="832" t="s">
        <v>2558</v>
      </c>
      <c r="D2163" s="833" t="s">
        <v>4322</v>
      </c>
      <c r="E2163" s="834" t="s">
        <v>2589</v>
      </c>
      <c r="F2163" s="832" t="s">
        <v>2553</v>
      </c>
      <c r="G2163" s="832" t="s">
        <v>3271</v>
      </c>
      <c r="H2163" s="832" t="s">
        <v>592</v>
      </c>
      <c r="I2163" s="832" t="s">
        <v>3272</v>
      </c>
      <c r="J2163" s="832" t="s">
        <v>3273</v>
      </c>
      <c r="K2163" s="832" t="s">
        <v>3274</v>
      </c>
      <c r="L2163" s="835">
        <v>173.31</v>
      </c>
      <c r="M2163" s="835">
        <v>346.62</v>
      </c>
      <c r="N2163" s="832">
        <v>2</v>
      </c>
      <c r="O2163" s="836">
        <v>1</v>
      </c>
      <c r="P2163" s="835">
        <v>346.62</v>
      </c>
      <c r="Q2163" s="837">
        <v>1</v>
      </c>
      <c r="R2163" s="832">
        <v>2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32</v>
      </c>
      <c r="B2164" s="832" t="s">
        <v>2552</v>
      </c>
      <c r="C2164" s="832" t="s">
        <v>2558</v>
      </c>
      <c r="D2164" s="833" t="s">
        <v>4322</v>
      </c>
      <c r="E2164" s="834" t="s">
        <v>2589</v>
      </c>
      <c r="F2164" s="832" t="s">
        <v>2553</v>
      </c>
      <c r="G2164" s="832" t="s">
        <v>2612</v>
      </c>
      <c r="H2164" s="832" t="s">
        <v>592</v>
      </c>
      <c r="I2164" s="832" t="s">
        <v>2613</v>
      </c>
      <c r="J2164" s="832" t="s">
        <v>2614</v>
      </c>
      <c r="K2164" s="832" t="s">
        <v>2615</v>
      </c>
      <c r="L2164" s="835">
        <v>21.92</v>
      </c>
      <c r="M2164" s="835">
        <v>109.60000000000001</v>
      </c>
      <c r="N2164" s="832">
        <v>5</v>
      </c>
      <c r="O2164" s="836">
        <v>2</v>
      </c>
      <c r="P2164" s="835">
        <v>43.84</v>
      </c>
      <c r="Q2164" s="837">
        <v>0.4</v>
      </c>
      <c r="R2164" s="832">
        <v>2</v>
      </c>
      <c r="S2164" s="837">
        <v>0.4</v>
      </c>
      <c r="T2164" s="836">
        <v>0.5</v>
      </c>
      <c r="U2164" s="838">
        <v>0.25</v>
      </c>
    </row>
    <row r="2165" spans="1:21" ht="14.4" customHeight="1" x14ac:dyDescent="0.3">
      <c r="A2165" s="831">
        <v>32</v>
      </c>
      <c r="B2165" s="832" t="s">
        <v>2552</v>
      </c>
      <c r="C2165" s="832" t="s">
        <v>2558</v>
      </c>
      <c r="D2165" s="833" t="s">
        <v>4322</v>
      </c>
      <c r="E2165" s="834" t="s">
        <v>2589</v>
      </c>
      <c r="F2165" s="832" t="s">
        <v>2553</v>
      </c>
      <c r="G2165" s="832" t="s">
        <v>2612</v>
      </c>
      <c r="H2165" s="832" t="s">
        <v>592</v>
      </c>
      <c r="I2165" s="832" t="s">
        <v>2616</v>
      </c>
      <c r="J2165" s="832" t="s">
        <v>2617</v>
      </c>
      <c r="K2165" s="832" t="s">
        <v>2618</v>
      </c>
      <c r="L2165" s="835">
        <v>87.67</v>
      </c>
      <c r="M2165" s="835">
        <v>1052.04</v>
      </c>
      <c r="N2165" s="832">
        <v>12</v>
      </c>
      <c r="O2165" s="836">
        <v>2.5</v>
      </c>
      <c r="P2165" s="835">
        <v>876.7</v>
      </c>
      <c r="Q2165" s="837">
        <v>0.83333333333333337</v>
      </c>
      <c r="R2165" s="832">
        <v>10</v>
      </c>
      <c r="S2165" s="837">
        <v>0.83333333333333337</v>
      </c>
      <c r="T2165" s="836">
        <v>2</v>
      </c>
      <c r="U2165" s="838">
        <v>0.8</v>
      </c>
    </row>
    <row r="2166" spans="1:21" ht="14.4" customHeight="1" x14ac:dyDescent="0.3">
      <c r="A2166" s="831">
        <v>32</v>
      </c>
      <c r="B2166" s="832" t="s">
        <v>2552</v>
      </c>
      <c r="C2166" s="832" t="s">
        <v>2558</v>
      </c>
      <c r="D2166" s="833" t="s">
        <v>4322</v>
      </c>
      <c r="E2166" s="834" t="s">
        <v>2589</v>
      </c>
      <c r="F2166" s="832" t="s">
        <v>2553</v>
      </c>
      <c r="G2166" s="832" t="s">
        <v>2700</v>
      </c>
      <c r="H2166" s="832" t="s">
        <v>662</v>
      </c>
      <c r="I2166" s="832" t="s">
        <v>2081</v>
      </c>
      <c r="J2166" s="832" t="s">
        <v>2079</v>
      </c>
      <c r="K2166" s="832" t="s">
        <v>2082</v>
      </c>
      <c r="L2166" s="835">
        <v>15.9</v>
      </c>
      <c r="M2166" s="835">
        <v>15.9</v>
      </c>
      <c r="N2166" s="832">
        <v>1</v>
      </c>
      <c r="O2166" s="836">
        <v>0.5</v>
      </c>
      <c r="P2166" s="835">
        <v>15.9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32</v>
      </c>
      <c r="B2167" s="832" t="s">
        <v>2552</v>
      </c>
      <c r="C2167" s="832" t="s">
        <v>2558</v>
      </c>
      <c r="D2167" s="833" t="s">
        <v>4322</v>
      </c>
      <c r="E2167" s="834" t="s">
        <v>2589</v>
      </c>
      <c r="F2167" s="832" t="s">
        <v>2553</v>
      </c>
      <c r="G2167" s="832" t="s">
        <v>2702</v>
      </c>
      <c r="H2167" s="832" t="s">
        <v>592</v>
      </c>
      <c r="I2167" s="832" t="s">
        <v>2703</v>
      </c>
      <c r="J2167" s="832" t="s">
        <v>1352</v>
      </c>
      <c r="K2167" s="832" t="s">
        <v>2704</v>
      </c>
      <c r="L2167" s="835">
        <v>453.79</v>
      </c>
      <c r="M2167" s="835">
        <v>453.79</v>
      </c>
      <c r="N2167" s="832">
        <v>1</v>
      </c>
      <c r="O2167" s="836">
        <v>1</v>
      </c>
      <c r="P2167" s="835">
        <v>453.79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32</v>
      </c>
      <c r="B2168" s="832" t="s">
        <v>2552</v>
      </c>
      <c r="C2168" s="832" t="s">
        <v>2558</v>
      </c>
      <c r="D2168" s="833" t="s">
        <v>4322</v>
      </c>
      <c r="E2168" s="834" t="s">
        <v>2589</v>
      </c>
      <c r="F2168" s="832" t="s">
        <v>2553</v>
      </c>
      <c r="G2168" s="832" t="s">
        <v>2702</v>
      </c>
      <c r="H2168" s="832" t="s">
        <v>592</v>
      </c>
      <c r="I2168" s="832" t="s">
        <v>4270</v>
      </c>
      <c r="J2168" s="832" t="s">
        <v>1352</v>
      </c>
      <c r="K2168" s="832" t="s">
        <v>2704</v>
      </c>
      <c r="L2168" s="835">
        <v>453.79</v>
      </c>
      <c r="M2168" s="835">
        <v>907.58</v>
      </c>
      <c r="N2168" s="832">
        <v>2</v>
      </c>
      <c r="O2168" s="836">
        <v>0.5</v>
      </c>
      <c r="P2168" s="835">
        <v>907.58</v>
      </c>
      <c r="Q2168" s="837">
        <v>1</v>
      </c>
      <c r="R2168" s="832">
        <v>2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32</v>
      </c>
      <c r="B2169" s="832" t="s">
        <v>2552</v>
      </c>
      <c r="C2169" s="832" t="s">
        <v>2558</v>
      </c>
      <c r="D2169" s="833" t="s">
        <v>4322</v>
      </c>
      <c r="E2169" s="834" t="s">
        <v>2589</v>
      </c>
      <c r="F2169" s="832" t="s">
        <v>2553</v>
      </c>
      <c r="G2169" s="832" t="s">
        <v>3043</v>
      </c>
      <c r="H2169" s="832" t="s">
        <v>592</v>
      </c>
      <c r="I2169" s="832" t="s">
        <v>3624</v>
      </c>
      <c r="J2169" s="832" t="s">
        <v>3045</v>
      </c>
      <c r="K2169" s="832" t="s">
        <v>3625</v>
      </c>
      <c r="L2169" s="835">
        <v>6167.15</v>
      </c>
      <c r="M2169" s="835">
        <v>12334.3</v>
      </c>
      <c r="N2169" s="832">
        <v>2</v>
      </c>
      <c r="O2169" s="836">
        <v>1</v>
      </c>
      <c r="P2169" s="835">
        <v>12334.3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32</v>
      </c>
      <c r="B2170" s="832" t="s">
        <v>2552</v>
      </c>
      <c r="C2170" s="832" t="s">
        <v>2558</v>
      </c>
      <c r="D2170" s="833" t="s">
        <v>4322</v>
      </c>
      <c r="E2170" s="834" t="s">
        <v>2589</v>
      </c>
      <c r="F2170" s="832" t="s">
        <v>2553</v>
      </c>
      <c r="G2170" s="832" t="s">
        <v>2894</v>
      </c>
      <c r="H2170" s="832" t="s">
        <v>592</v>
      </c>
      <c r="I2170" s="832" t="s">
        <v>2895</v>
      </c>
      <c r="J2170" s="832" t="s">
        <v>2896</v>
      </c>
      <c r="K2170" s="832" t="s">
        <v>2897</v>
      </c>
      <c r="L2170" s="835">
        <v>128.69999999999999</v>
      </c>
      <c r="M2170" s="835">
        <v>128.69999999999999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32</v>
      </c>
      <c r="B2171" s="832" t="s">
        <v>2552</v>
      </c>
      <c r="C2171" s="832" t="s">
        <v>2558</v>
      </c>
      <c r="D2171" s="833" t="s">
        <v>4322</v>
      </c>
      <c r="E2171" s="834" t="s">
        <v>2589</v>
      </c>
      <c r="F2171" s="832" t="s">
        <v>2553</v>
      </c>
      <c r="G2171" s="832" t="s">
        <v>2894</v>
      </c>
      <c r="H2171" s="832" t="s">
        <v>592</v>
      </c>
      <c r="I2171" s="832" t="s">
        <v>2898</v>
      </c>
      <c r="J2171" s="832" t="s">
        <v>2896</v>
      </c>
      <c r="K2171" s="832" t="s">
        <v>2899</v>
      </c>
      <c r="L2171" s="835">
        <v>181.04</v>
      </c>
      <c r="M2171" s="835">
        <v>181.04</v>
      </c>
      <c r="N2171" s="832">
        <v>1</v>
      </c>
      <c r="O2171" s="836">
        <v>1</v>
      </c>
      <c r="P2171" s="835">
        <v>181.04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32</v>
      </c>
      <c r="B2172" s="832" t="s">
        <v>2552</v>
      </c>
      <c r="C2172" s="832" t="s">
        <v>2558</v>
      </c>
      <c r="D2172" s="833" t="s">
        <v>4322</v>
      </c>
      <c r="E2172" s="834" t="s">
        <v>2589</v>
      </c>
      <c r="F2172" s="832" t="s">
        <v>2553</v>
      </c>
      <c r="G2172" s="832" t="s">
        <v>2602</v>
      </c>
      <c r="H2172" s="832" t="s">
        <v>592</v>
      </c>
      <c r="I2172" s="832" t="s">
        <v>2901</v>
      </c>
      <c r="J2172" s="832" t="s">
        <v>2640</v>
      </c>
      <c r="K2172" s="832" t="s">
        <v>2902</v>
      </c>
      <c r="L2172" s="835">
        <v>42.54</v>
      </c>
      <c r="M2172" s="835">
        <v>553.02</v>
      </c>
      <c r="N2172" s="832">
        <v>13</v>
      </c>
      <c r="O2172" s="836">
        <v>3.5</v>
      </c>
      <c r="P2172" s="835">
        <v>467.94</v>
      </c>
      <c r="Q2172" s="837">
        <v>0.84615384615384615</v>
      </c>
      <c r="R2172" s="832">
        <v>11</v>
      </c>
      <c r="S2172" s="837">
        <v>0.84615384615384615</v>
      </c>
      <c r="T2172" s="836">
        <v>3</v>
      </c>
      <c r="U2172" s="838">
        <v>0.8571428571428571</v>
      </c>
    </row>
    <row r="2173" spans="1:21" ht="14.4" customHeight="1" x14ac:dyDescent="0.3">
      <c r="A2173" s="831">
        <v>32</v>
      </c>
      <c r="B2173" s="832" t="s">
        <v>2552</v>
      </c>
      <c r="C2173" s="832" t="s">
        <v>2558</v>
      </c>
      <c r="D2173" s="833" t="s">
        <v>4322</v>
      </c>
      <c r="E2173" s="834" t="s">
        <v>2589</v>
      </c>
      <c r="F2173" s="832" t="s">
        <v>2553</v>
      </c>
      <c r="G2173" s="832" t="s">
        <v>2602</v>
      </c>
      <c r="H2173" s="832" t="s">
        <v>592</v>
      </c>
      <c r="I2173" s="832" t="s">
        <v>4271</v>
      </c>
      <c r="J2173" s="832" t="s">
        <v>4272</v>
      </c>
      <c r="K2173" s="832" t="s">
        <v>2902</v>
      </c>
      <c r="L2173" s="835">
        <v>42.54</v>
      </c>
      <c r="M2173" s="835">
        <v>85.08</v>
      </c>
      <c r="N2173" s="832">
        <v>2</v>
      </c>
      <c r="O2173" s="836">
        <v>0.5</v>
      </c>
      <c r="P2173" s="835">
        <v>85.08</v>
      </c>
      <c r="Q2173" s="837">
        <v>1</v>
      </c>
      <c r="R2173" s="832">
        <v>2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32</v>
      </c>
      <c r="B2174" s="832" t="s">
        <v>2552</v>
      </c>
      <c r="C2174" s="832" t="s">
        <v>2558</v>
      </c>
      <c r="D2174" s="833" t="s">
        <v>4322</v>
      </c>
      <c r="E2174" s="834" t="s">
        <v>2589</v>
      </c>
      <c r="F2174" s="832" t="s">
        <v>2553</v>
      </c>
      <c r="G2174" s="832" t="s">
        <v>2602</v>
      </c>
      <c r="H2174" s="832" t="s">
        <v>592</v>
      </c>
      <c r="I2174" s="832" t="s">
        <v>2603</v>
      </c>
      <c r="J2174" s="832" t="s">
        <v>1331</v>
      </c>
      <c r="K2174" s="832" t="s">
        <v>2604</v>
      </c>
      <c r="L2174" s="835">
        <v>66.88</v>
      </c>
      <c r="M2174" s="835">
        <v>1003.1999999999999</v>
      </c>
      <c r="N2174" s="832">
        <v>15</v>
      </c>
      <c r="O2174" s="836">
        <v>5</v>
      </c>
      <c r="P2174" s="835">
        <v>1003.1999999999999</v>
      </c>
      <c r="Q2174" s="837">
        <v>1</v>
      </c>
      <c r="R2174" s="832">
        <v>15</v>
      </c>
      <c r="S2174" s="837">
        <v>1</v>
      </c>
      <c r="T2174" s="836">
        <v>5</v>
      </c>
      <c r="U2174" s="838">
        <v>1</v>
      </c>
    </row>
    <row r="2175" spans="1:21" ht="14.4" customHeight="1" x14ac:dyDescent="0.3">
      <c r="A2175" s="831">
        <v>32</v>
      </c>
      <c r="B2175" s="832" t="s">
        <v>2552</v>
      </c>
      <c r="C2175" s="832" t="s">
        <v>2558</v>
      </c>
      <c r="D2175" s="833" t="s">
        <v>4322</v>
      </c>
      <c r="E2175" s="834" t="s">
        <v>2589</v>
      </c>
      <c r="F2175" s="832" t="s">
        <v>2553</v>
      </c>
      <c r="G2175" s="832" t="s">
        <v>4006</v>
      </c>
      <c r="H2175" s="832" t="s">
        <v>592</v>
      </c>
      <c r="I2175" s="832" t="s">
        <v>4007</v>
      </c>
      <c r="J2175" s="832" t="s">
        <v>4008</v>
      </c>
      <c r="K2175" s="832" t="s">
        <v>4009</v>
      </c>
      <c r="L2175" s="835">
        <v>219.37</v>
      </c>
      <c r="M2175" s="835">
        <v>219.37</v>
      </c>
      <c r="N2175" s="832">
        <v>1</v>
      </c>
      <c r="O2175" s="836">
        <v>0.5</v>
      </c>
      <c r="P2175" s="835">
        <v>219.37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32</v>
      </c>
      <c r="B2176" s="832" t="s">
        <v>2552</v>
      </c>
      <c r="C2176" s="832" t="s">
        <v>2558</v>
      </c>
      <c r="D2176" s="833" t="s">
        <v>4322</v>
      </c>
      <c r="E2176" s="834" t="s">
        <v>2589</v>
      </c>
      <c r="F2176" s="832" t="s">
        <v>2553</v>
      </c>
      <c r="G2176" s="832" t="s">
        <v>2907</v>
      </c>
      <c r="H2176" s="832" t="s">
        <v>592</v>
      </c>
      <c r="I2176" s="832" t="s">
        <v>3198</v>
      </c>
      <c r="J2176" s="832" t="s">
        <v>2909</v>
      </c>
      <c r="K2176" s="832" t="s">
        <v>2910</v>
      </c>
      <c r="L2176" s="835">
        <v>50.89</v>
      </c>
      <c r="M2176" s="835">
        <v>101.78</v>
      </c>
      <c r="N2176" s="832">
        <v>2</v>
      </c>
      <c r="O2176" s="836">
        <v>0.5</v>
      </c>
      <c r="P2176" s="835">
        <v>101.78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32</v>
      </c>
      <c r="B2177" s="832" t="s">
        <v>2552</v>
      </c>
      <c r="C2177" s="832" t="s">
        <v>2558</v>
      </c>
      <c r="D2177" s="833" t="s">
        <v>4322</v>
      </c>
      <c r="E2177" s="834" t="s">
        <v>2589</v>
      </c>
      <c r="F2177" s="832" t="s">
        <v>2553</v>
      </c>
      <c r="G2177" s="832" t="s">
        <v>3080</v>
      </c>
      <c r="H2177" s="832" t="s">
        <v>662</v>
      </c>
      <c r="I2177" s="832" t="s">
        <v>2209</v>
      </c>
      <c r="J2177" s="832" t="s">
        <v>2210</v>
      </c>
      <c r="K2177" s="832" t="s">
        <v>2211</v>
      </c>
      <c r="L2177" s="835">
        <v>902.57</v>
      </c>
      <c r="M2177" s="835">
        <v>27077.099999999995</v>
      </c>
      <c r="N2177" s="832">
        <v>30</v>
      </c>
      <c r="O2177" s="836">
        <v>13</v>
      </c>
      <c r="P2177" s="835">
        <v>24369.389999999996</v>
      </c>
      <c r="Q2177" s="837">
        <v>0.9</v>
      </c>
      <c r="R2177" s="832">
        <v>27</v>
      </c>
      <c r="S2177" s="837">
        <v>0.9</v>
      </c>
      <c r="T2177" s="836">
        <v>11.5</v>
      </c>
      <c r="U2177" s="838">
        <v>0.88461538461538458</v>
      </c>
    </row>
    <row r="2178" spans="1:21" ht="14.4" customHeight="1" x14ac:dyDescent="0.3">
      <c r="A2178" s="831">
        <v>32</v>
      </c>
      <c r="B2178" s="832" t="s">
        <v>2552</v>
      </c>
      <c r="C2178" s="832" t="s">
        <v>2558</v>
      </c>
      <c r="D2178" s="833" t="s">
        <v>4322</v>
      </c>
      <c r="E2178" s="834" t="s">
        <v>2589</v>
      </c>
      <c r="F2178" s="832" t="s">
        <v>2553</v>
      </c>
      <c r="G2178" s="832" t="s">
        <v>3341</v>
      </c>
      <c r="H2178" s="832" t="s">
        <v>662</v>
      </c>
      <c r="I2178" s="832" t="s">
        <v>3342</v>
      </c>
      <c r="J2178" s="832" t="s">
        <v>3343</v>
      </c>
      <c r="K2178" s="832" t="s">
        <v>3344</v>
      </c>
      <c r="L2178" s="835">
        <v>16862.740000000002</v>
      </c>
      <c r="M2178" s="835">
        <v>185490.13999999998</v>
      </c>
      <c r="N2178" s="832">
        <v>11</v>
      </c>
      <c r="O2178" s="836">
        <v>5.5</v>
      </c>
      <c r="P2178" s="835">
        <v>185490.13999999998</v>
      </c>
      <c r="Q2178" s="837">
        <v>1</v>
      </c>
      <c r="R2178" s="832">
        <v>11</v>
      </c>
      <c r="S2178" s="837">
        <v>1</v>
      </c>
      <c r="T2178" s="836">
        <v>5.5</v>
      </c>
      <c r="U2178" s="838">
        <v>1</v>
      </c>
    </row>
    <row r="2179" spans="1:21" ht="14.4" customHeight="1" x14ac:dyDescent="0.3">
      <c r="A2179" s="831">
        <v>32</v>
      </c>
      <c r="B2179" s="832" t="s">
        <v>2552</v>
      </c>
      <c r="C2179" s="832" t="s">
        <v>2558</v>
      </c>
      <c r="D2179" s="833" t="s">
        <v>4322</v>
      </c>
      <c r="E2179" s="834" t="s">
        <v>2589</v>
      </c>
      <c r="F2179" s="832" t="s">
        <v>2553</v>
      </c>
      <c r="G2179" s="832" t="s">
        <v>3538</v>
      </c>
      <c r="H2179" s="832" t="s">
        <v>592</v>
      </c>
      <c r="I2179" s="832" t="s">
        <v>4273</v>
      </c>
      <c r="J2179" s="832" t="s">
        <v>4274</v>
      </c>
      <c r="K2179" s="832" t="s">
        <v>4275</v>
      </c>
      <c r="L2179" s="835">
        <v>36.909999999999997</v>
      </c>
      <c r="M2179" s="835">
        <v>36.909999999999997</v>
      </c>
      <c r="N2179" s="832">
        <v>1</v>
      </c>
      <c r="O2179" s="836">
        <v>0.5</v>
      </c>
      <c r="P2179" s="835">
        <v>36.909999999999997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32</v>
      </c>
      <c r="B2180" s="832" t="s">
        <v>2552</v>
      </c>
      <c r="C2180" s="832" t="s">
        <v>2558</v>
      </c>
      <c r="D2180" s="833" t="s">
        <v>4322</v>
      </c>
      <c r="E2180" s="834" t="s">
        <v>2589</v>
      </c>
      <c r="F2180" s="832" t="s">
        <v>2553</v>
      </c>
      <c r="G2180" s="832" t="s">
        <v>2623</v>
      </c>
      <c r="H2180" s="832" t="s">
        <v>592</v>
      </c>
      <c r="I2180" s="832" t="s">
        <v>3297</v>
      </c>
      <c r="J2180" s="832" t="s">
        <v>743</v>
      </c>
      <c r="K2180" s="832" t="s">
        <v>3298</v>
      </c>
      <c r="L2180" s="835">
        <v>0</v>
      </c>
      <c r="M2180" s="835">
        <v>0</v>
      </c>
      <c r="N2180" s="832">
        <v>1</v>
      </c>
      <c r="O2180" s="836">
        <v>0.5</v>
      </c>
      <c r="P2180" s="835">
        <v>0</v>
      </c>
      <c r="Q2180" s="837"/>
      <c r="R2180" s="832">
        <v>1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32</v>
      </c>
      <c r="B2181" s="832" t="s">
        <v>2552</v>
      </c>
      <c r="C2181" s="832" t="s">
        <v>2558</v>
      </c>
      <c r="D2181" s="833" t="s">
        <v>4322</v>
      </c>
      <c r="E2181" s="834" t="s">
        <v>2589</v>
      </c>
      <c r="F2181" s="832" t="s">
        <v>2553</v>
      </c>
      <c r="G2181" s="832" t="s">
        <v>2708</v>
      </c>
      <c r="H2181" s="832" t="s">
        <v>662</v>
      </c>
      <c r="I2181" s="832" t="s">
        <v>2192</v>
      </c>
      <c r="J2181" s="832" t="s">
        <v>2193</v>
      </c>
      <c r="K2181" s="832" t="s">
        <v>2194</v>
      </c>
      <c r="L2181" s="835">
        <v>10325.280000000001</v>
      </c>
      <c r="M2181" s="835">
        <v>61951.680000000008</v>
      </c>
      <c r="N2181" s="832">
        <v>6</v>
      </c>
      <c r="O2181" s="836">
        <v>1.5</v>
      </c>
      <c r="P2181" s="835">
        <v>61951.680000000008</v>
      </c>
      <c r="Q2181" s="837">
        <v>1</v>
      </c>
      <c r="R2181" s="832">
        <v>6</v>
      </c>
      <c r="S2181" s="837">
        <v>1</v>
      </c>
      <c r="T2181" s="836">
        <v>1.5</v>
      </c>
      <c r="U2181" s="838">
        <v>1</v>
      </c>
    </row>
    <row r="2182" spans="1:21" ht="14.4" customHeight="1" x14ac:dyDescent="0.3">
      <c r="A2182" s="831">
        <v>32</v>
      </c>
      <c r="B2182" s="832" t="s">
        <v>2552</v>
      </c>
      <c r="C2182" s="832" t="s">
        <v>2558</v>
      </c>
      <c r="D2182" s="833" t="s">
        <v>4322</v>
      </c>
      <c r="E2182" s="834" t="s">
        <v>2589</v>
      </c>
      <c r="F2182" s="832" t="s">
        <v>2553</v>
      </c>
      <c r="G2182" s="832" t="s">
        <v>1717</v>
      </c>
      <c r="H2182" s="832" t="s">
        <v>662</v>
      </c>
      <c r="I2182" s="832" t="s">
        <v>2709</v>
      </c>
      <c r="J2182" s="832" t="s">
        <v>2380</v>
      </c>
      <c r="K2182" s="832" t="s">
        <v>2710</v>
      </c>
      <c r="L2182" s="835">
        <v>120.61</v>
      </c>
      <c r="M2182" s="835">
        <v>241.22</v>
      </c>
      <c r="N2182" s="832">
        <v>2</v>
      </c>
      <c r="O2182" s="836">
        <v>1</v>
      </c>
      <c r="P2182" s="835">
        <v>241.22</v>
      </c>
      <c r="Q2182" s="837">
        <v>1</v>
      </c>
      <c r="R2182" s="832">
        <v>2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32</v>
      </c>
      <c r="B2183" s="832" t="s">
        <v>2552</v>
      </c>
      <c r="C2183" s="832" t="s">
        <v>2558</v>
      </c>
      <c r="D2183" s="833" t="s">
        <v>4322</v>
      </c>
      <c r="E2183" s="834" t="s">
        <v>2589</v>
      </c>
      <c r="F2183" s="832" t="s">
        <v>2553</v>
      </c>
      <c r="G2183" s="832" t="s">
        <v>2760</v>
      </c>
      <c r="H2183" s="832" t="s">
        <v>662</v>
      </c>
      <c r="I2183" s="832" t="s">
        <v>2265</v>
      </c>
      <c r="J2183" s="832" t="s">
        <v>1248</v>
      </c>
      <c r="K2183" s="832" t="s">
        <v>2266</v>
      </c>
      <c r="L2183" s="835">
        <v>0</v>
      </c>
      <c r="M2183" s="835">
        <v>0</v>
      </c>
      <c r="N2183" s="832">
        <v>3</v>
      </c>
      <c r="O2183" s="836">
        <v>2</v>
      </c>
      <c r="P2183" s="835">
        <v>0</v>
      </c>
      <c r="Q2183" s="837"/>
      <c r="R2183" s="832">
        <v>3</v>
      </c>
      <c r="S2183" s="837">
        <v>1</v>
      </c>
      <c r="T2183" s="836">
        <v>2</v>
      </c>
      <c r="U2183" s="838">
        <v>1</v>
      </c>
    </row>
    <row r="2184" spans="1:21" ht="14.4" customHeight="1" x14ac:dyDescent="0.3">
      <c r="A2184" s="831">
        <v>32</v>
      </c>
      <c r="B2184" s="832" t="s">
        <v>2552</v>
      </c>
      <c r="C2184" s="832" t="s">
        <v>2558</v>
      </c>
      <c r="D2184" s="833" t="s">
        <v>4322</v>
      </c>
      <c r="E2184" s="834" t="s">
        <v>2589</v>
      </c>
      <c r="F2184" s="832" t="s">
        <v>2553</v>
      </c>
      <c r="G2184" s="832" t="s">
        <v>2760</v>
      </c>
      <c r="H2184" s="832" t="s">
        <v>662</v>
      </c>
      <c r="I2184" s="832" t="s">
        <v>2267</v>
      </c>
      <c r="J2184" s="832" t="s">
        <v>1248</v>
      </c>
      <c r="K2184" s="832" t="s">
        <v>2268</v>
      </c>
      <c r="L2184" s="835">
        <v>0</v>
      </c>
      <c r="M2184" s="835">
        <v>0</v>
      </c>
      <c r="N2184" s="832">
        <v>2</v>
      </c>
      <c r="O2184" s="836">
        <v>1.5</v>
      </c>
      <c r="P2184" s="835">
        <v>0</v>
      </c>
      <c r="Q2184" s="837"/>
      <c r="R2184" s="832">
        <v>2</v>
      </c>
      <c r="S2184" s="837">
        <v>1</v>
      </c>
      <c r="T2184" s="836">
        <v>1.5</v>
      </c>
      <c r="U2184" s="838">
        <v>1</v>
      </c>
    </row>
    <row r="2185" spans="1:21" ht="14.4" customHeight="1" x14ac:dyDescent="0.3">
      <c r="A2185" s="831">
        <v>32</v>
      </c>
      <c r="B2185" s="832" t="s">
        <v>2552</v>
      </c>
      <c r="C2185" s="832" t="s">
        <v>2558</v>
      </c>
      <c r="D2185" s="833" t="s">
        <v>4322</v>
      </c>
      <c r="E2185" s="834" t="s">
        <v>2589</v>
      </c>
      <c r="F2185" s="832" t="s">
        <v>2553</v>
      </c>
      <c r="G2185" s="832" t="s">
        <v>2760</v>
      </c>
      <c r="H2185" s="832" t="s">
        <v>592</v>
      </c>
      <c r="I2185" s="832" t="s">
        <v>3967</v>
      </c>
      <c r="J2185" s="832" t="s">
        <v>3968</v>
      </c>
      <c r="K2185" s="832" t="s">
        <v>2266</v>
      </c>
      <c r="L2185" s="835">
        <v>0</v>
      </c>
      <c r="M2185" s="835">
        <v>0</v>
      </c>
      <c r="N2185" s="832">
        <v>1</v>
      </c>
      <c r="O2185" s="836">
        <v>0.5</v>
      </c>
      <c r="P2185" s="835">
        <v>0</v>
      </c>
      <c r="Q2185" s="837"/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32</v>
      </c>
      <c r="B2186" s="832" t="s">
        <v>2552</v>
      </c>
      <c r="C2186" s="832" t="s">
        <v>2558</v>
      </c>
      <c r="D2186" s="833" t="s">
        <v>4322</v>
      </c>
      <c r="E2186" s="834" t="s">
        <v>2589</v>
      </c>
      <c r="F2186" s="832" t="s">
        <v>2553</v>
      </c>
      <c r="G2186" s="832" t="s">
        <v>3345</v>
      </c>
      <c r="H2186" s="832" t="s">
        <v>662</v>
      </c>
      <c r="I2186" s="832" t="s">
        <v>2199</v>
      </c>
      <c r="J2186" s="832" t="s">
        <v>2200</v>
      </c>
      <c r="K2186" s="832" t="s">
        <v>2201</v>
      </c>
      <c r="L2186" s="835">
        <v>11800.32</v>
      </c>
      <c r="M2186" s="835">
        <v>200605.43999999997</v>
      </c>
      <c r="N2186" s="832">
        <v>17</v>
      </c>
      <c r="O2186" s="836">
        <v>4.5</v>
      </c>
      <c r="P2186" s="835">
        <v>153404.15999999997</v>
      </c>
      <c r="Q2186" s="837">
        <v>0.76470588235294112</v>
      </c>
      <c r="R2186" s="832">
        <v>13</v>
      </c>
      <c r="S2186" s="837">
        <v>0.76470588235294112</v>
      </c>
      <c r="T2186" s="836">
        <v>3</v>
      </c>
      <c r="U2186" s="838">
        <v>0.66666666666666663</v>
      </c>
    </row>
    <row r="2187" spans="1:21" ht="14.4" customHeight="1" x14ac:dyDescent="0.3">
      <c r="A2187" s="831">
        <v>32</v>
      </c>
      <c r="B2187" s="832" t="s">
        <v>2552</v>
      </c>
      <c r="C2187" s="832" t="s">
        <v>2558</v>
      </c>
      <c r="D2187" s="833" t="s">
        <v>4322</v>
      </c>
      <c r="E2187" s="834" t="s">
        <v>2589</v>
      </c>
      <c r="F2187" s="832" t="s">
        <v>2553</v>
      </c>
      <c r="G2187" s="832" t="s">
        <v>4276</v>
      </c>
      <c r="H2187" s="832" t="s">
        <v>592</v>
      </c>
      <c r="I2187" s="832" t="s">
        <v>4277</v>
      </c>
      <c r="J2187" s="832" t="s">
        <v>4278</v>
      </c>
      <c r="K2187" s="832" t="s">
        <v>4279</v>
      </c>
      <c r="L2187" s="835">
        <v>0</v>
      </c>
      <c r="M2187" s="835">
        <v>0</v>
      </c>
      <c r="N2187" s="832">
        <v>3</v>
      </c>
      <c r="O2187" s="836">
        <v>3</v>
      </c>
      <c r="P2187" s="835">
        <v>0</v>
      </c>
      <c r="Q2187" s="837"/>
      <c r="R2187" s="832">
        <v>2</v>
      </c>
      <c r="S2187" s="837">
        <v>0.66666666666666663</v>
      </c>
      <c r="T2187" s="836">
        <v>2</v>
      </c>
      <c r="U2187" s="838">
        <v>0.66666666666666663</v>
      </c>
    </row>
    <row r="2188" spans="1:21" ht="14.4" customHeight="1" x14ac:dyDescent="0.3">
      <c r="A2188" s="831">
        <v>32</v>
      </c>
      <c r="B2188" s="832" t="s">
        <v>2552</v>
      </c>
      <c r="C2188" s="832" t="s">
        <v>2558</v>
      </c>
      <c r="D2188" s="833" t="s">
        <v>4322</v>
      </c>
      <c r="E2188" s="834" t="s">
        <v>2589</v>
      </c>
      <c r="F2188" s="832" t="s">
        <v>2553</v>
      </c>
      <c r="G2188" s="832" t="s">
        <v>3982</v>
      </c>
      <c r="H2188" s="832" t="s">
        <v>592</v>
      </c>
      <c r="I2188" s="832" t="s">
        <v>3983</v>
      </c>
      <c r="J2188" s="832" t="s">
        <v>3984</v>
      </c>
      <c r="K2188" s="832" t="s">
        <v>3985</v>
      </c>
      <c r="L2188" s="835">
        <v>0</v>
      </c>
      <c r="M2188" s="835">
        <v>0</v>
      </c>
      <c r="N2188" s="832">
        <v>11</v>
      </c>
      <c r="O2188" s="836">
        <v>10.5</v>
      </c>
      <c r="P2188" s="835">
        <v>0</v>
      </c>
      <c r="Q2188" s="837"/>
      <c r="R2188" s="832">
        <v>11</v>
      </c>
      <c r="S2188" s="837">
        <v>1</v>
      </c>
      <c r="T2188" s="836">
        <v>10.5</v>
      </c>
      <c r="U2188" s="838">
        <v>1</v>
      </c>
    </row>
    <row r="2189" spans="1:21" ht="14.4" customHeight="1" x14ac:dyDescent="0.3">
      <c r="A2189" s="831">
        <v>32</v>
      </c>
      <c r="B2189" s="832" t="s">
        <v>2552</v>
      </c>
      <c r="C2189" s="832" t="s">
        <v>2558</v>
      </c>
      <c r="D2189" s="833" t="s">
        <v>4322</v>
      </c>
      <c r="E2189" s="834" t="s">
        <v>2589</v>
      </c>
      <c r="F2189" s="832" t="s">
        <v>2553</v>
      </c>
      <c r="G2189" s="832" t="s">
        <v>4280</v>
      </c>
      <c r="H2189" s="832" t="s">
        <v>592</v>
      </c>
      <c r="I2189" s="832" t="s">
        <v>4281</v>
      </c>
      <c r="J2189" s="832" t="s">
        <v>4282</v>
      </c>
      <c r="K2189" s="832" t="s">
        <v>4283</v>
      </c>
      <c r="L2189" s="835">
        <v>40453.94</v>
      </c>
      <c r="M2189" s="835">
        <v>121361.82</v>
      </c>
      <c r="N2189" s="832">
        <v>3</v>
      </c>
      <c r="O2189" s="836">
        <v>1</v>
      </c>
      <c r="P2189" s="835">
        <v>121361.82</v>
      </c>
      <c r="Q2189" s="837">
        <v>1</v>
      </c>
      <c r="R2189" s="832">
        <v>3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32</v>
      </c>
      <c r="B2190" s="832" t="s">
        <v>2552</v>
      </c>
      <c r="C2190" s="832" t="s">
        <v>2558</v>
      </c>
      <c r="D2190" s="833" t="s">
        <v>4322</v>
      </c>
      <c r="E2190" s="834" t="s">
        <v>2589</v>
      </c>
      <c r="F2190" s="832" t="s">
        <v>2553</v>
      </c>
      <c r="G2190" s="832" t="s">
        <v>2627</v>
      </c>
      <c r="H2190" s="832" t="s">
        <v>662</v>
      </c>
      <c r="I2190" s="832" t="s">
        <v>2136</v>
      </c>
      <c r="J2190" s="832" t="s">
        <v>1309</v>
      </c>
      <c r="K2190" s="832" t="s">
        <v>2137</v>
      </c>
      <c r="L2190" s="835">
        <v>154.36000000000001</v>
      </c>
      <c r="M2190" s="835">
        <v>154.36000000000001</v>
      </c>
      <c r="N2190" s="832">
        <v>1</v>
      </c>
      <c r="O2190" s="836">
        <v>1</v>
      </c>
      <c r="P2190" s="835">
        <v>154.36000000000001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32</v>
      </c>
      <c r="B2191" s="832" t="s">
        <v>2552</v>
      </c>
      <c r="C2191" s="832" t="s">
        <v>2558</v>
      </c>
      <c r="D2191" s="833" t="s">
        <v>4322</v>
      </c>
      <c r="E2191" s="834" t="s">
        <v>2589</v>
      </c>
      <c r="F2191" s="832" t="s">
        <v>2553</v>
      </c>
      <c r="G2191" s="832" t="s">
        <v>2627</v>
      </c>
      <c r="H2191" s="832" t="s">
        <v>662</v>
      </c>
      <c r="I2191" s="832" t="s">
        <v>3302</v>
      </c>
      <c r="J2191" s="832" t="s">
        <v>3303</v>
      </c>
      <c r="K2191" s="832" t="s">
        <v>3304</v>
      </c>
      <c r="L2191" s="835">
        <v>149.52000000000001</v>
      </c>
      <c r="M2191" s="835">
        <v>1046.6400000000001</v>
      </c>
      <c r="N2191" s="832">
        <v>7</v>
      </c>
      <c r="O2191" s="836">
        <v>2</v>
      </c>
      <c r="P2191" s="835">
        <v>1046.6400000000001</v>
      </c>
      <c r="Q2191" s="837">
        <v>1</v>
      </c>
      <c r="R2191" s="832">
        <v>7</v>
      </c>
      <c r="S2191" s="837">
        <v>1</v>
      </c>
      <c r="T2191" s="836">
        <v>2</v>
      </c>
      <c r="U2191" s="838">
        <v>1</v>
      </c>
    </row>
    <row r="2192" spans="1:21" ht="14.4" customHeight="1" x14ac:dyDescent="0.3">
      <c r="A2192" s="831">
        <v>32</v>
      </c>
      <c r="B2192" s="832" t="s">
        <v>2552</v>
      </c>
      <c r="C2192" s="832" t="s">
        <v>2558</v>
      </c>
      <c r="D2192" s="833" t="s">
        <v>4322</v>
      </c>
      <c r="E2192" s="834" t="s">
        <v>2589</v>
      </c>
      <c r="F2192" s="832" t="s">
        <v>2553</v>
      </c>
      <c r="G2192" s="832" t="s">
        <v>3166</v>
      </c>
      <c r="H2192" s="832" t="s">
        <v>592</v>
      </c>
      <c r="I2192" s="832" t="s">
        <v>4284</v>
      </c>
      <c r="J2192" s="832" t="s">
        <v>4285</v>
      </c>
      <c r="K2192" s="832" t="s">
        <v>4286</v>
      </c>
      <c r="L2192" s="835">
        <v>374.79</v>
      </c>
      <c r="M2192" s="835">
        <v>374.79</v>
      </c>
      <c r="N2192" s="832">
        <v>1</v>
      </c>
      <c r="O2192" s="836">
        <v>1</v>
      </c>
      <c r="P2192" s="835">
        <v>374.79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32</v>
      </c>
      <c r="B2193" s="832" t="s">
        <v>2552</v>
      </c>
      <c r="C2193" s="832" t="s">
        <v>2558</v>
      </c>
      <c r="D2193" s="833" t="s">
        <v>4322</v>
      </c>
      <c r="E2193" s="834" t="s">
        <v>2589</v>
      </c>
      <c r="F2193" s="832" t="s">
        <v>2553</v>
      </c>
      <c r="G2193" s="832" t="s">
        <v>3169</v>
      </c>
      <c r="H2193" s="832" t="s">
        <v>662</v>
      </c>
      <c r="I2193" s="832" t="s">
        <v>4287</v>
      </c>
      <c r="J2193" s="832" t="s">
        <v>2123</v>
      </c>
      <c r="K2193" s="832" t="s">
        <v>4288</v>
      </c>
      <c r="L2193" s="835">
        <v>105.23</v>
      </c>
      <c r="M2193" s="835">
        <v>210.46</v>
      </c>
      <c r="N2193" s="832">
        <v>2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32</v>
      </c>
      <c r="B2194" s="832" t="s">
        <v>2552</v>
      </c>
      <c r="C2194" s="832" t="s">
        <v>2558</v>
      </c>
      <c r="D2194" s="833" t="s">
        <v>4322</v>
      </c>
      <c r="E2194" s="834" t="s">
        <v>2589</v>
      </c>
      <c r="F2194" s="832" t="s">
        <v>2553</v>
      </c>
      <c r="G2194" s="832" t="s">
        <v>3101</v>
      </c>
      <c r="H2194" s="832" t="s">
        <v>592</v>
      </c>
      <c r="I2194" s="832" t="s">
        <v>3102</v>
      </c>
      <c r="J2194" s="832" t="s">
        <v>885</v>
      </c>
      <c r="K2194" s="832" t="s">
        <v>3103</v>
      </c>
      <c r="L2194" s="835">
        <v>79.069999999999993</v>
      </c>
      <c r="M2194" s="835">
        <v>711.62999999999988</v>
      </c>
      <c r="N2194" s="832">
        <v>9</v>
      </c>
      <c r="O2194" s="836">
        <v>4</v>
      </c>
      <c r="P2194" s="835">
        <v>711.62999999999988</v>
      </c>
      <c r="Q2194" s="837">
        <v>1</v>
      </c>
      <c r="R2194" s="832">
        <v>9</v>
      </c>
      <c r="S2194" s="837">
        <v>1</v>
      </c>
      <c r="T2194" s="836">
        <v>4</v>
      </c>
      <c r="U2194" s="838">
        <v>1</v>
      </c>
    </row>
    <row r="2195" spans="1:21" ht="14.4" customHeight="1" x14ac:dyDescent="0.3">
      <c r="A2195" s="831">
        <v>32</v>
      </c>
      <c r="B2195" s="832" t="s">
        <v>2552</v>
      </c>
      <c r="C2195" s="832" t="s">
        <v>2558</v>
      </c>
      <c r="D2195" s="833" t="s">
        <v>4322</v>
      </c>
      <c r="E2195" s="834" t="s">
        <v>2589</v>
      </c>
      <c r="F2195" s="832" t="s">
        <v>2553</v>
      </c>
      <c r="G2195" s="832" t="s">
        <v>2940</v>
      </c>
      <c r="H2195" s="832" t="s">
        <v>592</v>
      </c>
      <c r="I2195" s="832" t="s">
        <v>2941</v>
      </c>
      <c r="J2195" s="832" t="s">
        <v>2942</v>
      </c>
      <c r="K2195" s="832" t="s">
        <v>2943</v>
      </c>
      <c r="L2195" s="835">
        <v>421.79</v>
      </c>
      <c r="M2195" s="835">
        <v>2530.7400000000002</v>
      </c>
      <c r="N2195" s="832">
        <v>6</v>
      </c>
      <c r="O2195" s="836">
        <v>2.5</v>
      </c>
      <c r="P2195" s="835">
        <v>843.58</v>
      </c>
      <c r="Q2195" s="837">
        <v>0.33333333333333331</v>
      </c>
      <c r="R2195" s="832">
        <v>2</v>
      </c>
      <c r="S2195" s="837">
        <v>0.33333333333333331</v>
      </c>
      <c r="T2195" s="836">
        <v>1</v>
      </c>
      <c r="U2195" s="838">
        <v>0.4</v>
      </c>
    </row>
    <row r="2196" spans="1:21" ht="14.4" customHeight="1" x14ac:dyDescent="0.3">
      <c r="A2196" s="831">
        <v>32</v>
      </c>
      <c r="B2196" s="832" t="s">
        <v>2552</v>
      </c>
      <c r="C2196" s="832" t="s">
        <v>2558</v>
      </c>
      <c r="D2196" s="833" t="s">
        <v>4322</v>
      </c>
      <c r="E2196" s="834" t="s">
        <v>2589</v>
      </c>
      <c r="F2196" s="832" t="s">
        <v>2554</v>
      </c>
      <c r="G2196" s="832" t="s">
        <v>2951</v>
      </c>
      <c r="H2196" s="832" t="s">
        <v>592</v>
      </c>
      <c r="I2196" s="832" t="s">
        <v>4289</v>
      </c>
      <c r="J2196" s="832" t="s">
        <v>2953</v>
      </c>
      <c r="K2196" s="832"/>
      <c r="L2196" s="835">
        <v>0</v>
      </c>
      <c r="M2196" s="835">
        <v>0</v>
      </c>
      <c r="N2196" s="832">
        <v>1</v>
      </c>
      <c r="O2196" s="836">
        <v>1</v>
      </c>
      <c r="P2196" s="835">
        <v>0</v>
      </c>
      <c r="Q2196" s="837"/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32</v>
      </c>
      <c r="B2197" s="832" t="s">
        <v>2552</v>
      </c>
      <c r="C2197" s="832" t="s">
        <v>2558</v>
      </c>
      <c r="D2197" s="833" t="s">
        <v>4322</v>
      </c>
      <c r="E2197" s="834" t="s">
        <v>2578</v>
      </c>
      <c r="F2197" s="832" t="s">
        <v>2553</v>
      </c>
      <c r="G2197" s="832" t="s">
        <v>2598</v>
      </c>
      <c r="H2197" s="832" t="s">
        <v>592</v>
      </c>
      <c r="I2197" s="832" t="s">
        <v>2752</v>
      </c>
      <c r="J2197" s="832" t="s">
        <v>938</v>
      </c>
      <c r="K2197" s="832" t="s">
        <v>2751</v>
      </c>
      <c r="L2197" s="835">
        <v>263.26</v>
      </c>
      <c r="M2197" s="835">
        <v>789.78</v>
      </c>
      <c r="N2197" s="832">
        <v>3</v>
      </c>
      <c r="O2197" s="836">
        <v>1</v>
      </c>
      <c r="P2197" s="835">
        <v>789.78</v>
      </c>
      <c r="Q2197" s="837">
        <v>1</v>
      </c>
      <c r="R2197" s="832">
        <v>3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32</v>
      </c>
      <c r="B2198" s="832" t="s">
        <v>2552</v>
      </c>
      <c r="C2198" s="832" t="s">
        <v>2558</v>
      </c>
      <c r="D2198" s="833" t="s">
        <v>4322</v>
      </c>
      <c r="E2198" s="834" t="s">
        <v>2578</v>
      </c>
      <c r="F2198" s="832" t="s">
        <v>2553</v>
      </c>
      <c r="G2198" s="832" t="s">
        <v>3177</v>
      </c>
      <c r="H2198" s="832" t="s">
        <v>592</v>
      </c>
      <c r="I2198" s="832" t="s">
        <v>3728</v>
      </c>
      <c r="J2198" s="832" t="s">
        <v>1193</v>
      </c>
      <c r="K2198" s="832" t="s">
        <v>3179</v>
      </c>
      <c r="L2198" s="835">
        <v>385.3</v>
      </c>
      <c r="M2198" s="835">
        <v>385.3</v>
      </c>
      <c r="N2198" s="832">
        <v>1</v>
      </c>
      <c r="O2198" s="836">
        <v>0.5</v>
      </c>
      <c r="P2198" s="835">
        <v>385.3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32</v>
      </c>
      <c r="B2199" s="832" t="s">
        <v>2552</v>
      </c>
      <c r="C2199" s="832" t="s">
        <v>2558</v>
      </c>
      <c r="D2199" s="833" t="s">
        <v>4322</v>
      </c>
      <c r="E2199" s="834" t="s">
        <v>2578</v>
      </c>
      <c r="F2199" s="832" t="s">
        <v>2553</v>
      </c>
      <c r="G2199" s="832" t="s">
        <v>2648</v>
      </c>
      <c r="H2199" s="832" t="s">
        <v>662</v>
      </c>
      <c r="I2199" s="832" t="s">
        <v>2236</v>
      </c>
      <c r="J2199" s="832" t="s">
        <v>678</v>
      </c>
      <c r="K2199" s="832" t="s">
        <v>679</v>
      </c>
      <c r="L2199" s="835">
        <v>72.55</v>
      </c>
      <c r="M2199" s="835">
        <v>290.2</v>
      </c>
      <c r="N2199" s="832">
        <v>4</v>
      </c>
      <c r="O2199" s="836">
        <v>3</v>
      </c>
      <c r="P2199" s="835">
        <v>217.64999999999998</v>
      </c>
      <c r="Q2199" s="837">
        <v>0.75</v>
      </c>
      <c r="R2199" s="832">
        <v>3</v>
      </c>
      <c r="S2199" s="837">
        <v>0.75</v>
      </c>
      <c r="T2199" s="836">
        <v>2.5</v>
      </c>
      <c r="U2199" s="838">
        <v>0.83333333333333337</v>
      </c>
    </row>
    <row r="2200" spans="1:21" ht="14.4" customHeight="1" x14ac:dyDescent="0.3">
      <c r="A2200" s="831">
        <v>32</v>
      </c>
      <c r="B2200" s="832" t="s">
        <v>2552</v>
      </c>
      <c r="C2200" s="832" t="s">
        <v>2558</v>
      </c>
      <c r="D2200" s="833" t="s">
        <v>4322</v>
      </c>
      <c r="E2200" s="834" t="s">
        <v>2578</v>
      </c>
      <c r="F2200" s="832" t="s">
        <v>2553</v>
      </c>
      <c r="G2200" s="832" t="s">
        <v>2648</v>
      </c>
      <c r="H2200" s="832" t="s">
        <v>662</v>
      </c>
      <c r="I2200" s="832" t="s">
        <v>2237</v>
      </c>
      <c r="J2200" s="832" t="s">
        <v>678</v>
      </c>
      <c r="K2200" s="832" t="s">
        <v>680</v>
      </c>
      <c r="L2200" s="835">
        <v>65.28</v>
      </c>
      <c r="M2200" s="835">
        <v>261.12</v>
      </c>
      <c r="N2200" s="832">
        <v>4</v>
      </c>
      <c r="O2200" s="836">
        <v>2</v>
      </c>
      <c r="P2200" s="835">
        <v>261.12</v>
      </c>
      <c r="Q2200" s="837">
        <v>1</v>
      </c>
      <c r="R2200" s="832">
        <v>4</v>
      </c>
      <c r="S2200" s="837">
        <v>1</v>
      </c>
      <c r="T2200" s="836">
        <v>2</v>
      </c>
      <c r="U2200" s="838">
        <v>1</v>
      </c>
    </row>
    <row r="2201" spans="1:21" ht="14.4" customHeight="1" x14ac:dyDescent="0.3">
      <c r="A2201" s="831">
        <v>32</v>
      </c>
      <c r="B2201" s="832" t="s">
        <v>2552</v>
      </c>
      <c r="C2201" s="832" t="s">
        <v>2558</v>
      </c>
      <c r="D2201" s="833" t="s">
        <v>4322</v>
      </c>
      <c r="E2201" s="834" t="s">
        <v>2578</v>
      </c>
      <c r="F2201" s="832" t="s">
        <v>2553</v>
      </c>
      <c r="G2201" s="832" t="s">
        <v>3557</v>
      </c>
      <c r="H2201" s="832" t="s">
        <v>592</v>
      </c>
      <c r="I2201" s="832" t="s">
        <v>3558</v>
      </c>
      <c r="J2201" s="832" t="s">
        <v>1072</v>
      </c>
      <c r="K2201" s="832" t="s">
        <v>3559</v>
      </c>
      <c r="L2201" s="835">
        <v>0</v>
      </c>
      <c r="M2201" s="835">
        <v>0</v>
      </c>
      <c r="N2201" s="832">
        <v>3</v>
      </c>
      <c r="O2201" s="836">
        <v>0.5</v>
      </c>
      <c r="P2201" s="835">
        <v>0</v>
      </c>
      <c r="Q2201" s="837"/>
      <c r="R2201" s="832">
        <v>3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32</v>
      </c>
      <c r="B2202" s="832" t="s">
        <v>2552</v>
      </c>
      <c r="C2202" s="832" t="s">
        <v>2558</v>
      </c>
      <c r="D2202" s="833" t="s">
        <v>4322</v>
      </c>
      <c r="E2202" s="834" t="s">
        <v>2578</v>
      </c>
      <c r="F2202" s="832" t="s">
        <v>2553</v>
      </c>
      <c r="G2202" s="832" t="s">
        <v>2778</v>
      </c>
      <c r="H2202" s="832" t="s">
        <v>592</v>
      </c>
      <c r="I2202" s="832" t="s">
        <v>2779</v>
      </c>
      <c r="J2202" s="832" t="s">
        <v>2780</v>
      </c>
      <c r="K2202" s="832" t="s">
        <v>2781</v>
      </c>
      <c r="L2202" s="835">
        <v>9989.3700000000008</v>
      </c>
      <c r="M2202" s="835">
        <v>29968.11</v>
      </c>
      <c r="N2202" s="832">
        <v>3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32</v>
      </c>
      <c r="B2203" s="832" t="s">
        <v>2552</v>
      </c>
      <c r="C2203" s="832" t="s">
        <v>2558</v>
      </c>
      <c r="D2203" s="833" t="s">
        <v>4322</v>
      </c>
      <c r="E2203" s="834" t="s">
        <v>2578</v>
      </c>
      <c r="F2203" s="832" t="s">
        <v>2553</v>
      </c>
      <c r="G2203" s="832" t="s">
        <v>2663</v>
      </c>
      <c r="H2203" s="832" t="s">
        <v>662</v>
      </c>
      <c r="I2203" s="832" t="s">
        <v>2397</v>
      </c>
      <c r="J2203" s="832" t="s">
        <v>1509</v>
      </c>
      <c r="K2203" s="832" t="s">
        <v>2398</v>
      </c>
      <c r="L2203" s="835">
        <v>17.559999999999999</v>
      </c>
      <c r="M2203" s="835">
        <v>17.559999999999999</v>
      </c>
      <c r="N2203" s="832">
        <v>1</v>
      </c>
      <c r="O2203" s="836">
        <v>0.5</v>
      </c>
      <c r="P2203" s="835">
        <v>17.559999999999999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32</v>
      </c>
      <c r="B2204" s="832" t="s">
        <v>2552</v>
      </c>
      <c r="C2204" s="832" t="s">
        <v>2558</v>
      </c>
      <c r="D2204" s="833" t="s">
        <v>4322</v>
      </c>
      <c r="E2204" s="834" t="s">
        <v>2578</v>
      </c>
      <c r="F2204" s="832" t="s">
        <v>2553</v>
      </c>
      <c r="G2204" s="832" t="s">
        <v>2786</v>
      </c>
      <c r="H2204" s="832" t="s">
        <v>592</v>
      </c>
      <c r="I2204" s="832" t="s">
        <v>2787</v>
      </c>
      <c r="J2204" s="832" t="s">
        <v>1030</v>
      </c>
      <c r="K2204" s="832" t="s">
        <v>2788</v>
      </c>
      <c r="L2204" s="835">
        <v>0</v>
      </c>
      <c r="M2204" s="835">
        <v>0</v>
      </c>
      <c r="N2204" s="832">
        <v>1</v>
      </c>
      <c r="O2204" s="836">
        <v>1</v>
      </c>
      <c r="P2204" s="835">
        <v>0</v>
      </c>
      <c r="Q2204" s="837"/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32</v>
      </c>
      <c r="B2205" s="832" t="s">
        <v>2552</v>
      </c>
      <c r="C2205" s="832" t="s">
        <v>2558</v>
      </c>
      <c r="D2205" s="833" t="s">
        <v>4322</v>
      </c>
      <c r="E2205" s="834" t="s">
        <v>2578</v>
      </c>
      <c r="F2205" s="832" t="s">
        <v>2553</v>
      </c>
      <c r="G2205" s="832" t="s">
        <v>2786</v>
      </c>
      <c r="H2205" s="832" t="s">
        <v>592</v>
      </c>
      <c r="I2205" s="832" t="s">
        <v>4290</v>
      </c>
      <c r="J2205" s="832" t="s">
        <v>1030</v>
      </c>
      <c r="K2205" s="832" t="s">
        <v>2788</v>
      </c>
      <c r="L2205" s="835">
        <v>0</v>
      </c>
      <c r="M2205" s="835">
        <v>0</v>
      </c>
      <c r="N2205" s="832">
        <v>1</v>
      </c>
      <c r="O2205" s="836">
        <v>0.5</v>
      </c>
      <c r="P2205" s="835">
        <v>0</v>
      </c>
      <c r="Q2205" s="837"/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32</v>
      </c>
      <c r="B2206" s="832" t="s">
        <v>2552</v>
      </c>
      <c r="C2206" s="832" t="s">
        <v>2558</v>
      </c>
      <c r="D2206" s="833" t="s">
        <v>4322</v>
      </c>
      <c r="E2206" s="834" t="s">
        <v>2578</v>
      </c>
      <c r="F2206" s="832" t="s">
        <v>2553</v>
      </c>
      <c r="G2206" s="832" t="s">
        <v>2649</v>
      </c>
      <c r="H2206" s="832" t="s">
        <v>662</v>
      </c>
      <c r="I2206" s="832" t="s">
        <v>2146</v>
      </c>
      <c r="J2206" s="832" t="s">
        <v>2144</v>
      </c>
      <c r="K2206" s="832" t="s">
        <v>2147</v>
      </c>
      <c r="L2206" s="835">
        <v>170.52</v>
      </c>
      <c r="M2206" s="835">
        <v>170.52</v>
      </c>
      <c r="N2206" s="832">
        <v>1</v>
      </c>
      <c r="O2206" s="836">
        <v>0.5</v>
      </c>
      <c r="P2206" s="835">
        <v>170.52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32</v>
      </c>
      <c r="B2207" s="832" t="s">
        <v>2552</v>
      </c>
      <c r="C2207" s="832" t="s">
        <v>2558</v>
      </c>
      <c r="D2207" s="833" t="s">
        <v>4322</v>
      </c>
      <c r="E2207" s="834" t="s">
        <v>2578</v>
      </c>
      <c r="F2207" s="832" t="s">
        <v>2553</v>
      </c>
      <c r="G2207" s="832" t="s">
        <v>2649</v>
      </c>
      <c r="H2207" s="832" t="s">
        <v>662</v>
      </c>
      <c r="I2207" s="832" t="s">
        <v>2143</v>
      </c>
      <c r="J2207" s="832" t="s">
        <v>2144</v>
      </c>
      <c r="K2207" s="832" t="s">
        <v>2145</v>
      </c>
      <c r="L2207" s="835">
        <v>272.83</v>
      </c>
      <c r="M2207" s="835">
        <v>272.83</v>
      </c>
      <c r="N2207" s="832">
        <v>1</v>
      </c>
      <c r="O2207" s="836">
        <v>0.5</v>
      </c>
      <c r="P2207" s="835">
        <v>272.83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32</v>
      </c>
      <c r="B2208" s="832" t="s">
        <v>2552</v>
      </c>
      <c r="C2208" s="832" t="s">
        <v>2558</v>
      </c>
      <c r="D2208" s="833" t="s">
        <v>4322</v>
      </c>
      <c r="E2208" s="834" t="s">
        <v>2578</v>
      </c>
      <c r="F2208" s="832" t="s">
        <v>2553</v>
      </c>
      <c r="G2208" s="832" t="s">
        <v>2607</v>
      </c>
      <c r="H2208" s="832" t="s">
        <v>662</v>
      </c>
      <c r="I2208" s="832" t="s">
        <v>2295</v>
      </c>
      <c r="J2208" s="832" t="s">
        <v>1245</v>
      </c>
      <c r="K2208" s="832" t="s">
        <v>2296</v>
      </c>
      <c r="L2208" s="835">
        <v>176.32</v>
      </c>
      <c r="M2208" s="835">
        <v>176.32</v>
      </c>
      <c r="N2208" s="832">
        <v>1</v>
      </c>
      <c r="O2208" s="836">
        <v>0.5</v>
      </c>
      <c r="P2208" s="835">
        <v>176.32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32</v>
      </c>
      <c r="B2209" s="832" t="s">
        <v>2552</v>
      </c>
      <c r="C2209" s="832" t="s">
        <v>2558</v>
      </c>
      <c r="D2209" s="833" t="s">
        <v>4322</v>
      </c>
      <c r="E2209" s="834" t="s">
        <v>2578</v>
      </c>
      <c r="F2209" s="832" t="s">
        <v>2553</v>
      </c>
      <c r="G2209" s="832" t="s">
        <v>2790</v>
      </c>
      <c r="H2209" s="832" t="s">
        <v>592</v>
      </c>
      <c r="I2209" s="832" t="s">
        <v>2791</v>
      </c>
      <c r="J2209" s="832" t="s">
        <v>2792</v>
      </c>
      <c r="K2209" s="832" t="s">
        <v>2147</v>
      </c>
      <c r="L2209" s="835">
        <v>78.33</v>
      </c>
      <c r="M2209" s="835">
        <v>156.66</v>
      </c>
      <c r="N2209" s="832">
        <v>2</v>
      </c>
      <c r="O2209" s="836">
        <v>1</v>
      </c>
      <c r="P2209" s="835">
        <v>156.66</v>
      </c>
      <c r="Q2209" s="837">
        <v>1</v>
      </c>
      <c r="R2209" s="832">
        <v>2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32</v>
      </c>
      <c r="B2210" s="832" t="s">
        <v>2552</v>
      </c>
      <c r="C2210" s="832" t="s">
        <v>2558</v>
      </c>
      <c r="D2210" s="833" t="s">
        <v>4322</v>
      </c>
      <c r="E2210" s="834" t="s">
        <v>2578</v>
      </c>
      <c r="F2210" s="832" t="s">
        <v>2553</v>
      </c>
      <c r="G2210" s="832" t="s">
        <v>2628</v>
      </c>
      <c r="H2210" s="832" t="s">
        <v>662</v>
      </c>
      <c r="I2210" s="832" t="s">
        <v>3452</v>
      </c>
      <c r="J2210" s="832" t="s">
        <v>777</v>
      </c>
      <c r="K2210" s="832" t="s">
        <v>2516</v>
      </c>
      <c r="L2210" s="835">
        <v>264</v>
      </c>
      <c r="M2210" s="835">
        <v>264</v>
      </c>
      <c r="N2210" s="832">
        <v>1</v>
      </c>
      <c r="O2210" s="836">
        <v>0.5</v>
      </c>
      <c r="P2210" s="835">
        <v>264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32</v>
      </c>
      <c r="B2211" s="832" t="s">
        <v>2552</v>
      </c>
      <c r="C2211" s="832" t="s">
        <v>2558</v>
      </c>
      <c r="D2211" s="833" t="s">
        <v>4322</v>
      </c>
      <c r="E2211" s="834" t="s">
        <v>2578</v>
      </c>
      <c r="F2211" s="832" t="s">
        <v>2553</v>
      </c>
      <c r="G2211" s="832" t="s">
        <v>2628</v>
      </c>
      <c r="H2211" s="832" t="s">
        <v>662</v>
      </c>
      <c r="I2211" s="832" t="s">
        <v>2270</v>
      </c>
      <c r="J2211" s="832" t="s">
        <v>775</v>
      </c>
      <c r="K2211" s="832" t="s">
        <v>1510</v>
      </c>
      <c r="L2211" s="835">
        <v>65.989999999999995</v>
      </c>
      <c r="M2211" s="835">
        <v>65.989999999999995</v>
      </c>
      <c r="N2211" s="832">
        <v>1</v>
      </c>
      <c r="O2211" s="836">
        <v>0.5</v>
      </c>
      <c r="P2211" s="835">
        <v>65.989999999999995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32</v>
      </c>
      <c r="B2212" s="832" t="s">
        <v>2552</v>
      </c>
      <c r="C2212" s="832" t="s">
        <v>2558</v>
      </c>
      <c r="D2212" s="833" t="s">
        <v>4322</v>
      </c>
      <c r="E2212" s="834" t="s">
        <v>2578</v>
      </c>
      <c r="F2212" s="832" t="s">
        <v>2553</v>
      </c>
      <c r="G2212" s="832" t="s">
        <v>2667</v>
      </c>
      <c r="H2212" s="832" t="s">
        <v>592</v>
      </c>
      <c r="I2212" s="832" t="s">
        <v>3115</v>
      </c>
      <c r="J2212" s="832" t="s">
        <v>899</v>
      </c>
      <c r="K2212" s="832" t="s">
        <v>3116</v>
      </c>
      <c r="L2212" s="835">
        <v>1719.99</v>
      </c>
      <c r="M2212" s="835">
        <v>1719.99</v>
      </c>
      <c r="N2212" s="832">
        <v>1</v>
      </c>
      <c r="O2212" s="836">
        <v>0.5</v>
      </c>
      <c r="P2212" s="835">
        <v>1719.99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32</v>
      </c>
      <c r="B2213" s="832" t="s">
        <v>2552</v>
      </c>
      <c r="C2213" s="832" t="s">
        <v>2558</v>
      </c>
      <c r="D2213" s="833" t="s">
        <v>4322</v>
      </c>
      <c r="E2213" s="834" t="s">
        <v>2578</v>
      </c>
      <c r="F2213" s="832" t="s">
        <v>2553</v>
      </c>
      <c r="G2213" s="832" t="s">
        <v>2650</v>
      </c>
      <c r="H2213" s="832" t="s">
        <v>662</v>
      </c>
      <c r="I2213" s="832" t="s">
        <v>2188</v>
      </c>
      <c r="J2213" s="832" t="s">
        <v>2189</v>
      </c>
      <c r="K2213" s="832" t="s">
        <v>2190</v>
      </c>
      <c r="L2213" s="835">
        <v>3231.81</v>
      </c>
      <c r="M2213" s="835">
        <v>16159.05</v>
      </c>
      <c r="N2213" s="832">
        <v>5</v>
      </c>
      <c r="O2213" s="836">
        <v>2.5</v>
      </c>
      <c r="P2213" s="835">
        <v>16159.05</v>
      </c>
      <c r="Q2213" s="837">
        <v>1</v>
      </c>
      <c r="R2213" s="832">
        <v>5</v>
      </c>
      <c r="S2213" s="837">
        <v>1</v>
      </c>
      <c r="T2213" s="836">
        <v>2.5</v>
      </c>
      <c r="U2213" s="838">
        <v>1</v>
      </c>
    </row>
    <row r="2214" spans="1:21" ht="14.4" customHeight="1" x14ac:dyDescent="0.3">
      <c r="A2214" s="831">
        <v>32</v>
      </c>
      <c r="B2214" s="832" t="s">
        <v>2552</v>
      </c>
      <c r="C2214" s="832" t="s">
        <v>2558</v>
      </c>
      <c r="D2214" s="833" t="s">
        <v>4322</v>
      </c>
      <c r="E2214" s="834" t="s">
        <v>2578</v>
      </c>
      <c r="F2214" s="832" t="s">
        <v>2553</v>
      </c>
      <c r="G2214" s="832" t="s">
        <v>4291</v>
      </c>
      <c r="H2214" s="832" t="s">
        <v>592</v>
      </c>
      <c r="I2214" s="832" t="s">
        <v>4292</v>
      </c>
      <c r="J2214" s="832" t="s">
        <v>1497</v>
      </c>
      <c r="K2214" s="832" t="s">
        <v>4293</v>
      </c>
      <c r="L2214" s="835">
        <v>644.83000000000004</v>
      </c>
      <c r="M2214" s="835">
        <v>644.83000000000004</v>
      </c>
      <c r="N2214" s="832">
        <v>1</v>
      </c>
      <c r="O2214" s="836">
        <v>0.5</v>
      </c>
      <c r="P2214" s="835">
        <v>644.83000000000004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32</v>
      </c>
      <c r="B2215" s="832" t="s">
        <v>2552</v>
      </c>
      <c r="C2215" s="832" t="s">
        <v>2558</v>
      </c>
      <c r="D2215" s="833" t="s">
        <v>4322</v>
      </c>
      <c r="E2215" s="834" t="s">
        <v>2578</v>
      </c>
      <c r="F2215" s="832" t="s">
        <v>2553</v>
      </c>
      <c r="G2215" s="832" t="s">
        <v>2673</v>
      </c>
      <c r="H2215" s="832" t="s">
        <v>662</v>
      </c>
      <c r="I2215" s="832" t="s">
        <v>2765</v>
      </c>
      <c r="J2215" s="832" t="s">
        <v>908</v>
      </c>
      <c r="K2215" s="832" t="s">
        <v>2030</v>
      </c>
      <c r="L2215" s="835">
        <v>42.51</v>
      </c>
      <c r="M2215" s="835">
        <v>42.51</v>
      </c>
      <c r="N2215" s="832">
        <v>1</v>
      </c>
      <c r="O2215" s="836">
        <v>0.5</v>
      </c>
      <c r="P2215" s="835">
        <v>42.51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32</v>
      </c>
      <c r="B2216" s="832" t="s">
        <v>2552</v>
      </c>
      <c r="C2216" s="832" t="s">
        <v>2558</v>
      </c>
      <c r="D2216" s="833" t="s">
        <v>4322</v>
      </c>
      <c r="E2216" s="834" t="s">
        <v>2578</v>
      </c>
      <c r="F2216" s="832" t="s">
        <v>2553</v>
      </c>
      <c r="G2216" s="832" t="s">
        <v>2727</v>
      </c>
      <c r="H2216" s="832" t="s">
        <v>592</v>
      </c>
      <c r="I2216" s="832" t="s">
        <v>3665</v>
      </c>
      <c r="J2216" s="832" t="s">
        <v>1063</v>
      </c>
      <c r="K2216" s="832" t="s">
        <v>2729</v>
      </c>
      <c r="L2216" s="835">
        <v>107.27</v>
      </c>
      <c r="M2216" s="835">
        <v>214.54</v>
      </c>
      <c r="N2216" s="832">
        <v>2</v>
      </c>
      <c r="O2216" s="836">
        <v>1</v>
      </c>
      <c r="P2216" s="835">
        <v>214.54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32</v>
      </c>
      <c r="B2217" s="832" t="s">
        <v>2552</v>
      </c>
      <c r="C2217" s="832" t="s">
        <v>2558</v>
      </c>
      <c r="D2217" s="833" t="s">
        <v>4322</v>
      </c>
      <c r="E2217" s="834" t="s">
        <v>2578</v>
      </c>
      <c r="F2217" s="832" t="s">
        <v>2553</v>
      </c>
      <c r="G2217" s="832" t="s">
        <v>2812</v>
      </c>
      <c r="H2217" s="832" t="s">
        <v>592</v>
      </c>
      <c r="I2217" s="832" t="s">
        <v>2813</v>
      </c>
      <c r="J2217" s="832" t="s">
        <v>2814</v>
      </c>
      <c r="K2217" s="832" t="s">
        <v>2815</v>
      </c>
      <c r="L2217" s="835">
        <v>140.72</v>
      </c>
      <c r="M2217" s="835">
        <v>140.72</v>
      </c>
      <c r="N2217" s="832">
        <v>1</v>
      </c>
      <c r="O2217" s="836">
        <v>0.5</v>
      </c>
      <c r="P2217" s="835">
        <v>140.72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32</v>
      </c>
      <c r="B2218" s="832" t="s">
        <v>2552</v>
      </c>
      <c r="C2218" s="832" t="s">
        <v>2558</v>
      </c>
      <c r="D2218" s="833" t="s">
        <v>4322</v>
      </c>
      <c r="E2218" s="834" t="s">
        <v>2578</v>
      </c>
      <c r="F2218" s="832" t="s">
        <v>2553</v>
      </c>
      <c r="G2218" s="832" t="s">
        <v>2651</v>
      </c>
      <c r="H2218" s="832" t="s">
        <v>592</v>
      </c>
      <c r="I2218" s="832" t="s">
        <v>3009</v>
      </c>
      <c r="J2218" s="832" t="s">
        <v>3010</v>
      </c>
      <c r="K2218" s="832" t="s">
        <v>2666</v>
      </c>
      <c r="L2218" s="835">
        <v>98.75</v>
      </c>
      <c r="M2218" s="835">
        <v>197.5</v>
      </c>
      <c r="N2218" s="832">
        <v>2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32</v>
      </c>
      <c r="B2219" s="832" t="s">
        <v>2552</v>
      </c>
      <c r="C2219" s="832" t="s">
        <v>2558</v>
      </c>
      <c r="D2219" s="833" t="s">
        <v>4322</v>
      </c>
      <c r="E2219" s="834" t="s">
        <v>2578</v>
      </c>
      <c r="F2219" s="832" t="s">
        <v>2553</v>
      </c>
      <c r="G2219" s="832" t="s">
        <v>2822</v>
      </c>
      <c r="H2219" s="832" t="s">
        <v>592</v>
      </c>
      <c r="I2219" s="832" t="s">
        <v>2823</v>
      </c>
      <c r="J2219" s="832" t="s">
        <v>2824</v>
      </c>
      <c r="K2219" s="832" t="s">
        <v>2825</v>
      </c>
      <c r="L2219" s="835">
        <v>73.09</v>
      </c>
      <c r="M2219" s="835">
        <v>584.72</v>
      </c>
      <c r="N2219" s="832">
        <v>8</v>
      </c>
      <c r="O2219" s="836">
        <v>3</v>
      </c>
      <c r="P2219" s="835">
        <v>292.36</v>
      </c>
      <c r="Q2219" s="837">
        <v>0.5</v>
      </c>
      <c r="R2219" s="832">
        <v>4</v>
      </c>
      <c r="S2219" s="837">
        <v>0.5</v>
      </c>
      <c r="T2219" s="836">
        <v>2</v>
      </c>
      <c r="U2219" s="838">
        <v>0.66666666666666663</v>
      </c>
    </row>
    <row r="2220" spans="1:21" ht="14.4" customHeight="1" x14ac:dyDescent="0.3">
      <c r="A2220" s="831">
        <v>32</v>
      </c>
      <c r="B2220" s="832" t="s">
        <v>2552</v>
      </c>
      <c r="C2220" s="832" t="s">
        <v>2558</v>
      </c>
      <c r="D2220" s="833" t="s">
        <v>4322</v>
      </c>
      <c r="E2220" s="834" t="s">
        <v>2578</v>
      </c>
      <c r="F2220" s="832" t="s">
        <v>2553</v>
      </c>
      <c r="G2220" s="832" t="s">
        <v>2826</v>
      </c>
      <c r="H2220" s="832" t="s">
        <v>592</v>
      </c>
      <c r="I2220" s="832" t="s">
        <v>2827</v>
      </c>
      <c r="J2220" s="832" t="s">
        <v>2828</v>
      </c>
      <c r="K2220" s="832" t="s">
        <v>2829</v>
      </c>
      <c r="L2220" s="835">
        <v>0</v>
      </c>
      <c r="M2220" s="835">
        <v>0</v>
      </c>
      <c r="N2220" s="832">
        <v>6</v>
      </c>
      <c r="O2220" s="836">
        <v>2</v>
      </c>
      <c r="P2220" s="835"/>
      <c r="Q2220" s="837"/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32</v>
      </c>
      <c r="B2221" s="832" t="s">
        <v>2552</v>
      </c>
      <c r="C2221" s="832" t="s">
        <v>2558</v>
      </c>
      <c r="D2221" s="833" t="s">
        <v>4322</v>
      </c>
      <c r="E2221" s="834" t="s">
        <v>2578</v>
      </c>
      <c r="F2221" s="832" t="s">
        <v>2553</v>
      </c>
      <c r="G2221" s="832" t="s">
        <v>2684</v>
      </c>
      <c r="H2221" s="832" t="s">
        <v>592</v>
      </c>
      <c r="I2221" s="832" t="s">
        <v>3011</v>
      </c>
      <c r="J2221" s="832" t="s">
        <v>3012</v>
      </c>
      <c r="K2221" s="832" t="s">
        <v>3013</v>
      </c>
      <c r="L2221" s="835">
        <v>58.63</v>
      </c>
      <c r="M2221" s="835">
        <v>117.26</v>
      </c>
      <c r="N2221" s="832">
        <v>2</v>
      </c>
      <c r="O2221" s="836">
        <v>1</v>
      </c>
      <c r="P2221" s="835">
        <v>58.63</v>
      </c>
      <c r="Q2221" s="837">
        <v>0.5</v>
      </c>
      <c r="R2221" s="832">
        <v>1</v>
      </c>
      <c r="S2221" s="837">
        <v>0.5</v>
      </c>
      <c r="T2221" s="836">
        <v>0.5</v>
      </c>
      <c r="U2221" s="838">
        <v>0.5</v>
      </c>
    </row>
    <row r="2222" spans="1:21" ht="14.4" customHeight="1" x14ac:dyDescent="0.3">
      <c r="A2222" s="831">
        <v>32</v>
      </c>
      <c r="B2222" s="832" t="s">
        <v>2552</v>
      </c>
      <c r="C2222" s="832" t="s">
        <v>2558</v>
      </c>
      <c r="D2222" s="833" t="s">
        <v>4322</v>
      </c>
      <c r="E2222" s="834" t="s">
        <v>2578</v>
      </c>
      <c r="F2222" s="832" t="s">
        <v>2553</v>
      </c>
      <c r="G2222" s="832" t="s">
        <v>2684</v>
      </c>
      <c r="H2222" s="832" t="s">
        <v>592</v>
      </c>
      <c r="I2222" s="832" t="s">
        <v>2685</v>
      </c>
      <c r="J2222" s="832" t="s">
        <v>2686</v>
      </c>
      <c r="K2222" s="832" t="s">
        <v>679</v>
      </c>
      <c r="L2222" s="835">
        <v>58.62</v>
      </c>
      <c r="M2222" s="835">
        <v>117.24</v>
      </c>
      <c r="N2222" s="832">
        <v>2</v>
      </c>
      <c r="O2222" s="836">
        <v>2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32</v>
      </c>
      <c r="B2223" s="832" t="s">
        <v>2552</v>
      </c>
      <c r="C2223" s="832" t="s">
        <v>2558</v>
      </c>
      <c r="D2223" s="833" t="s">
        <v>4322</v>
      </c>
      <c r="E2223" s="834" t="s">
        <v>2578</v>
      </c>
      <c r="F2223" s="832" t="s">
        <v>2553</v>
      </c>
      <c r="G2223" s="832" t="s">
        <v>2833</v>
      </c>
      <c r="H2223" s="832" t="s">
        <v>592</v>
      </c>
      <c r="I2223" s="832" t="s">
        <v>2834</v>
      </c>
      <c r="J2223" s="832" t="s">
        <v>2835</v>
      </c>
      <c r="K2223" s="832" t="s">
        <v>2836</v>
      </c>
      <c r="L2223" s="835">
        <v>3161.19</v>
      </c>
      <c r="M2223" s="835">
        <v>3161.19</v>
      </c>
      <c r="N2223" s="832">
        <v>1</v>
      </c>
      <c r="O2223" s="836">
        <v>1</v>
      </c>
      <c r="P2223" s="835">
        <v>3161.19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32</v>
      </c>
      <c r="B2224" s="832" t="s">
        <v>2552</v>
      </c>
      <c r="C2224" s="832" t="s">
        <v>2558</v>
      </c>
      <c r="D2224" s="833" t="s">
        <v>4322</v>
      </c>
      <c r="E2224" s="834" t="s">
        <v>2578</v>
      </c>
      <c r="F2224" s="832" t="s">
        <v>2553</v>
      </c>
      <c r="G2224" s="832" t="s">
        <v>2642</v>
      </c>
      <c r="H2224" s="832" t="s">
        <v>592</v>
      </c>
      <c r="I2224" s="832" t="s">
        <v>2643</v>
      </c>
      <c r="J2224" s="832" t="s">
        <v>2644</v>
      </c>
      <c r="K2224" s="832" t="s">
        <v>2645</v>
      </c>
      <c r="L2224" s="835">
        <v>88.76</v>
      </c>
      <c r="M2224" s="835">
        <v>621.32000000000005</v>
      </c>
      <c r="N2224" s="832">
        <v>7</v>
      </c>
      <c r="O2224" s="836">
        <v>4.5</v>
      </c>
      <c r="P2224" s="835">
        <v>88.76</v>
      </c>
      <c r="Q2224" s="837">
        <v>0.14285714285714285</v>
      </c>
      <c r="R2224" s="832">
        <v>1</v>
      </c>
      <c r="S2224" s="837">
        <v>0.14285714285714285</v>
      </c>
      <c r="T2224" s="836">
        <v>0.5</v>
      </c>
      <c r="U2224" s="838">
        <v>0.1111111111111111</v>
      </c>
    </row>
    <row r="2225" spans="1:21" ht="14.4" customHeight="1" x14ac:dyDescent="0.3">
      <c r="A2225" s="831">
        <v>32</v>
      </c>
      <c r="B2225" s="832" t="s">
        <v>2552</v>
      </c>
      <c r="C2225" s="832" t="s">
        <v>2558</v>
      </c>
      <c r="D2225" s="833" t="s">
        <v>4322</v>
      </c>
      <c r="E2225" s="834" t="s">
        <v>2578</v>
      </c>
      <c r="F2225" s="832" t="s">
        <v>2553</v>
      </c>
      <c r="G2225" s="832" t="s">
        <v>2632</v>
      </c>
      <c r="H2225" s="832" t="s">
        <v>592</v>
      </c>
      <c r="I2225" s="832" t="s">
        <v>3671</v>
      </c>
      <c r="J2225" s="832" t="s">
        <v>875</v>
      </c>
      <c r="K2225" s="832" t="s">
        <v>2809</v>
      </c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32</v>
      </c>
      <c r="B2226" s="832" t="s">
        <v>2552</v>
      </c>
      <c r="C2226" s="832" t="s">
        <v>2558</v>
      </c>
      <c r="D2226" s="833" t="s">
        <v>4322</v>
      </c>
      <c r="E2226" s="834" t="s">
        <v>2578</v>
      </c>
      <c r="F2226" s="832" t="s">
        <v>2553</v>
      </c>
      <c r="G2226" s="832" t="s">
        <v>3249</v>
      </c>
      <c r="H2226" s="832" t="s">
        <v>662</v>
      </c>
      <c r="I2226" s="832" t="s">
        <v>2301</v>
      </c>
      <c r="J2226" s="832" t="s">
        <v>2299</v>
      </c>
      <c r="K2226" s="832" t="s">
        <v>2302</v>
      </c>
      <c r="L2226" s="835">
        <v>176.32</v>
      </c>
      <c r="M2226" s="835">
        <v>176.32</v>
      </c>
      <c r="N2226" s="832">
        <v>1</v>
      </c>
      <c r="O2226" s="836">
        <v>0.5</v>
      </c>
      <c r="P2226" s="835">
        <v>176.32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32</v>
      </c>
      <c r="B2227" s="832" t="s">
        <v>2552</v>
      </c>
      <c r="C2227" s="832" t="s">
        <v>2558</v>
      </c>
      <c r="D2227" s="833" t="s">
        <v>4322</v>
      </c>
      <c r="E2227" s="834" t="s">
        <v>2578</v>
      </c>
      <c r="F2227" s="832" t="s">
        <v>2553</v>
      </c>
      <c r="G2227" s="832" t="s">
        <v>3249</v>
      </c>
      <c r="H2227" s="832" t="s">
        <v>592</v>
      </c>
      <c r="I2227" s="832" t="s">
        <v>4294</v>
      </c>
      <c r="J2227" s="832" t="s">
        <v>3787</v>
      </c>
      <c r="K2227" s="832" t="s">
        <v>4295</v>
      </c>
      <c r="L2227" s="835">
        <v>176.32</v>
      </c>
      <c r="M2227" s="835">
        <v>352.64</v>
      </c>
      <c r="N2227" s="832">
        <v>2</v>
      </c>
      <c r="O2227" s="836">
        <v>1</v>
      </c>
      <c r="P2227" s="835">
        <v>352.64</v>
      </c>
      <c r="Q2227" s="837">
        <v>1</v>
      </c>
      <c r="R2227" s="832">
        <v>2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32</v>
      </c>
      <c r="B2228" s="832" t="s">
        <v>2552</v>
      </c>
      <c r="C2228" s="832" t="s">
        <v>2558</v>
      </c>
      <c r="D2228" s="833" t="s">
        <v>4322</v>
      </c>
      <c r="E2228" s="834" t="s">
        <v>2578</v>
      </c>
      <c r="F2228" s="832" t="s">
        <v>2553</v>
      </c>
      <c r="G2228" s="832" t="s">
        <v>2691</v>
      </c>
      <c r="H2228" s="832" t="s">
        <v>662</v>
      </c>
      <c r="I2228" s="832" t="s">
        <v>2456</v>
      </c>
      <c r="J2228" s="832" t="s">
        <v>2457</v>
      </c>
      <c r="K2228" s="832" t="s">
        <v>2458</v>
      </c>
      <c r="L2228" s="835">
        <v>141.25</v>
      </c>
      <c r="M2228" s="835">
        <v>141.25</v>
      </c>
      <c r="N2228" s="832">
        <v>1</v>
      </c>
      <c r="O2228" s="836">
        <v>0.5</v>
      </c>
      <c r="P2228" s="835">
        <v>141.25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32</v>
      </c>
      <c r="B2229" s="832" t="s">
        <v>2552</v>
      </c>
      <c r="C2229" s="832" t="s">
        <v>2558</v>
      </c>
      <c r="D2229" s="833" t="s">
        <v>4322</v>
      </c>
      <c r="E2229" s="834" t="s">
        <v>2578</v>
      </c>
      <c r="F2229" s="832" t="s">
        <v>2553</v>
      </c>
      <c r="G2229" s="832" t="s">
        <v>2634</v>
      </c>
      <c r="H2229" s="832" t="s">
        <v>662</v>
      </c>
      <c r="I2229" s="832" t="s">
        <v>2694</v>
      </c>
      <c r="J2229" s="832" t="s">
        <v>901</v>
      </c>
      <c r="K2229" s="832" t="s">
        <v>2018</v>
      </c>
      <c r="L2229" s="835">
        <v>490.89</v>
      </c>
      <c r="M2229" s="835">
        <v>1472.67</v>
      </c>
      <c r="N2229" s="832">
        <v>3</v>
      </c>
      <c r="O2229" s="836">
        <v>1</v>
      </c>
      <c r="P2229" s="835">
        <v>1472.67</v>
      </c>
      <c r="Q2229" s="837">
        <v>1</v>
      </c>
      <c r="R2229" s="832">
        <v>3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32</v>
      </c>
      <c r="B2230" s="832" t="s">
        <v>2552</v>
      </c>
      <c r="C2230" s="832" t="s">
        <v>2558</v>
      </c>
      <c r="D2230" s="833" t="s">
        <v>4322</v>
      </c>
      <c r="E2230" s="834" t="s">
        <v>2578</v>
      </c>
      <c r="F2230" s="832" t="s">
        <v>2553</v>
      </c>
      <c r="G2230" s="832" t="s">
        <v>2859</v>
      </c>
      <c r="H2230" s="832" t="s">
        <v>592</v>
      </c>
      <c r="I2230" s="832" t="s">
        <v>2860</v>
      </c>
      <c r="J2230" s="832" t="s">
        <v>1584</v>
      </c>
      <c r="K2230" s="832" t="s">
        <v>2861</v>
      </c>
      <c r="L2230" s="835">
        <v>103.67</v>
      </c>
      <c r="M2230" s="835">
        <v>103.67</v>
      </c>
      <c r="N2230" s="832">
        <v>1</v>
      </c>
      <c r="O2230" s="836">
        <v>0.5</v>
      </c>
      <c r="P2230" s="835">
        <v>103.67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32</v>
      </c>
      <c r="B2231" s="832" t="s">
        <v>2552</v>
      </c>
      <c r="C2231" s="832" t="s">
        <v>2558</v>
      </c>
      <c r="D2231" s="833" t="s">
        <v>4322</v>
      </c>
      <c r="E2231" s="834" t="s">
        <v>2578</v>
      </c>
      <c r="F2231" s="832" t="s">
        <v>2553</v>
      </c>
      <c r="G2231" s="832" t="s">
        <v>2859</v>
      </c>
      <c r="H2231" s="832" t="s">
        <v>592</v>
      </c>
      <c r="I2231" s="832" t="s">
        <v>2862</v>
      </c>
      <c r="J2231" s="832" t="s">
        <v>1584</v>
      </c>
      <c r="K2231" s="832" t="s">
        <v>2861</v>
      </c>
      <c r="L2231" s="835">
        <v>103.67</v>
      </c>
      <c r="M2231" s="835">
        <v>207.34</v>
      </c>
      <c r="N2231" s="832">
        <v>2</v>
      </c>
      <c r="O2231" s="836">
        <v>1.5</v>
      </c>
      <c r="P2231" s="835">
        <v>207.34</v>
      </c>
      <c r="Q2231" s="837">
        <v>1</v>
      </c>
      <c r="R2231" s="832">
        <v>2</v>
      </c>
      <c r="S2231" s="837">
        <v>1</v>
      </c>
      <c r="T2231" s="836">
        <v>1.5</v>
      </c>
      <c r="U2231" s="838">
        <v>1</v>
      </c>
    </row>
    <row r="2232" spans="1:21" ht="14.4" customHeight="1" x14ac:dyDescent="0.3">
      <c r="A2232" s="831">
        <v>32</v>
      </c>
      <c r="B2232" s="832" t="s">
        <v>2552</v>
      </c>
      <c r="C2232" s="832" t="s">
        <v>2558</v>
      </c>
      <c r="D2232" s="833" t="s">
        <v>4322</v>
      </c>
      <c r="E2232" s="834" t="s">
        <v>2578</v>
      </c>
      <c r="F2232" s="832" t="s">
        <v>2553</v>
      </c>
      <c r="G2232" s="832" t="s">
        <v>2611</v>
      </c>
      <c r="H2232" s="832" t="s">
        <v>662</v>
      </c>
      <c r="I2232" s="832" t="s">
        <v>1993</v>
      </c>
      <c r="J2232" s="832" t="s">
        <v>1994</v>
      </c>
      <c r="K2232" s="832" t="s">
        <v>1995</v>
      </c>
      <c r="L2232" s="835">
        <v>453.18</v>
      </c>
      <c r="M2232" s="835">
        <v>453.18</v>
      </c>
      <c r="N2232" s="832">
        <v>1</v>
      </c>
      <c r="O2232" s="836">
        <v>0.5</v>
      </c>
      <c r="P2232" s="835">
        <v>453.18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32</v>
      </c>
      <c r="B2233" s="832" t="s">
        <v>2552</v>
      </c>
      <c r="C2233" s="832" t="s">
        <v>2558</v>
      </c>
      <c r="D2233" s="833" t="s">
        <v>4322</v>
      </c>
      <c r="E2233" s="834" t="s">
        <v>2578</v>
      </c>
      <c r="F2233" s="832" t="s">
        <v>2553</v>
      </c>
      <c r="G2233" s="832" t="s">
        <v>2866</v>
      </c>
      <c r="H2233" s="832" t="s">
        <v>662</v>
      </c>
      <c r="I2233" s="832" t="s">
        <v>4296</v>
      </c>
      <c r="J2233" s="832" t="s">
        <v>3907</v>
      </c>
      <c r="K2233" s="832" t="s">
        <v>4297</v>
      </c>
      <c r="L2233" s="835">
        <v>0</v>
      </c>
      <c r="M2233" s="835">
        <v>0</v>
      </c>
      <c r="N2233" s="832">
        <v>1</v>
      </c>
      <c r="O2233" s="836">
        <v>1</v>
      </c>
      <c r="P2233" s="835"/>
      <c r="Q2233" s="837"/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32</v>
      </c>
      <c r="B2234" s="832" t="s">
        <v>2552</v>
      </c>
      <c r="C2234" s="832" t="s">
        <v>2558</v>
      </c>
      <c r="D2234" s="833" t="s">
        <v>4322</v>
      </c>
      <c r="E2234" s="834" t="s">
        <v>2578</v>
      </c>
      <c r="F2234" s="832" t="s">
        <v>2553</v>
      </c>
      <c r="G2234" s="832" t="s">
        <v>3032</v>
      </c>
      <c r="H2234" s="832" t="s">
        <v>592</v>
      </c>
      <c r="I2234" s="832" t="s">
        <v>3033</v>
      </c>
      <c r="J2234" s="832" t="s">
        <v>3034</v>
      </c>
      <c r="K2234" s="832" t="s">
        <v>3035</v>
      </c>
      <c r="L2234" s="835">
        <v>463.19</v>
      </c>
      <c r="M2234" s="835">
        <v>463.19</v>
      </c>
      <c r="N2234" s="832">
        <v>1</v>
      </c>
      <c r="O2234" s="836">
        <v>0.5</v>
      </c>
      <c r="P2234" s="835">
        <v>463.19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32</v>
      </c>
      <c r="B2235" s="832" t="s">
        <v>2552</v>
      </c>
      <c r="C2235" s="832" t="s">
        <v>2558</v>
      </c>
      <c r="D2235" s="833" t="s">
        <v>4322</v>
      </c>
      <c r="E2235" s="834" t="s">
        <v>2578</v>
      </c>
      <c r="F2235" s="832" t="s">
        <v>2553</v>
      </c>
      <c r="G2235" s="832" t="s">
        <v>2636</v>
      </c>
      <c r="H2235" s="832" t="s">
        <v>662</v>
      </c>
      <c r="I2235" s="832" t="s">
        <v>2769</v>
      </c>
      <c r="J2235" s="832" t="s">
        <v>1990</v>
      </c>
      <c r="K2235" s="832" t="s">
        <v>1991</v>
      </c>
      <c r="L2235" s="835">
        <v>115.18</v>
      </c>
      <c r="M2235" s="835">
        <v>230.36</v>
      </c>
      <c r="N2235" s="832">
        <v>2</v>
      </c>
      <c r="O2235" s="836">
        <v>1</v>
      </c>
      <c r="P2235" s="835">
        <v>230.36</v>
      </c>
      <c r="Q2235" s="837">
        <v>1</v>
      </c>
      <c r="R2235" s="832">
        <v>2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32</v>
      </c>
      <c r="B2236" s="832" t="s">
        <v>2552</v>
      </c>
      <c r="C2236" s="832" t="s">
        <v>2558</v>
      </c>
      <c r="D2236" s="833" t="s">
        <v>4322</v>
      </c>
      <c r="E2236" s="834" t="s">
        <v>2578</v>
      </c>
      <c r="F2236" s="832" t="s">
        <v>2553</v>
      </c>
      <c r="G2236" s="832" t="s">
        <v>2636</v>
      </c>
      <c r="H2236" s="832" t="s">
        <v>662</v>
      </c>
      <c r="I2236" s="832" t="s">
        <v>2697</v>
      </c>
      <c r="J2236" s="832" t="s">
        <v>1990</v>
      </c>
      <c r="K2236" s="832" t="s">
        <v>2698</v>
      </c>
      <c r="L2236" s="835">
        <v>57.6</v>
      </c>
      <c r="M2236" s="835">
        <v>57.6</v>
      </c>
      <c r="N2236" s="832">
        <v>1</v>
      </c>
      <c r="O2236" s="836">
        <v>0.5</v>
      </c>
      <c r="P2236" s="835">
        <v>57.6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32</v>
      </c>
      <c r="B2237" s="832" t="s">
        <v>2552</v>
      </c>
      <c r="C2237" s="832" t="s">
        <v>2558</v>
      </c>
      <c r="D2237" s="833" t="s">
        <v>4322</v>
      </c>
      <c r="E2237" s="834" t="s">
        <v>2578</v>
      </c>
      <c r="F2237" s="832" t="s">
        <v>2553</v>
      </c>
      <c r="G2237" s="832" t="s">
        <v>2636</v>
      </c>
      <c r="H2237" s="832" t="s">
        <v>592</v>
      </c>
      <c r="I2237" s="832" t="s">
        <v>2744</v>
      </c>
      <c r="J2237" s="832" t="s">
        <v>1990</v>
      </c>
      <c r="K2237" s="832" t="s">
        <v>2745</v>
      </c>
      <c r="L2237" s="835">
        <v>103.67</v>
      </c>
      <c r="M2237" s="835">
        <v>103.67</v>
      </c>
      <c r="N2237" s="832">
        <v>1</v>
      </c>
      <c r="O2237" s="836">
        <v>0.5</v>
      </c>
      <c r="P2237" s="835">
        <v>103.67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32</v>
      </c>
      <c r="B2238" s="832" t="s">
        <v>2552</v>
      </c>
      <c r="C2238" s="832" t="s">
        <v>2558</v>
      </c>
      <c r="D2238" s="833" t="s">
        <v>4322</v>
      </c>
      <c r="E2238" s="834" t="s">
        <v>2578</v>
      </c>
      <c r="F2238" s="832" t="s">
        <v>2553</v>
      </c>
      <c r="G2238" s="832" t="s">
        <v>2699</v>
      </c>
      <c r="H2238" s="832" t="s">
        <v>662</v>
      </c>
      <c r="I2238" s="832" t="s">
        <v>2324</v>
      </c>
      <c r="J2238" s="832" t="s">
        <v>1268</v>
      </c>
      <c r="K2238" s="832" t="s">
        <v>1269</v>
      </c>
      <c r="L2238" s="835">
        <v>176.47</v>
      </c>
      <c r="M2238" s="835">
        <v>3705.87</v>
      </c>
      <c r="N2238" s="832">
        <v>21</v>
      </c>
      <c r="O2238" s="836">
        <v>0.5</v>
      </c>
      <c r="P2238" s="835">
        <v>3705.87</v>
      </c>
      <c r="Q2238" s="837">
        <v>1</v>
      </c>
      <c r="R2238" s="832">
        <v>21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32</v>
      </c>
      <c r="B2239" s="832" t="s">
        <v>2552</v>
      </c>
      <c r="C2239" s="832" t="s">
        <v>2558</v>
      </c>
      <c r="D2239" s="833" t="s">
        <v>4322</v>
      </c>
      <c r="E2239" s="834" t="s">
        <v>2578</v>
      </c>
      <c r="F2239" s="832" t="s">
        <v>2553</v>
      </c>
      <c r="G2239" s="832" t="s">
        <v>2612</v>
      </c>
      <c r="H2239" s="832" t="s">
        <v>592</v>
      </c>
      <c r="I2239" s="832" t="s">
        <v>2613</v>
      </c>
      <c r="J2239" s="832" t="s">
        <v>2614</v>
      </c>
      <c r="K2239" s="832" t="s">
        <v>2615</v>
      </c>
      <c r="L2239" s="835">
        <v>21.92</v>
      </c>
      <c r="M2239" s="835">
        <v>109.60000000000001</v>
      </c>
      <c r="N2239" s="832">
        <v>5</v>
      </c>
      <c r="O2239" s="836">
        <v>3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32</v>
      </c>
      <c r="B2240" s="832" t="s">
        <v>2552</v>
      </c>
      <c r="C2240" s="832" t="s">
        <v>2558</v>
      </c>
      <c r="D2240" s="833" t="s">
        <v>4322</v>
      </c>
      <c r="E2240" s="834" t="s">
        <v>2578</v>
      </c>
      <c r="F2240" s="832" t="s">
        <v>2553</v>
      </c>
      <c r="G2240" s="832" t="s">
        <v>2612</v>
      </c>
      <c r="H2240" s="832" t="s">
        <v>592</v>
      </c>
      <c r="I2240" s="832" t="s">
        <v>2616</v>
      </c>
      <c r="J2240" s="832" t="s">
        <v>2617</v>
      </c>
      <c r="K2240" s="832" t="s">
        <v>2618</v>
      </c>
      <c r="L2240" s="835">
        <v>87.67</v>
      </c>
      <c r="M2240" s="835">
        <v>350.68</v>
      </c>
      <c r="N2240" s="832">
        <v>4</v>
      </c>
      <c r="O2240" s="836">
        <v>2.5</v>
      </c>
      <c r="P2240" s="835">
        <v>263.01</v>
      </c>
      <c r="Q2240" s="837">
        <v>0.75</v>
      </c>
      <c r="R2240" s="832">
        <v>3</v>
      </c>
      <c r="S2240" s="837">
        <v>0.75</v>
      </c>
      <c r="T2240" s="836">
        <v>2</v>
      </c>
      <c r="U2240" s="838">
        <v>0.8</v>
      </c>
    </row>
    <row r="2241" spans="1:21" ht="14.4" customHeight="1" x14ac:dyDescent="0.3">
      <c r="A2241" s="831">
        <v>32</v>
      </c>
      <c r="B2241" s="832" t="s">
        <v>2552</v>
      </c>
      <c r="C2241" s="832" t="s">
        <v>2558</v>
      </c>
      <c r="D2241" s="833" t="s">
        <v>4322</v>
      </c>
      <c r="E2241" s="834" t="s">
        <v>2578</v>
      </c>
      <c r="F2241" s="832" t="s">
        <v>2553</v>
      </c>
      <c r="G2241" s="832" t="s">
        <v>2700</v>
      </c>
      <c r="H2241" s="832" t="s">
        <v>662</v>
      </c>
      <c r="I2241" s="832" t="s">
        <v>2083</v>
      </c>
      <c r="J2241" s="832" t="s">
        <v>2079</v>
      </c>
      <c r="K2241" s="832" t="s">
        <v>2084</v>
      </c>
      <c r="L2241" s="835">
        <v>158.99</v>
      </c>
      <c r="M2241" s="835">
        <v>158.99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32</v>
      </c>
      <c r="B2242" s="832" t="s">
        <v>2552</v>
      </c>
      <c r="C2242" s="832" t="s">
        <v>2558</v>
      </c>
      <c r="D2242" s="833" t="s">
        <v>4322</v>
      </c>
      <c r="E2242" s="834" t="s">
        <v>2578</v>
      </c>
      <c r="F2242" s="832" t="s">
        <v>2553</v>
      </c>
      <c r="G2242" s="832" t="s">
        <v>3047</v>
      </c>
      <c r="H2242" s="832" t="s">
        <v>592</v>
      </c>
      <c r="I2242" s="832" t="s">
        <v>3048</v>
      </c>
      <c r="J2242" s="832" t="s">
        <v>3049</v>
      </c>
      <c r="K2242" s="832" t="s">
        <v>3050</v>
      </c>
      <c r="L2242" s="835">
        <v>0</v>
      </c>
      <c r="M2242" s="835">
        <v>0</v>
      </c>
      <c r="N2242" s="832">
        <v>1</v>
      </c>
      <c r="O2242" s="836">
        <v>0.5</v>
      </c>
      <c r="P2242" s="835">
        <v>0</v>
      </c>
      <c r="Q2242" s="837"/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32</v>
      </c>
      <c r="B2243" s="832" t="s">
        <v>2552</v>
      </c>
      <c r="C2243" s="832" t="s">
        <v>2558</v>
      </c>
      <c r="D2243" s="833" t="s">
        <v>4322</v>
      </c>
      <c r="E2243" s="834" t="s">
        <v>2578</v>
      </c>
      <c r="F2243" s="832" t="s">
        <v>2553</v>
      </c>
      <c r="G2243" s="832" t="s">
        <v>3051</v>
      </c>
      <c r="H2243" s="832" t="s">
        <v>662</v>
      </c>
      <c r="I2243" s="832" t="s">
        <v>2362</v>
      </c>
      <c r="J2243" s="832" t="s">
        <v>1443</v>
      </c>
      <c r="K2243" s="832" t="s">
        <v>2363</v>
      </c>
      <c r="L2243" s="835">
        <v>63.75</v>
      </c>
      <c r="M2243" s="835">
        <v>63.75</v>
      </c>
      <c r="N2243" s="832">
        <v>1</v>
      </c>
      <c r="O2243" s="836">
        <v>0.5</v>
      </c>
      <c r="P2243" s="835">
        <v>63.75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32</v>
      </c>
      <c r="B2244" s="832" t="s">
        <v>2552</v>
      </c>
      <c r="C2244" s="832" t="s">
        <v>2558</v>
      </c>
      <c r="D2244" s="833" t="s">
        <v>4322</v>
      </c>
      <c r="E2244" s="834" t="s">
        <v>2578</v>
      </c>
      <c r="F2244" s="832" t="s">
        <v>2553</v>
      </c>
      <c r="G2244" s="832" t="s">
        <v>2602</v>
      </c>
      <c r="H2244" s="832" t="s">
        <v>592</v>
      </c>
      <c r="I2244" s="832" t="s">
        <v>2901</v>
      </c>
      <c r="J2244" s="832" t="s">
        <v>2640</v>
      </c>
      <c r="K2244" s="832" t="s">
        <v>2902</v>
      </c>
      <c r="L2244" s="835">
        <v>42.54</v>
      </c>
      <c r="M2244" s="835">
        <v>85.08</v>
      </c>
      <c r="N2244" s="832">
        <v>2</v>
      </c>
      <c r="O2244" s="836">
        <v>0.5</v>
      </c>
      <c r="P2244" s="835">
        <v>85.08</v>
      </c>
      <c r="Q2244" s="837">
        <v>1</v>
      </c>
      <c r="R2244" s="832">
        <v>2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32</v>
      </c>
      <c r="B2245" s="832" t="s">
        <v>2552</v>
      </c>
      <c r="C2245" s="832" t="s">
        <v>2558</v>
      </c>
      <c r="D2245" s="833" t="s">
        <v>4322</v>
      </c>
      <c r="E2245" s="834" t="s">
        <v>2578</v>
      </c>
      <c r="F2245" s="832" t="s">
        <v>2553</v>
      </c>
      <c r="G2245" s="832" t="s">
        <v>2602</v>
      </c>
      <c r="H2245" s="832" t="s">
        <v>662</v>
      </c>
      <c r="I2245" s="832" t="s">
        <v>2153</v>
      </c>
      <c r="J2245" s="832" t="s">
        <v>729</v>
      </c>
      <c r="K2245" s="832" t="s">
        <v>3628</v>
      </c>
      <c r="L2245" s="835">
        <v>311.33999999999997</v>
      </c>
      <c r="M2245" s="835">
        <v>311.33999999999997</v>
      </c>
      <c r="N2245" s="832">
        <v>1</v>
      </c>
      <c r="O2245" s="836">
        <v>0.5</v>
      </c>
      <c r="P2245" s="835">
        <v>311.33999999999997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32</v>
      </c>
      <c r="B2246" s="832" t="s">
        <v>2552</v>
      </c>
      <c r="C2246" s="832" t="s">
        <v>2558</v>
      </c>
      <c r="D2246" s="833" t="s">
        <v>4322</v>
      </c>
      <c r="E2246" s="834" t="s">
        <v>2578</v>
      </c>
      <c r="F2246" s="832" t="s">
        <v>2553</v>
      </c>
      <c r="G2246" s="832" t="s">
        <v>3080</v>
      </c>
      <c r="H2246" s="832" t="s">
        <v>662</v>
      </c>
      <c r="I2246" s="832" t="s">
        <v>2209</v>
      </c>
      <c r="J2246" s="832" t="s">
        <v>2210</v>
      </c>
      <c r="K2246" s="832" t="s">
        <v>2211</v>
      </c>
      <c r="L2246" s="835">
        <v>902.57</v>
      </c>
      <c r="M2246" s="835">
        <v>4512.8500000000004</v>
      </c>
      <c r="N2246" s="832">
        <v>5</v>
      </c>
      <c r="O2246" s="836">
        <v>1.5</v>
      </c>
      <c r="P2246" s="835">
        <v>4512.8500000000004</v>
      </c>
      <c r="Q2246" s="837">
        <v>1</v>
      </c>
      <c r="R2246" s="832">
        <v>5</v>
      </c>
      <c r="S2246" s="837">
        <v>1</v>
      </c>
      <c r="T2246" s="836">
        <v>1.5</v>
      </c>
      <c r="U2246" s="838">
        <v>1</v>
      </c>
    </row>
    <row r="2247" spans="1:21" ht="14.4" customHeight="1" x14ac:dyDescent="0.3">
      <c r="A2247" s="831">
        <v>32</v>
      </c>
      <c r="B2247" s="832" t="s">
        <v>2552</v>
      </c>
      <c r="C2247" s="832" t="s">
        <v>2558</v>
      </c>
      <c r="D2247" s="833" t="s">
        <v>4322</v>
      </c>
      <c r="E2247" s="834" t="s">
        <v>2578</v>
      </c>
      <c r="F2247" s="832" t="s">
        <v>2553</v>
      </c>
      <c r="G2247" s="832" t="s">
        <v>3080</v>
      </c>
      <c r="H2247" s="832" t="s">
        <v>662</v>
      </c>
      <c r="I2247" s="832" t="s">
        <v>2212</v>
      </c>
      <c r="J2247" s="832" t="s">
        <v>2213</v>
      </c>
      <c r="K2247" s="832" t="s">
        <v>2147</v>
      </c>
      <c r="L2247" s="835">
        <v>339.8</v>
      </c>
      <c r="M2247" s="835">
        <v>2038.8000000000002</v>
      </c>
      <c r="N2247" s="832">
        <v>6</v>
      </c>
      <c r="O2247" s="836">
        <v>1.5</v>
      </c>
      <c r="P2247" s="835">
        <v>2038.8000000000002</v>
      </c>
      <c r="Q2247" s="837">
        <v>1</v>
      </c>
      <c r="R2247" s="832">
        <v>6</v>
      </c>
      <c r="S2247" s="837">
        <v>1</v>
      </c>
      <c r="T2247" s="836">
        <v>1.5</v>
      </c>
      <c r="U2247" s="838">
        <v>1</v>
      </c>
    </row>
    <row r="2248" spans="1:21" ht="14.4" customHeight="1" x14ac:dyDescent="0.3">
      <c r="A2248" s="831">
        <v>32</v>
      </c>
      <c r="B2248" s="832" t="s">
        <v>2552</v>
      </c>
      <c r="C2248" s="832" t="s">
        <v>2558</v>
      </c>
      <c r="D2248" s="833" t="s">
        <v>4322</v>
      </c>
      <c r="E2248" s="834" t="s">
        <v>2578</v>
      </c>
      <c r="F2248" s="832" t="s">
        <v>2553</v>
      </c>
      <c r="G2248" s="832" t="s">
        <v>3341</v>
      </c>
      <c r="H2248" s="832" t="s">
        <v>662</v>
      </c>
      <c r="I2248" s="832" t="s">
        <v>3342</v>
      </c>
      <c r="J2248" s="832" t="s">
        <v>3343</v>
      </c>
      <c r="K2248" s="832" t="s">
        <v>3344</v>
      </c>
      <c r="L2248" s="835">
        <v>16862.740000000002</v>
      </c>
      <c r="M2248" s="835">
        <v>16862.740000000002</v>
      </c>
      <c r="N2248" s="832">
        <v>1</v>
      </c>
      <c r="O2248" s="836">
        <v>0.5</v>
      </c>
      <c r="P2248" s="835">
        <v>16862.740000000002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32</v>
      </c>
      <c r="B2249" s="832" t="s">
        <v>2552</v>
      </c>
      <c r="C2249" s="832" t="s">
        <v>2558</v>
      </c>
      <c r="D2249" s="833" t="s">
        <v>4322</v>
      </c>
      <c r="E2249" s="834" t="s">
        <v>2578</v>
      </c>
      <c r="F2249" s="832" t="s">
        <v>2553</v>
      </c>
      <c r="G2249" s="832" t="s">
        <v>2708</v>
      </c>
      <c r="H2249" s="832" t="s">
        <v>662</v>
      </c>
      <c r="I2249" s="832" t="s">
        <v>2192</v>
      </c>
      <c r="J2249" s="832" t="s">
        <v>2193</v>
      </c>
      <c r="K2249" s="832" t="s">
        <v>2194</v>
      </c>
      <c r="L2249" s="835">
        <v>10325.280000000001</v>
      </c>
      <c r="M2249" s="835">
        <v>72276.960000000006</v>
      </c>
      <c r="N2249" s="832">
        <v>7</v>
      </c>
      <c r="O2249" s="836">
        <v>1</v>
      </c>
      <c r="P2249" s="835">
        <v>72276.960000000006</v>
      </c>
      <c r="Q2249" s="837">
        <v>1</v>
      </c>
      <c r="R2249" s="832">
        <v>7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32</v>
      </c>
      <c r="B2250" s="832" t="s">
        <v>2552</v>
      </c>
      <c r="C2250" s="832" t="s">
        <v>2558</v>
      </c>
      <c r="D2250" s="833" t="s">
        <v>4322</v>
      </c>
      <c r="E2250" s="834" t="s">
        <v>2578</v>
      </c>
      <c r="F2250" s="832" t="s">
        <v>2553</v>
      </c>
      <c r="G2250" s="832" t="s">
        <v>2760</v>
      </c>
      <c r="H2250" s="832" t="s">
        <v>662</v>
      </c>
      <c r="I2250" s="832" t="s">
        <v>2267</v>
      </c>
      <c r="J2250" s="832" t="s">
        <v>1248</v>
      </c>
      <c r="K2250" s="832" t="s">
        <v>2268</v>
      </c>
      <c r="L2250" s="835">
        <v>0</v>
      </c>
      <c r="M2250" s="835">
        <v>0</v>
      </c>
      <c r="N2250" s="832">
        <v>1</v>
      </c>
      <c r="O2250" s="836">
        <v>0.5</v>
      </c>
      <c r="P2250" s="835">
        <v>0</v>
      </c>
      <c r="Q2250" s="837"/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32</v>
      </c>
      <c r="B2251" s="832" t="s">
        <v>2552</v>
      </c>
      <c r="C2251" s="832" t="s">
        <v>2558</v>
      </c>
      <c r="D2251" s="833" t="s">
        <v>4322</v>
      </c>
      <c r="E2251" s="834" t="s">
        <v>2578</v>
      </c>
      <c r="F2251" s="832" t="s">
        <v>2553</v>
      </c>
      <c r="G2251" s="832" t="s">
        <v>4298</v>
      </c>
      <c r="H2251" s="832" t="s">
        <v>592</v>
      </c>
      <c r="I2251" s="832" t="s">
        <v>4299</v>
      </c>
      <c r="J2251" s="832" t="s">
        <v>4300</v>
      </c>
      <c r="K2251" s="832" t="s">
        <v>4301</v>
      </c>
      <c r="L2251" s="835">
        <v>18203.38</v>
      </c>
      <c r="M2251" s="835">
        <v>18203.38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32</v>
      </c>
      <c r="B2252" s="832" t="s">
        <v>2552</v>
      </c>
      <c r="C2252" s="832" t="s">
        <v>2558</v>
      </c>
      <c r="D2252" s="833" t="s">
        <v>4322</v>
      </c>
      <c r="E2252" s="834" t="s">
        <v>2578</v>
      </c>
      <c r="F2252" s="832" t="s">
        <v>2553</v>
      </c>
      <c r="G2252" s="832" t="s">
        <v>2940</v>
      </c>
      <c r="H2252" s="832" t="s">
        <v>592</v>
      </c>
      <c r="I2252" s="832" t="s">
        <v>2941</v>
      </c>
      <c r="J2252" s="832" t="s">
        <v>2942</v>
      </c>
      <c r="K2252" s="832" t="s">
        <v>2943</v>
      </c>
      <c r="L2252" s="835">
        <v>421.79</v>
      </c>
      <c r="M2252" s="835">
        <v>843.58</v>
      </c>
      <c r="N2252" s="832">
        <v>2</v>
      </c>
      <c r="O2252" s="836">
        <v>1.5</v>
      </c>
      <c r="P2252" s="835">
        <v>843.58</v>
      </c>
      <c r="Q2252" s="837">
        <v>1</v>
      </c>
      <c r="R2252" s="832">
        <v>2</v>
      </c>
      <c r="S2252" s="837">
        <v>1</v>
      </c>
      <c r="T2252" s="836">
        <v>1.5</v>
      </c>
      <c r="U2252" s="838">
        <v>1</v>
      </c>
    </row>
    <row r="2253" spans="1:21" ht="14.4" customHeight="1" x14ac:dyDescent="0.3">
      <c r="A2253" s="831">
        <v>32</v>
      </c>
      <c r="B2253" s="832" t="s">
        <v>2552</v>
      </c>
      <c r="C2253" s="832" t="s">
        <v>2558</v>
      </c>
      <c r="D2253" s="833" t="s">
        <v>4322</v>
      </c>
      <c r="E2253" s="834" t="s">
        <v>2590</v>
      </c>
      <c r="F2253" s="832" t="s">
        <v>2553</v>
      </c>
      <c r="G2253" s="832" t="s">
        <v>2648</v>
      </c>
      <c r="H2253" s="832" t="s">
        <v>662</v>
      </c>
      <c r="I2253" s="832" t="s">
        <v>2236</v>
      </c>
      <c r="J2253" s="832" t="s">
        <v>678</v>
      </c>
      <c r="K2253" s="832" t="s">
        <v>679</v>
      </c>
      <c r="L2253" s="835">
        <v>72.55</v>
      </c>
      <c r="M2253" s="835">
        <v>72.55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32</v>
      </c>
      <c r="B2254" s="832" t="s">
        <v>2552</v>
      </c>
      <c r="C2254" s="832" t="s">
        <v>2558</v>
      </c>
      <c r="D2254" s="833" t="s">
        <v>4322</v>
      </c>
      <c r="E2254" s="834" t="s">
        <v>2590</v>
      </c>
      <c r="F2254" s="832" t="s">
        <v>2553</v>
      </c>
      <c r="G2254" s="832" t="s">
        <v>3307</v>
      </c>
      <c r="H2254" s="832" t="s">
        <v>592</v>
      </c>
      <c r="I2254" s="832" t="s">
        <v>4302</v>
      </c>
      <c r="J2254" s="832" t="s">
        <v>3988</v>
      </c>
      <c r="K2254" s="832" t="s">
        <v>2272</v>
      </c>
      <c r="L2254" s="835">
        <v>70.23</v>
      </c>
      <c r="M2254" s="835">
        <v>70.23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32</v>
      </c>
      <c r="B2255" s="832" t="s">
        <v>2552</v>
      </c>
      <c r="C2255" s="832" t="s">
        <v>2558</v>
      </c>
      <c r="D2255" s="833" t="s">
        <v>4322</v>
      </c>
      <c r="E2255" s="834" t="s">
        <v>2590</v>
      </c>
      <c r="F2255" s="832" t="s">
        <v>2553</v>
      </c>
      <c r="G2255" s="832" t="s">
        <v>2650</v>
      </c>
      <c r="H2255" s="832" t="s">
        <v>592</v>
      </c>
      <c r="I2255" s="832" t="s">
        <v>2721</v>
      </c>
      <c r="J2255" s="832" t="s">
        <v>2722</v>
      </c>
      <c r="K2255" s="832" t="s">
        <v>2723</v>
      </c>
      <c r="L2255" s="835">
        <v>211.61</v>
      </c>
      <c r="M2255" s="835">
        <v>423.22</v>
      </c>
      <c r="N2255" s="832">
        <v>2</v>
      </c>
      <c r="O2255" s="836">
        <v>0.5</v>
      </c>
      <c r="P2255" s="835">
        <v>423.22</v>
      </c>
      <c r="Q2255" s="837">
        <v>1</v>
      </c>
      <c r="R2255" s="832">
        <v>2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32</v>
      </c>
      <c r="B2256" s="832" t="s">
        <v>2552</v>
      </c>
      <c r="C2256" s="832" t="s">
        <v>2558</v>
      </c>
      <c r="D2256" s="833" t="s">
        <v>4322</v>
      </c>
      <c r="E2256" s="834" t="s">
        <v>2590</v>
      </c>
      <c r="F2256" s="832" t="s">
        <v>2553</v>
      </c>
      <c r="G2256" s="832" t="s">
        <v>3234</v>
      </c>
      <c r="H2256" s="832" t="s">
        <v>592</v>
      </c>
      <c r="I2256" s="832" t="s">
        <v>3235</v>
      </c>
      <c r="J2256" s="832" t="s">
        <v>3236</v>
      </c>
      <c r="K2256" s="832" t="s">
        <v>3237</v>
      </c>
      <c r="L2256" s="835">
        <v>24.37</v>
      </c>
      <c r="M2256" s="835">
        <v>24.37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32</v>
      </c>
      <c r="B2257" s="832" t="s">
        <v>2552</v>
      </c>
      <c r="C2257" s="832" t="s">
        <v>2558</v>
      </c>
      <c r="D2257" s="833" t="s">
        <v>4322</v>
      </c>
      <c r="E2257" s="834" t="s">
        <v>2590</v>
      </c>
      <c r="F2257" s="832" t="s">
        <v>2553</v>
      </c>
      <c r="G2257" s="832" t="s">
        <v>3234</v>
      </c>
      <c r="H2257" s="832" t="s">
        <v>592</v>
      </c>
      <c r="I2257" s="832" t="s">
        <v>3238</v>
      </c>
      <c r="J2257" s="832" t="s">
        <v>3236</v>
      </c>
      <c r="K2257" s="832" t="s">
        <v>3239</v>
      </c>
      <c r="L2257" s="835">
        <v>38.590000000000003</v>
      </c>
      <c r="M2257" s="835">
        <v>38.590000000000003</v>
      </c>
      <c r="N2257" s="832">
        <v>1</v>
      </c>
      <c r="O2257" s="836">
        <v>1</v>
      </c>
      <c r="P2257" s="835">
        <v>38.590000000000003</v>
      </c>
      <c r="Q2257" s="837">
        <v>1</v>
      </c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32</v>
      </c>
      <c r="B2258" s="832" t="s">
        <v>2552</v>
      </c>
      <c r="C2258" s="832" t="s">
        <v>2558</v>
      </c>
      <c r="D2258" s="833" t="s">
        <v>4322</v>
      </c>
      <c r="E2258" s="834" t="s">
        <v>2590</v>
      </c>
      <c r="F2258" s="832" t="s">
        <v>2553</v>
      </c>
      <c r="G2258" s="832" t="s">
        <v>2642</v>
      </c>
      <c r="H2258" s="832" t="s">
        <v>592</v>
      </c>
      <c r="I2258" s="832" t="s">
        <v>2643</v>
      </c>
      <c r="J2258" s="832" t="s">
        <v>2644</v>
      </c>
      <c r="K2258" s="832" t="s">
        <v>2645</v>
      </c>
      <c r="L2258" s="835">
        <v>88.76</v>
      </c>
      <c r="M2258" s="835">
        <v>355.04</v>
      </c>
      <c r="N2258" s="832">
        <v>4</v>
      </c>
      <c r="O2258" s="836">
        <v>2</v>
      </c>
      <c r="P2258" s="835">
        <v>88.76</v>
      </c>
      <c r="Q2258" s="837">
        <v>0.25</v>
      </c>
      <c r="R2258" s="832">
        <v>1</v>
      </c>
      <c r="S2258" s="837">
        <v>0.25</v>
      </c>
      <c r="T2258" s="836">
        <v>1</v>
      </c>
      <c r="U2258" s="838">
        <v>0.5</v>
      </c>
    </row>
    <row r="2259" spans="1:21" ht="14.4" customHeight="1" x14ac:dyDescent="0.3">
      <c r="A2259" s="831">
        <v>32</v>
      </c>
      <c r="B2259" s="832" t="s">
        <v>2552</v>
      </c>
      <c r="C2259" s="832" t="s">
        <v>2558</v>
      </c>
      <c r="D2259" s="833" t="s">
        <v>4322</v>
      </c>
      <c r="E2259" s="834" t="s">
        <v>2590</v>
      </c>
      <c r="F2259" s="832" t="s">
        <v>2553</v>
      </c>
      <c r="G2259" s="832" t="s">
        <v>3494</v>
      </c>
      <c r="H2259" s="832" t="s">
        <v>662</v>
      </c>
      <c r="I2259" s="832" t="s">
        <v>4303</v>
      </c>
      <c r="J2259" s="832" t="s">
        <v>1681</v>
      </c>
      <c r="K2259" s="832" t="s">
        <v>4304</v>
      </c>
      <c r="L2259" s="835">
        <v>43.21</v>
      </c>
      <c r="M2259" s="835">
        <v>43.21</v>
      </c>
      <c r="N2259" s="832">
        <v>1</v>
      </c>
      <c r="O2259" s="836">
        <v>1</v>
      </c>
      <c r="P2259" s="835">
        <v>43.21</v>
      </c>
      <c r="Q2259" s="837">
        <v>1</v>
      </c>
      <c r="R2259" s="832">
        <v>1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32</v>
      </c>
      <c r="B2260" s="832" t="s">
        <v>2552</v>
      </c>
      <c r="C2260" s="832" t="s">
        <v>2558</v>
      </c>
      <c r="D2260" s="833" t="s">
        <v>4322</v>
      </c>
      <c r="E2260" s="834" t="s">
        <v>2590</v>
      </c>
      <c r="F2260" s="832" t="s">
        <v>2553</v>
      </c>
      <c r="G2260" s="832" t="s">
        <v>2634</v>
      </c>
      <c r="H2260" s="832" t="s">
        <v>662</v>
      </c>
      <c r="I2260" s="832" t="s">
        <v>2740</v>
      </c>
      <c r="J2260" s="832" t="s">
        <v>901</v>
      </c>
      <c r="K2260" s="832" t="s">
        <v>2016</v>
      </c>
      <c r="L2260" s="835">
        <v>736.33</v>
      </c>
      <c r="M2260" s="835">
        <v>736.33</v>
      </c>
      <c r="N2260" s="832">
        <v>1</v>
      </c>
      <c r="O2260" s="836">
        <v>0.5</v>
      </c>
      <c r="P2260" s="835">
        <v>736.33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32</v>
      </c>
      <c r="B2261" s="832" t="s">
        <v>2552</v>
      </c>
      <c r="C2261" s="832" t="s">
        <v>2558</v>
      </c>
      <c r="D2261" s="833" t="s">
        <v>4322</v>
      </c>
      <c r="E2261" s="834" t="s">
        <v>2590</v>
      </c>
      <c r="F2261" s="832" t="s">
        <v>2553</v>
      </c>
      <c r="G2261" s="832" t="s">
        <v>2741</v>
      </c>
      <c r="H2261" s="832" t="s">
        <v>592</v>
      </c>
      <c r="I2261" s="832" t="s">
        <v>2742</v>
      </c>
      <c r="J2261" s="832" t="s">
        <v>1354</v>
      </c>
      <c r="K2261" s="832" t="s">
        <v>2743</v>
      </c>
      <c r="L2261" s="835">
        <v>78.33</v>
      </c>
      <c r="M2261" s="835">
        <v>78.33</v>
      </c>
      <c r="N2261" s="832">
        <v>1</v>
      </c>
      <c r="O2261" s="836">
        <v>0.5</v>
      </c>
      <c r="P2261" s="835">
        <v>78.33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32</v>
      </c>
      <c r="B2262" s="832" t="s">
        <v>2552</v>
      </c>
      <c r="C2262" s="832" t="s">
        <v>2558</v>
      </c>
      <c r="D2262" s="833" t="s">
        <v>4322</v>
      </c>
      <c r="E2262" s="834" t="s">
        <v>2590</v>
      </c>
      <c r="F2262" s="832" t="s">
        <v>2553</v>
      </c>
      <c r="G2262" s="832" t="s">
        <v>2859</v>
      </c>
      <c r="H2262" s="832" t="s">
        <v>592</v>
      </c>
      <c r="I2262" s="832" t="s">
        <v>3506</v>
      </c>
      <c r="J2262" s="832" t="s">
        <v>3507</v>
      </c>
      <c r="K2262" s="832" t="s">
        <v>3508</v>
      </c>
      <c r="L2262" s="835">
        <v>112.87</v>
      </c>
      <c r="M2262" s="835">
        <v>112.87</v>
      </c>
      <c r="N2262" s="832">
        <v>1</v>
      </c>
      <c r="O2262" s="836">
        <v>0.5</v>
      </c>
      <c r="P2262" s="835">
        <v>112.87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32</v>
      </c>
      <c r="B2263" s="832" t="s">
        <v>2552</v>
      </c>
      <c r="C2263" s="832" t="s">
        <v>2558</v>
      </c>
      <c r="D2263" s="833" t="s">
        <v>4322</v>
      </c>
      <c r="E2263" s="834" t="s">
        <v>2590</v>
      </c>
      <c r="F2263" s="832" t="s">
        <v>2553</v>
      </c>
      <c r="G2263" s="832" t="s">
        <v>2636</v>
      </c>
      <c r="H2263" s="832" t="s">
        <v>662</v>
      </c>
      <c r="I2263" s="832" t="s">
        <v>2697</v>
      </c>
      <c r="J2263" s="832" t="s">
        <v>1990</v>
      </c>
      <c r="K2263" s="832" t="s">
        <v>2698</v>
      </c>
      <c r="L2263" s="835">
        <v>57.6</v>
      </c>
      <c r="M2263" s="835">
        <v>57.6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32</v>
      </c>
      <c r="B2264" s="832" t="s">
        <v>2552</v>
      </c>
      <c r="C2264" s="832" t="s">
        <v>2558</v>
      </c>
      <c r="D2264" s="833" t="s">
        <v>4322</v>
      </c>
      <c r="E2264" s="834" t="s">
        <v>2590</v>
      </c>
      <c r="F2264" s="832" t="s">
        <v>2553</v>
      </c>
      <c r="G2264" s="832" t="s">
        <v>2636</v>
      </c>
      <c r="H2264" s="832" t="s">
        <v>592</v>
      </c>
      <c r="I2264" s="832" t="s">
        <v>2744</v>
      </c>
      <c r="J2264" s="832" t="s">
        <v>1990</v>
      </c>
      <c r="K2264" s="832" t="s">
        <v>2745</v>
      </c>
      <c r="L2264" s="835">
        <v>103.67</v>
      </c>
      <c r="M2264" s="835">
        <v>103.67</v>
      </c>
      <c r="N2264" s="832">
        <v>1</v>
      </c>
      <c r="O2264" s="836">
        <v>0.5</v>
      </c>
      <c r="P2264" s="835">
        <v>103.67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32</v>
      </c>
      <c r="B2265" s="832" t="s">
        <v>2552</v>
      </c>
      <c r="C2265" s="832" t="s">
        <v>2558</v>
      </c>
      <c r="D2265" s="833" t="s">
        <v>4322</v>
      </c>
      <c r="E2265" s="834" t="s">
        <v>2590</v>
      </c>
      <c r="F2265" s="832" t="s">
        <v>2553</v>
      </c>
      <c r="G2265" s="832" t="s">
        <v>2875</v>
      </c>
      <c r="H2265" s="832" t="s">
        <v>662</v>
      </c>
      <c r="I2265" s="832" t="s">
        <v>4305</v>
      </c>
      <c r="J2265" s="832" t="s">
        <v>2877</v>
      </c>
      <c r="K2265" s="832" t="s">
        <v>4306</v>
      </c>
      <c r="L2265" s="835">
        <v>145.72999999999999</v>
      </c>
      <c r="M2265" s="835">
        <v>145.72999999999999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32</v>
      </c>
      <c r="B2266" s="832" t="s">
        <v>2552</v>
      </c>
      <c r="C2266" s="832" t="s">
        <v>2558</v>
      </c>
      <c r="D2266" s="833" t="s">
        <v>4322</v>
      </c>
      <c r="E2266" s="834" t="s">
        <v>2590</v>
      </c>
      <c r="F2266" s="832" t="s">
        <v>2553</v>
      </c>
      <c r="G2266" s="832" t="s">
        <v>2612</v>
      </c>
      <c r="H2266" s="832" t="s">
        <v>592</v>
      </c>
      <c r="I2266" s="832" t="s">
        <v>2616</v>
      </c>
      <c r="J2266" s="832" t="s">
        <v>2617</v>
      </c>
      <c r="K2266" s="832" t="s">
        <v>2618</v>
      </c>
      <c r="L2266" s="835">
        <v>87.67</v>
      </c>
      <c r="M2266" s="835">
        <v>175.34</v>
      </c>
      <c r="N2266" s="832">
        <v>2</v>
      </c>
      <c r="O2266" s="836">
        <v>1.5</v>
      </c>
      <c r="P2266" s="835">
        <v>175.34</v>
      </c>
      <c r="Q2266" s="837">
        <v>1</v>
      </c>
      <c r="R2266" s="832">
        <v>2</v>
      </c>
      <c r="S2266" s="837">
        <v>1</v>
      </c>
      <c r="T2266" s="836">
        <v>1.5</v>
      </c>
      <c r="U2266" s="838">
        <v>1</v>
      </c>
    </row>
    <row r="2267" spans="1:21" ht="14.4" customHeight="1" x14ac:dyDescent="0.3">
      <c r="A2267" s="831">
        <v>32</v>
      </c>
      <c r="B2267" s="832" t="s">
        <v>2552</v>
      </c>
      <c r="C2267" s="832" t="s">
        <v>2558</v>
      </c>
      <c r="D2267" s="833" t="s">
        <v>4322</v>
      </c>
      <c r="E2267" s="834" t="s">
        <v>2590</v>
      </c>
      <c r="F2267" s="832" t="s">
        <v>2553</v>
      </c>
      <c r="G2267" s="832" t="s">
        <v>2894</v>
      </c>
      <c r="H2267" s="832" t="s">
        <v>592</v>
      </c>
      <c r="I2267" s="832" t="s">
        <v>3695</v>
      </c>
      <c r="J2267" s="832" t="s">
        <v>3696</v>
      </c>
      <c r="K2267" s="832" t="s">
        <v>3697</v>
      </c>
      <c r="L2267" s="835">
        <v>33.71</v>
      </c>
      <c r="M2267" s="835">
        <v>67.42</v>
      </c>
      <c r="N2267" s="832">
        <v>2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32</v>
      </c>
      <c r="B2268" s="832" t="s">
        <v>2552</v>
      </c>
      <c r="C2268" s="832" t="s">
        <v>2558</v>
      </c>
      <c r="D2268" s="833" t="s">
        <v>4322</v>
      </c>
      <c r="E2268" s="834" t="s">
        <v>2590</v>
      </c>
      <c r="F2268" s="832" t="s">
        <v>2553</v>
      </c>
      <c r="G2268" s="832" t="s">
        <v>2602</v>
      </c>
      <c r="H2268" s="832" t="s">
        <v>592</v>
      </c>
      <c r="I2268" s="832" t="s">
        <v>2603</v>
      </c>
      <c r="J2268" s="832" t="s">
        <v>1331</v>
      </c>
      <c r="K2268" s="832" t="s">
        <v>2604</v>
      </c>
      <c r="L2268" s="835">
        <v>66.88</v>
      </c>
      <c r="M2268" s="835">
        <v>401.28</v>
      </c>
      <c r="N2268" s="832">
        <v>6</v>
      </c>
      <c r="O2268" s="836">
        <v>2</v>
      </c>
      <c r="P2268" s="835">
        <v>401.28</v>
      </c>
      <c r="Q2268" s="837">
        <v>1</v>
      </c>
      <c r="R2268" s="832">
        <v>6</v>
      </c>
      <c r="S2268" s="837">
        <v>1</v>
      </c>
      <c r="T2268" s="836">
        <v>2</v>
      </c>
      <c r="U2268" s="838">
        <v>1</v>
      </c>
    </row>
    <row r="2269" spans="1:21" ht="14.4" customHeight="1" x14ac:dyDescent="0.3">
      <c r="A2269" s="831">
        <v>32</v>
      </c>
      <c r="B2269" s="832" t="s">
        <v>2552</v>
      </c>
      <c r="C2269" s="832" t="s">
        <v>2558</v>
      </c>
      <c r="D2269" s="833" t="s">
        <v>4322</v>
      </c>
      <c r="E2269" s="834" t="s">
        <v>2590</v>
      </c>
      <c r="F2269" s="832" t="s">
        <v>2553</v>
      </c>
      <c r="G2269" s="832" t="s">
        <v>3924</v>
      </c>
      <c r="H2269" s="832" t="s">
        <v>662</v>
      </c>
      <c r="I2269" s="832" t="s">
        <v>3925</v>
      </c>
      <c r="J2269" s="832" t="s">
        <v>765</v>
      </c>
      <c r="K2269" s="832" t="s">
        <v>3352</v>
      </c>
      <c r="L2269" s="835">
        <v>0</v>
      </c>
      <c r="M2269" s="835">
        <v>0</v>
      </c>
      <c r="N2269" s="832">
        <v>1</v>
      </c>
      <c r="O2269" s="836">
        <v>0.5</v>
      </c>
      <c r="P2269" s="835">
        <v>0</v>
      </c>
      <c r="Q2269" s="837"/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32</v>
      </c>
      <c r="B2270" s="832" t="s">
        <v>2552</v>
      </c>
      <c r="C2270" s="832" t="s">
        <v>2558</v>
      </c>
      <c r="D2270" s="833" t="s">
        <v>4322</v>
      </c>
      <c r="E2270" s="834" t="s">
        <v>2590</v>
      </c>
      <c r="F2270" s="832" t="s">
        <v>2553</v>
      </c>
      <c r="G2270" s="832" t="s">
        <v>2708</v>
      </c>
      <c r="H2270" s="832" t="s">
        <v>662</v>
      </c>
      <c r="I2270" s="832" t="s">
        <v>2192</v>
      </c>
      <c r="J2270" s="832" t="s">
        <v>2193</v>
      </c>
      <c r="K2270" s="832" t="s">
        <v>2194</v>
      </c>
      <c r="L2270" s="835">
        <v>10325.280000000001</v>
      </c>
      <c r="M2270" s="835">
        <v>41301.120000000003</v>
      </c>
      <c r="N2270" s="832">
        <v>4</v>
      </c>
      <c r="O2270" s="836">
        <v>1.5</v>
      </c>
      <c r="P2270" s="835">
        <v>41301.120000000003</v>
      </c>
      <c r="Q2270" s="837">
        <v>1</v>
      </c>
      <c r="R2270" s="832">
        <v>4</v>
      </c>
      <c r="S2270" s="837">
        <v>1</v>
      </c>
      <c r="T2270" s="836">
        <v>1.5</v>
      </c>
      <c r="U2270" s="838">
        <v>1</v>
      </c>
    </row>
    <row r="2271" spans="1:21" ht="14.4" customHeight="1" x14ac:dyDescent="0.3">
      <c r="A2271" s="831">
        <v>32</v>
      </c>
      <c r="B2271" s="832" t="s">
        <v>2552</v>
      </c>
      <c r="C2271" s="832" t="s">
        <v>2558</v>
      </c>
      <c r="D2271" s="833" t="s">
        <v>4322</v>
      </c>
      <c r="E2271" s="834" t="s">
        <v>2590</v>
      </c>
      <c r="F2271" s="832" t="s">
        <v>2553</v>
      </c>
      <c r="G2271" s="832" t="s">
        <v>2711</v>
      </c>
      <c r="H2271" s="832" t="s">
        <v>592</v>
      </c>
      <c r="I2271" s="832" t="s">
        <v>3927</v>
      </c>
      <c r="J2271" s="832" t="s">
        <v>3867</v>
      </c>
      <c r="K2271" s="832" t="s">
        <v>3928</v>
      </c>
      <c r="L2271" s="835">
        <v>50.32</v>
      </c>
      <c r="M2271" s="835">
        <v>50.32</v>
      </c>
      <c r="N2271" s="832">
        <v>1</v>
      </c>
      <c r="O2271" s="836">
        <v>0.5</v>
      </c>
      <c r="P2271" s="835">
        <v>50.32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32</v>
      </c>
      <c r="B2272" s="832" t="s">
        <v>2552</v>
      </c>
      <c r="C2272" s="832" t="s">
        <v>2558</v>
      </c>
      <c r="D2272" s="833" t="s">
        <v>4322</v>
      </c>
      <c r="E2272" s="834" t="s">
        <v>2590</v>
      </c>
      <c r="F2272" s="832" t="s">
        <v>2553</v>
      </c>
      <c r="G2272" s="832" t="s">
        <v>2627</v>
      </c>
      <c r="H2272" s="832" t="s">
        <v>662</v>
      </c>
      <c r="I2272" s="832" t="s">
        <v>2136</v>
      </c>
      <c r="J2272" s="832" t="s">
        <v>1309</v>
      </c>
      <c r="K2272" s="832" t="s">
        <v>2137</v>
      </c>
      <c r="L2272" s="835">
        <v>154.36000000000001</v>
      </c>
      <c r="M2272" s="835">
        <v>154.36000000000001</v>
      </c>
      <c r="N2272" s="832">
        <v>1</v>
      </c>
      <c r="O2272" s="836">
        <v>0.5</v>
      </c>
      <c r="P2272" s="835">
        <v>154.36000000000001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32</v>
      </c>
      <c r="B2273" s="832" t="s">
        <v>2552</v>
      </c>
      <c r="C2273" s="832" t="s">
        <v>2558</v>
      </c>
      <c r="D2273" s="833" t="s">
        <v>4322</v>
      </c>
      <c r="E2273" s="834" t="s">
        <v>2597</v>
      </c>
      <c r="F2273" s="832" t="s">
        <v>2553</v>
      </c>
      <c r="G2273" s="832" t="s">
        <v>2598</v>
      </c>
      <c r="H2273" s="832" t="s">
        <v>592</v>
      </c>
      <c r="I2273" s="832" t="s">
        <v>2599</v>
      </c>
      <c r="J2273" s="832" t="s">
        <v>2600</v>
      </c>
      <c r="K2273" s="832" t="s">
        <v>2601</v>
      </c>
      <c r="L2273" s="835">
        <v>1295.6400000000001</v>
      </c>
      <c r="M2273" s="835">
        <v>1295.6400000000001</v>
      </c>
      <c r="N2273" s="832">
        <v>1</v>
      </c>
      <c r="O2273" s="836">
        <v>0.5</v>
      </c>
      <c r="P2273" s="835">
        <v>1295.6400000000001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32</v>
      </c>
      <c r="B2274" s="832" t="s">
        <v>2552</v>
      </c>
      <c r="C2274" s="832" t="s">
        <v>2558</v>
      </c>
      <c r="D2274" s="833" t="s">
        <v>4322</v>
      </c>
      <c r="E2274" s="834" t="s">
        <v>2597</v>
      </c>
      <c r="F2274" s="832" t="s">
        <v>2553</v>
      </c>
      <c r="G2274" s="832" t="s">
        <v>2648</v>
      </c>
      <c r="H2274" s="832" t="s">
        <v>662</v>
      </c>
      <c r="I2274" s="832" t="s">
        <v>2753</v>
      </c>
      <c r="J2274" s="832" t="s">
        <v>678</v>
      </c>
      <c r="K2274" s="832" t="s">
        <v>2234</v>
      </c>
      <c r="L2274" s="835">
        <v>21.76</v>
      </c>
      <c r="M2274" s="835">
        <v>21.76</v>
      </c>
      <c r="N2274" s="832">
        <v>1</v>
      </c>
      <c r="O2274" s="836">
        <v>0.5</v>
      </c>
      <c r="P2274" s="835">
        <v>21.76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32</v>
      </c>
      <c r="B2275" s="832" t="s">
        <v>2552</v>
      </c>
      <c r="C2275" s="832" t="s">
        <v>2558</v>
      </c>
      <c r="D2275" s="833" t="s">
        <v>4322</v>
      </c>
      <c r="E2275" s="834" t="s">
        <v>2597</v>
      </c>
      <c r="F2275" s="832" t="s">
        <v>2553</v>
      </c>
      <c r="G2275" s="832" t="s">
        <v>2607</v>
      </c>
      <c r="H2275" s="832" t="s">
        <v>662</v>
      </c>
      <c r="I2275" s="832" t="s">
        <v>2294</v>
      </c>
      <c r="J2275" s="832" t="s">
        <v>1245</v>
      </c>
      <c r="K2275" s="832" t="s">
        <v>1510</v>
      </c>
      <c r="L2275" s="835">
        <v>58.77</v>
      </c>
      <c r="M2275" s="835">
        <v>58.77</v>
      </c>
      <c r="N2275" s="832">
        <v>1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32</v>
      </c>
      <c r="B2276" s="832" t="s">
        <v>2552</v>
      </c>
      <c r="C2276" s="832" t="s">
        <v>2558</v>
      </c>
      <c r="D2276" s="833" t="s">
        <v>4322</v>
      </c>
      <c r="E2276" s="834" t="s">
        <v>2597</v>
      </c>
      <c r="F2276" s="832" t="s">
        <v>2553</v>
      </c>
      <c r="G2276" s="832" t="s">
        <v>3890</v>
      </c>
      <c r="H2276" s="832" t="s">
        <v>592</v>
      </c>
      <c r="I2276" s="832" t="s">
        <v>3891</v>
      </c>
      <c r="J2276" s="832" t="s">
        <v>3892</v>
      </c>
      <c r="K2276" s="832" t="s">
        <v>2266</v>
      </c>
      <c r="L2276" s="835">
        <v>3922.65</v>
      </c>
      <c r="M2276" s="835">
        <v>3922.65</v>
      </c>
      <c r="N2276" s="832">
        <v>1</v>
      </c>
      <c r="O2276" s="836">
        <v>0.5</v>
      </c>
      <c r="P2276" s="835">
        <v>3922.65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32</v>
      </c>
      <c r="B2277" s="832" t="s">
        <v>2552</v>
      </c>
      <c r="C2277" s="832" t="s">
        <v>2558</v>
      </c>
      <c r="D2277" s="833" t="s">
        <v>4322</v>
      </c>
      <c r="E2277" s="834" t="s">
        <v>2597</v>
      </c>
      <c r="F2277" s="832" t="s">
        <v>2553</v>
      </c>
      <c r="G2277" s="832" t="s">
        <v>2650</v>
      </c>
      <c r="H2277" s="832" t="s">
        <v>662</v>
      </c>
      <c r="I2277" s="832" t="s">
        <v>2188</v>
      </c>
      <c r="J2277" s="832" t="s">
        <v>2189</v>
      </c>
      <c r="K2277" s="832" t="s">
        <v>2190</v>
      </c>
      <c r="L2277" s="835">
        <v>3231.81</v>
      </c>
      <c r="M2277" s="835">
        <v>3231.81</v>
      </c>
      <c r="N2277" s="832">
        <v>1</v>
      </c>
      <c r="O2277" s="836">
        <v>1</v>
      </c>
      <c r="P2277" s="835">
        <v>3231.81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32</v>
      </c>
      <c r="B2278" s="832" t="s">
        <v>2552</v>
      </c>
      <c r="C2278" s="832" t="s">
        <v>2558</v>
      </c>
      <c r="D2278" s="833" t="s">
        <v>4322</v>
      </c>
      <c r="E2278" s="834" t="s">
        <v>2597</v>
      </c>
      <c r="F2278" s="832" t="s">
        <v>2553</v>
      </c>
      <c r="G2278" s="832" t="s">
        <v>4307</v>
      </c>
      <c r="H2278" s="832" t="s">
        <v>592</v>
      </c>
      <c r="I2278" s="832" t="s">
        <v>4308</v>
      </c>
      <c r="J2278" s="832" t="s">
        <v>4309</v>
      </c>
      <c r="K2278" s="832" t="s">
        <v>4310</v>
      </c>
      <c r="L2278" s="835">
        <v>0</v>
      </c>
      <c r="M2278" s="835">
        <v>0</v>
      </c>
      <c r="N2278" s="832">
        <v>1</v>
      </c>
      <c r="O2278" s="836">
        <v>1</v>
      </c>
      <c r="P2278" s="835"/>
      <c r="Q2278" s="837"/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32</v>
      </c>
      <c r="B2279" s="832" t="s">
        <v>2552</v>
      </c>
      <c r="C2279" s="832" t="s">
        <v>2558</v>
      </c>
      <c r="D2279" s="833" t="s">
        <v>4322</v>
      </c>
      <c r="E2279" s="834" t="s">
        <v>2597</v>
      </c>
      <c r="F2279" s="832" t="s">
        <v>2553</v>
      </c>
      <c r="G2279" s="832" t="s">
        <v>2642</v>
      </c>
      <c r="H2279" s="832" t="s">
        <v>592</v>
      </c>
      <c r="I2279" s="832" t="s">
        <v>2643</v>
      </c>
      <c r="J2279" s="832" t="s">
        <v>2644</v>
      </c>
      <c r="K2279" s="832" t="s">
        <v>2645</v>
      </c>
      <c r="L2279" s="835">
        <v>88.76</v>
      </c>
      <c r="M2279" s="835">
        <v>88.76</v>
      </c>
      <c r="N2279" s="832">
        <v>1</v>
      </c>
      <c r="O2279" s="836">
        <v>0.5</v>
      </c>
      <c r="P2279" s="835">
        <v>88.76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32</v>
      </c>
      <c r="B2280" s="832" t="s">
        <v>2552</v>
      </c>
      <c r="C2280" s="832" t="s">
        <v>2558</v>
      </c>
      <c r="D2280" s="833" t="s">
        <v>4322</v>
      </c>
      <c r="E2280" s="834" t="s">
        <v>2597</v>
      </c>
      <c r="F2280" s="832" t="s">
        <v>2553</v>
      </c>
      <c r="G2280" s="832" t="s">
        <v>2636</v>
      </c>
      <c r="H2280" s="832" t="s">
        <v>662</v>
      </c>
      <c r="I2280" s="832" t="s">
        <v>2646</v>
      </c>
      <c r="J2280" s="832" t="s">
        <v>1990</v>
      </c>
      <c r="K2280" s="832" t="s">
        <v>2647</v>
      </c>
      <c r="L2280" s="835">
        <v>32.25</v>
      </c>
      <c r="M2280" s="835">
        <v>32.25</v>
      </c>
      <c r="N2280" s="832">
        <v>1</v>
      </c>
      <c r="O2280" s="836">
        <v>0.5</v>
      </c>
      <c r="P2280" s="835">
        <v>32.25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32</v>
      </c>
      <c r="B2281" s="832" t="s">
        <v>2552</v>
      </c>
      <c r="C2281" s="832" t="s">
        <v>2558</v>
      </c>
      <c r="D2281" s="833" t="s">
        <v>4322</v>
      </c>
      <c r="E2281" s="834" t="s">
        <v>2597</v>
      </c>
      <c r="F2281" s="832" t="s">
        <v>2553</v>
      </c>
      <c r="G2281" s="832" t="s">
        <v>2612</v>
      </c>
      <c r="H2281" s="832" t="s">
        <v>592</v>
      </c>
      <c r="I2281" s="832" t="s">
        <v>2616</v>
      </c>
      <c r="J2281" s="832" t="s">
        <v>2617</v>
      </c>
      <c r="K2281" s="832" t="s">
        <v>2618</v>
      </c>
      <c r="L2281" s="835">
        <v>87.67</v>
      </c>
      <c r="M2281" s="835">
        <v>87.67</v>
      </c>
      <c r="N2281" s="832">
        <v>1</v>
      </c>
      <c r="O2281" s="836">
        <v>0.5</v>
      </c>
      <c r="P2281" s="835">
        <v>87.67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32</v>
      </c>
      <c r="B2282" s="832" t="s">
        <v>2552</v>
      </c>
      <c r="C2282" s="832" t="s">
        <v>2558</v>
      </c>
      <c r="D2282" s="833" t="s">
        <v>4322</v>
      </c>
      <c r="E2282" s="834" t="s">
        <v>2597</v>
      </c>
      <c r="F2282" s="832" t="s">
        <v>2553</v>
      </c>
      <c r="G2282" s="832" t="s">
        <v>2602</v>
      </c>
      <c r="H2282" s="832" t="s">
        <v>592</v>
      </c>
      <c r="I2282" s="832" t="s">
        <v>2901</v>
      </c>
      <c r="J2282" s="832" t="s">
        <v>2640</v>
      </c>
      <c r="K2282" s="832" t="s">
        <v>2902</v>
      </c>
      <c r="L2282" s="835">
        <v>42.54</v>
      </c>
      <c r="M2282" s="835">
        <v>170.16</v>
      </c>
      <c r="N2282" s="832">
        <v>4</v>
      </c>
      <c r="O2282" s="836">
        <v>1</v>
      </c>
      <c r="P2282" s="835">
        <v>170.16</v>
      </c>
      <c r="Q2282" s="837">
        <v>1</v>
      </c>
      <c r="R2282" s="832">
        <v>4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32</v>
      </c>
      <c r="B2283" s="832" t="s">
        <v>2552</v>
      </c>
      <c r="C2283" s="832" t="s">
        <v>2558</v>
      </c>
      <c r="D2283" s="833" t="s">
        <v>4322</v>
      </c>
      <c r="E2283" s="834" t="s">
        <v>2597</v>
      </c>
      <c r="F2283" s="832" t="s">
        <v>2553</v>
      </c>
      <c r="G2283" s="832" t="s">
        <v>2940</v>
      </c>
      <c r="H2283" s="832" t="s">
        <v>592</v>
      </c>
      <c r="I2283" s="832" t="s">
        <v>2941</v>
      </c>
      <c r="J2283" s="832" t="s">
        <v>2942</v>
      </c>
      <c r="K2283" s="832" t="s">
        <v>2943</v>
      </c>
      <c r="L2283" s="835">
        <v>421.79</v>
      </c>
      <c r="M2283" s="835">
        <v>421.79</v>
      </c>
      <c r="N2283" s="832">
        <v>1</v>
      </c>
      <c r="O2283" s="836">
        <v>1</v>
      </c>
      <c r="P2283" s="835">
        <v>421.79</v>
      </c>
      <c r="Q2283" s="837">
        <v>1</v>
      </c>
      <c r="R2283" s="832">
        <v>1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32</v>
      </c>
      <c r="B2284" s="832" t="s">
        <v>2552</v>
      </c>
      <c r="C2284" s="832" t="s">
        <v>2558</v>
      </c>
      <c r="D2284" s="833" t="s">
        <v>4322</v>
      </c>
      <c r="E2284" s="834" t="s">
        <v>2570</v>
      </c>
      <c r="F2284" s="832" t="s">
        <v>2553</v>
      </c>
      <c r="G2284" s="832" t="s">
        <v>2598</v>
      </c>
      <c r="H2284" s="832" t="s">
        <v>592</v>
      </c>
      <c r="I2284" s="832" t="s">
        <v>2599</v>
      </c>
      <c r="J2284" s="832" t="s">
        <v>2600</v>
      </c>
      <c r="K2284" s="832" t="s">
        <v>2601</v>
      </c>
      <c r="L2284" s="835">
        <v>1295.6400000000001</v>
      </c>
      <c r="M2284" s="835">
        <v>3886.92</v>
      </c>
      <c r="N2284" s="832">
        <v>3</v>
      </c>
      <c r="O2284" s="836">
        <v>1</v>
      </c>
      <c r="P2284" s="835">
        <v>3886.92</v>
      </c>
      <c r="Q2284" s="837">
        <v>1</v>
      </c>
      <c r="R2284" s="832">
        <v>3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32</v>
      </c>
      <c r="B2285" s="832" t="s">
        <v>2552</v>
      </c>
      <c r="C2285" s="832" t="s">
        <v>2558</v>
      </c>
      <c r="D2285" s="833" t="s">
        <v>4322</v>
      </c>
      <c r="E2285" s="834" t="s">
        <v>2570</v>
      </c>
      <c r="F2285" s="832" t="s">
        <v>2553</v>
      </c>
      <c r="G2285" s="832" t="s">
        <v>3177</v>
      </c>
      <c r="H2285" s="832" t="s">
        <v>592</v>
      </c>
      <c r="I2285" s="832" t="s">
        <v>3178</v>
      </c>
      <c r="J2285" s="832" t="s">
        <v>1193</v>
      </c>
      <c r="K2285" s="832" t="s">
        <v>3179</v>
      </c>
      <c r="L2285" s="835">
        <v>385.3</v>
      </c>
      <c r="M2285" s="835">
        <v>770.6</v>
      </c>
      <c r="N2285" s="832">
        <v>2</v>
      </c>
      <c r="O2285" s="836">
        <v>0.5</v>
      </c>
      <c r="P2285" s="835">
        <v>770.6</v>
      </c>
      <c r="Q2285" s="837">
        <v>1</v>
      </c>
      <c r="R2285" s="832">
        <v>2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32</v>
      </c>
      <c r="B2286" s="832" t="s">
        <v>2552</v>
      </c>
      <c r="C2286" s="832" t="s">
        <v>2558</v>
      </c>
      <c r="D2286" s="833" t="s">
        <v>4322</v>
      </c>
      <c r="E2286" s="834" t="s">
        <v>2570</v>
      </c>
      <c r="F2286" s="832" t="s">
        <v>2553</v>
      </c>
      <c r="G2286" s="832" t="s">
        <v>2648</v>
      </c>
      <c r="H2286" s="832" t="s">
        <v>662</v>
      </c>
      <c r="I2286" s="832" t="s">
        <v>2237</v>
      </c>
      <c r="J2286" s="832" t="s">
        <v>678</v>
      </c>
      <c r="K2286" s="832" t="s">
        <v>680</v>
      </c>
      <c r="L2286" s="835">
        <v>65.28</v>
      </c>
      <c r="M2286" s="835">
        <v>65.28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32</v>
      </c>
      <c r="B2287" s="832" t="s">
        <v>2552</v>
      </c>
      <c r="C2287" s="832" t="s">
        <v>2558</v>
      </c>
      <c r="D2287" s="833" t="s">
        <v>4322</v>
      </c>
      <c r="E2287" s="834" t="s">
        <v>2570</v>
      </c>
      <c r="F2287" s="832" t="s">
        <v>2553</v>
      </c>
      <c r="G2287" s="832" t="s">
        <v>2663</v>
      </c>
      <c r="H2287" s="832" t="s">
        <v>662</v>
      </c>
      <c r="I2287" s="832" t="s">
        <v>2052</v>
      </c>
      <c r="J2287" s="832" t="s">
        <v>1509</v>
      </c>
      <c r="K2287" s="832" t="s">
        <v>2053</v>
      </c>
      <c r="L2287" s="835">
        <v>35.11</v>
      </c>
      <c r="M2287" s="835">
        <v>35.11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32</v>
      </c>
      <c r="B2288" s="832" t="s">
        <v>2552</v>
      </c>
      <c r="C2288" s="832" t="s">
        <v>2558</v>
      </c>
      <c r="D2288" s="833" t="s">
        <v>4322</v>
      </c>
      <c r="E2288" s="834" t="s">
        <v>2570</v>
      </c>
      <c r="F2288" s="832" t="s">
        <v>2553</v>
      </c>
      <c r="G2288" s="832" t="s">
        <v>2786</v>
      </c>
      <c r="H2288" s="832" t="s">
        <v>592</v>
      </c>
      <c r="I2288" s="832" t="s">
        <v>2787</v>
      </c>
      <c r="J2288" s="832" t="s">
        <v>1030</v>
      </c>
      <c r="K2288" s="832" t="s">
        <v>2788</v>
      </c>
      <c r="L2288" s="835">
        <v>0</v>
      </c>
      <c r="M2288" s="835">
        <v>0</v>
      </c>
      <c r="N2288" s="832">
        <v>1</v>
      </c>
      <c r="O2288" s="836">
        <v>1</v>
      </c>
      <c r="P2288" s="835">
        <v>0</v>
      </c>
      <c r="Q2288" s="837"/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32</v>
      </c>
      <c r="B2289" s="832" t="s">
        <v>2552</v>
      </c>
      <c r="C2289" s="832" t="s">
        <v>2558</v>
      </c>
      <c r="D2289" s="833" t="s">
        <v>4322</v>
      </c>
      <c r="E2289" s="834" t="s">
        <v>2570</v>
      </c>
      <c r="F2289" s="832" t="s">
        <v>2553</v>
      </c>
      <c r="G2289" s="832" t="s">
        <v>2607</v>
      </c>
      <c r="H2289" s="832" t="s">
        <v>662</v>
      </c>
      <c r="I2289" s="832" t="s">
        <v>3448</v>
      </c>
      <c r="J2289" s="832" t="s">
        <v>1245</v>
      </c>
      <c r="K2289" s="832" t="s">
        <v>3449</v>
      </c>
      <c r="L2289" s="835">
        <v>0</v>
      </c>
      <c r="M2289" s="835">
        <v>0</v>
      </c>
      <c r="N2289" s="832">
        <v>1</v>
      </c>
      <c r="O2289" s="836">
        <v>0.5</v>
      </c>
      <c r="P2289" s="835"/>
      <c r="Q2289" s="837"/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32</v>
      </c>
      <c r="B2290" s="832" t="s">
        <v>2552</v>
      </c>
      <c r="C2290" s="832" t="s">
        <v>2558</v>
      </c>
      <c r="D2290" s="833" t="s">
        <v>4322</v>
      </c>
      <c r="E2290" s="834" t="s">
        <v>2570</v>
      </c>
      <c r="F2290" s="832" t="s">
        <v>2553</v>
      </c>
      <c r="G2290" s="832" t="s">
        <v>2628</v>
      </c>
      <c r="H2290" s="832" t="s">
        <v>662</v>
      </c>
      <c r="I2290" s="832" t="s">
        <v>2270</v>
      </c>
      <c r="J2290" s="832" t="s">
        <v>775</v>
      </c>
      <c r="K2290" s="832" t="s">
        <v>1510</v>
      </c>
      <c r="L2290" s="835">
        <v>65.989999999999995</v>
      </c>
      <c r="M2290" s="835">
        <v>65.989999999999995</v>
      </c>
      <c r="N2290" s="832">
        <v>1</v>
      </c>
      <c r="O2290" s="836">
        <v>0.5</v>
      </c>
      <c r="P2290" s="835">
        <v>65.989999999999995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32</v>
      </c>
      <c r="B2291" s="832" t="s">
        <v>2552</v>
      </c>
      <c r="C2291" s="832" t="s">
        <v>2558</v>
      </c>
      <c r="D2291" s="833" t="s">
        <v>4322</v>
      </c>
      <c r="E2291" s="834" t="s">
        <v>2570</v>
      </c>
      <c r="F2291" s="832" t="s">
        <v>2553</v>
      </c>
      <c r="G2291" s="832" t="s">
        <v>2967</v>
      </c>
      <c r="H2291" s="832" t="s">
        <v>592</v>
      </c>
      <c r="I2291" s="832" t="s">
        <v>2968</v>
      </c>
      <c r="J2291" s="832" t="s">
        <v>2969</v>
      </c>
      <c r="K2291" s="832" t="s">
        <v>2970</v>
      </c>
      <c r="L2291" s="835">
        <v>1437.8</v>
      </c>
      <c r="M2291" s="835">
        <v>1437.8</v>
      </c>
      <c r="N2291" s="832">
        <v>1</v>
      </c>
      <c r="O2291" s="836">
        <v>0.5</v>
      </c>
      <c r="P2291" s="835">
        <v>1437.8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32</v>
      </c>
      <c r="B2292" s="832" t="s">
        <v>2552</v>
      </c>
      <c r="C2292" s="832" t="s">
        <v>2558</v>
      </c>
      <c r="D2292" s="833" t="s">
        <v>4322</v>
      </c>
      <c r="E2292" s="834" t="s">
        <v>2570</v>
      </c>
      <c r="F2292" s="832" t="s">
        <v>2553</v>
      </c>
      <c r="G2292" s="832" t="s">
        <v>2629</v>
      </c>
      <c r="H2292" s="832" t="s">
        <v>592</v>
      </c>
      <c r="I2292" s="832" t="s">
        <v>3213</v>
      </c>
      <c r="J2292" s="832" t="s">
        <v>820</v>
      </c>
      <c r="K2292" s="832" t="s">
        <v>2972</v>
      </c>
      <c r="L2292" s="835">
        <v>91.11</v>
      </c>
      <c r="M2292" s="835">
        <v>91.11</v>
      </c>
      <c r="N2292" s="832">
        <v>1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32</v>
      </c>
      <c r="B2293" s="832" t="s">
        <v>2552</v>
      </c>
      <c r="C2293" s="832" t="s">
        <v>2558</v>
      </c>
      <c r="D2293" s="833" t="s">
        <v>4322</v>
      </c>
      <c r="E2293" s="834" t="s">
        <v>2570</v>
      </c>
      <c r="F2293" s="832" t="s">
        <v>2553</v>
      </c>
      <c r="G2293" s="832" t="s">
        <v>2650</v>
      </c>
      <c r="H2293" s="832" t="s">
        <v>662</v>
      </c>
      <c r="I2293" s="832" t="s">
        <v>2188</v>
      </c>
      <c r="J2293" s="832" t="s">
        <v>2189</v>
      </c>
      <c r="K2293" s="832" t="s">
        <v>2190</v>
      </c>
      <c r="L2293" s="835">
        <v>3231.81</v>
      </c>
      <c r="M2293" s="835">
        <v>9695.43</v>
      </c>
      <c r="N2293" s="832">
        <v>3</v>
      </c>
      <c r="O2293" s="836">
        <v>1.5</v>
      </c>
      <c r="P2293" s="835">
        <v>6463.62</v>
      </c>
      <c r="Q2293" s="837">
        <v>0.66666666666666663</v>
      </c>
      <c r="R2293" s="832">
        <v>2</v>
      </c>
      <c r="S2293" s="837">
        <v>0.66666666666666663</v>
      </c>
      <c r="T2293" s="836">
        <v>1</v>
      </c>
      <c r="U2293" s="838">
        <v>0.66666666666666663</v>
      </c>
    </row>
    <row r="2294" spans="1:21" ht="14.4" customHeight="1" x14ac:dyDescent="0.3">
      <c r="A2294" s="831">
        <v>32</v>
      </c>
      <c r="B2294" s="832" t="s">
        <v>2552</v>
      </c>
      <c r="C2294" s="832" t="s">
        <v>2558</v>
      </c>
      <c r="D2294" s="833" t="s">
        <v>4322</v>
      </c>
      <c r="E2294" s="834" t="s">
        <v>2570</v>
      </c>
      <c r="F2294" s="832" t="s">
        <v>2553</v>
      </c>
      <c r="G2294" s="832" t="s">
        <v>2727</v>
      </c>
      <c r="H2294" s="832" t="s">
        <v>592</v>
      </c>
      <c r="I2294" s="832" t="s">
        <v>2728</v>
      </c>
      <c r="J2294" s="832" t="s">
        <v>1063</v>
      </c>
      <c r="K2294" s="832" t="s">
        <v>2729</v>
      </c>
      <c r="L2294" s="835">
        <v>107.27</v>
      </c>
      <c r="M2294" s="835">
        <v>107.27</v>
      </c>
      <c r="N2294" s="832">
        <v>1</v>
      </c>
      <c r="O2294" s="836">
        <v>0.5</v>
      </c>
      <c r="P2294" s="835">
        <v>107.27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32</v>
      </c>
      <c r="B2295" s="832" t="s">
        <v>2552</v>
      </c>
      <c r="C2295" s="832" t="s">
        <v>2558</v>
      </c>
      <c r="D2295" s="833" t="s">
        <v>4322</v>
      </c>
      <c r="E2295" s="834" t="s">
        <v>2570</v>
      </c>
      <c r="F2295" s="832" t="s">
        <v>2553</v>
      </c>
      <c r="G2295" s="832" t="s">
        <v>2812</v>
      </c>
      <c r="H2295" s="832" t="s">
        <v>592</v>
      </c>
      <c r="I2295" s="832" t="s">
        <v>2813</v>
      </c>
      <c r="J2295" s="832" t="s">
        <v>2814</v>
      </c>
      <c r="K2295" s="832" t="s">
        <v>2815</v>
      </c>
      <c r="L2295" s="835">
        <v>140.72</v>
      </c>
      <c r="M2295" s="835">
        <v>281.44</v>
      </c>
      <c r="N2295" s="832">
        <v>2</v>
      </c>
      <c r="O2295" s="836">
        <v>1</v>
      </c>
      <c r="P2295" s="835">
        <v>281.44</v>
      </c>
      <c r="Q2295" s="837">
        <v>1</v>
      </c>
      <c r="R2295" s="832">
        <v>2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32</v>
      </c>
      <c r="B2296" s="832" t="s">
        <v>2552</v>
      </c>
      <c r="C2296" s="832" t="s">
        <v>2558</v>
      </c>
      <c r="D2296" s="833" t="s">
        <v>4322</v>
      </c>
      <c r="E2296" s="834" t="s">
        <v>2570</v>
      </c>
      <c r="F2296" s="832" t="s">
        <v>2553</v>
      </c>
      <c r="G2296" s="832" t="s">
        <v>2684</v>
      </c>
      <c r="H2296" s="832" t="s">
        <v>592</v>
      </c>
      <c r="I2296" s="832" t="s">
        <v>4311</v>
      </c>
      <c r="J2296" s="832" t="s">
        <v>3012</v>
      </c>
      <c r="K2296" s="832" t="s">
        <v>4312</v>
      </c>
      <c r="L2296" s="835">
        <v>11.73</v>
      </c>
      <c r="M2296" s="835">
        <v>11.73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32</v>
      </c>
      <c r="B2297" s="832" t="s">
        <v>2552</v>
      </c>
      <c r="C2297" s="832" t="s">
        <v>2558</v>
      </c>
      <c r="D2297" s="833" t="s">
        <v>4322</v>
      </c>
      <c r="E2297" s="834" t="s">
        <v>2570</v>
      </c>
      <c r="F2297" s="832" t="s">
        <v>2553</v>
      </c>
      <c r="G2297" s="832" t="s">
        <v>2642</v>
      </c>
      <c r="H2297" s="832" t="s">
        <v>592</v>
      </c>
      <c r="I2297" s="832" t="s">
        <v>2643</v>
      </c>
      <c r="J2297" s="832" t="s">
        <v>2644</v>
      </c>
      <c r="K2297" s="832" t="s">
        <v>2645</v>
      </c>
      <c r="L2297" s="835">
        <v>88.76</v>
      </c>
      <c r="M2297" s="835">
        <v>443.80000000000007</v>
      </c>
      <c r="N2297" s="832">
        <v>5</v>
      </c>
      <c r="O2297" s="836">
        <v>1</v>
      </c>
      <c r="P2297" s="835">
        <v>443.80000000000007</v>
      </c>
      <c r="Q2297" s="837">
        <v>1</v>
      </c>
      <c r="R2297" s="832">
        <v>5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32</v>
      </c>
      <c r="B2298" s="832" t="s">
        <v>2552</v>
      </c>
      <c r="C2298" s="832" t="s">
        <v>2558</v>
      </c>
      <c r="D2298" s="833" t="s">
        <v>4322</v>
      </c>
      <c r="E2298" s="834" t="s">
        <v>2570</v>
      </c>
      <c r="F2298" s="832" t="s">
        <v>2553</v>
      </c>
      <c r="G2298" s="832" t="s">
        <v>2632</v>
      </c>
      <c r="H2298" s="832" t="s">
        <v>592</v>
      </c>
      <c r="I2298" s="832" t="s">
        <v>3190</v>
      </c>
      <c r="J2298" s="832" t="s">
        <v>875</v>
      </c>
      <c r="K2298" s="832" t="s">
        <v>3191</v>
      </c>
      <c r="L2298" s="835">
        <v>0</v>
      </c>
      <c r="M2298" s="835">
        <v>0</v>
      </c>
      <c r="N2298" s="832">
        <v>1</v>
      </c>
      <c r="O2298" s="836">
        <v>1</v>
      </c>
      <c r="P2298" s="835"/>
      <c r="Q2298" s="837"/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32</v>
      </c>
      <c r="B2299" s="832" t="s">
        <v>2552</v>
      </c>
      <c r="C2299" s="832" t="s">
        <v>2558</v>
      </c>
      <c r="D2299" s="833" t="s">
        <v>4322</v>
      </c>
      <c r="E2299" s="834" t="s">
        <v>2570</v>
      </c>
      <c r="F2299" s="832" t="s">
        <v>2553</v>
      </c>
      <c r="G2299" s="832" t="s">
        <v>2632</v>
      </c>
      <c r="H2299" s="832" t="s">
        <v>592</v>
      </c>
      <c r="I2299" s="832" t="s">
        <v>2633</v>
      </c>
      <c r="J2299" s="832" t="s">
        <v>1565</v>
      </c>
      <c r="K2299" s="832" t="s">
        <v>1566</v>
      </c>
      <c r="L2299" s="835">
        <v>0</v>
      </c>
      <c r="M2299" s="835">
        <v>0</v>
      </c>
      <c r="N2299" s="832">
        <v>1</v>
      </c>
      <c r="O2299" s="836">
        <v>0.5</v>
      </c>
      <c r="P2299" s="835">
        <v>0</v>
      </c>
      <c r="Q2299" s="837"/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32</v>
      </c>
      <c r="B2300" s="832" t="s">
        <v>2552</v>
      </c>
      <c r="C2300" s="832" t="s">
        <v>2558</v>
      </c>
      <c r="D2300" s="833" t="s">
        <v>4322</v>
      </c>
      <c r="E2300" s="834" t="s">
        <v>2570</v>
      </c>
      <c r="F2300" s="832" t="s">
        <v>2553</v>
      </c>
      <c r="G2300" s="832" t="s">
        <v>2634</v>
      </c>
      <c r="H2300" s="832" t="s">
        <v>662</v>
      </c>
      <c r="I2300" s="832" t="s">
        <v>2011</v>
      </c>
      <c r="J2300" s="832" t="s">
        <v>901</v>
      </c>
      <c r="K2300" s="832" t="s">
        <v>2012</v>
      </c>
      <c r="L2300" s="835">
        <v>923.74</v>
      </c>
      <c r="M2300" s="835">
        <v>923.74</v>
      </c>
      <c r="N2300" s="832">
        <v>1</v>
      </c>
      <c r="O2300" s="836">
        <v>1</v>
      </c>
      <c r="P2300" s="835">
        <v>923.74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32</v>
      </c>
      <c r="B2301" s="832" t="s">
        <v>2552</v>
      </c>
      <c r="C2301" s="832" t="s">
        <v>2558</v>
      </c>
      <c r="D2301" s="833" t="s">
        <v>4322</v>
      </c>
      <c r="E2301" s="834" t="s">
        <v>2570</v>
      </c>
      <c r="F2301" s="832" t="s">
        <v>2553</v>
      </c>
      <c r="G2301" s="832" t="s">
        <v>2859</v>
      </c>
      <c r="H2301" s="832" t="s">
        <v>592</v>
      </c>
      <c r="I2301" s="832" t="s">
        <v>3196</v>
      </c>
      <c r="J2301" s="832" t="s">
        <v>1584</v>
      </c>
      <c r="K2301" s="832" t="s">
        <v>3141</v>
      </c>
      <c r="L2301" s="835">
        <v>32.25</v>
      </c>
      <c r="M2301" s="835">
        <v>32.25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32</v>
      </c>
      <c r="B2302" s="832" t="s">
        <v>2552</v>
      </c>
      <c r="C2302" s="832" t="s">
        <v>2558</v>
      </c>
      <c r="D2302" s="833" t="s">
        <v>4322</v>
      </c>
      <c r="E2302" s="834" t="s">
        <v>2570</v>
      </c>
      <c r="F2302" s="832" t="s">
        <v>2553</v>
      </c>
      <c r="G2302" s="832" t="s">
        <v>2636</v>
      </c>
      <c r="H2302" s="832" t="s">
        <v>662</v>
      </c>
      <c r="I2302" s="832" t="s">
        <v>2769</v>
      </c>
      <c r="J2302" s="832" t="s">
        <v>1990</v>
      </c>
      <c r="K2302" s="832" t="s">
        <v>1991</v>
      </c>
      <c r="L2302" s="835">
        <v>115.18</v>
      </c>
      <c r="M2302" s="835">
        <v>115.18</v>
      </c>
      <c r="N2302" s="832">
        <v>1</v>
      </c>
      <c r="O2302" s="836">
        <v>0.5</v>
      </c>
      <c r="P2302" s="835">
        <v>115.18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32</v>
      </c>
      <c r="B2303" s="832" t="s">
        <v>2552</v>
      </c>
      <c r="C2303" s="832" t="s">
        <v>2558</v>
      </c>
      <c r="D2303" s="833" t="s">
        <v>4322</v>
      </c>
      <c r="E2303" s="834" t="s">
        <v>2570</v>
      </c>
      <c r="F2303" s="832" t="s">
        <v>2553</v>
      </c>
      <c r="G2303" s="832" t="s">
        <v>2636</v>
      </c>
      <c r="H2303" s="832" t="s">
        <v>592</v>
      </c>
      <c r="I2303" s="832" t="s">
        <v>3405</v>
      </c>
      <c r="J2303" s="832" t="s">
        <v>1990</v>
      </c>
      <c r="K2303" s="832" t="s">
        <v>3406</v>
      </c>
      <c r="L2303" s="835">
        <v>34.56</v>
      </c>
      <c r="M2303" s="835">
        <v>69.12</v>
      </c>
      <c r="N2303" s="832">
        <v>2</v>
      </c>
      <c r="O2303" s="836">
        <v>1</v>
      </c>
      <c r="P2303" s="835">
        <v>69.12</v>
      </c>
      <c r="Q2303" s="837">
        <v>1</v>
      </c>
      <c r="R2303" s="832">
        <v>2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32</v>
      </c>
      <c r="B2304" s="832" t="s">
        <v>2552</v>
      </c>
      <c r="C2304" s="832" t="s">
        <v>2558</v>
      </c>
      <c r="D2304" s="833" t="s">
        <v>4322</v>
      </c>
      <c r="E2304" s="834" t="s">
        <v>2570</v>
      </c>
      <c r="F2304" s="832" t="s">
        <v>2553</v>
      </c>
      <c r="G2304" s="832" t="s">
        <v>3197</v>
      </c>
      <c r="H2304" s="832" t="s">
        <v>662</v>
      </c>
      <c r="I2304" s="832" t="s">
        <v>2072</v>
      </c>
      <c r="J2304" s="832" t="s">
        <v>1142</v>
      </c>
      <c r="K2304" s="832" t="s">
        <v>2053</v>
      </c>
      <c r="L2304" s="835">
        <v>47.7</v>
      </c>
      <c r="M2304" s="835">
        <v>47.7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32</v>
      </c>
      <c r="B2305" s="832" t="s">
        <v>2552</v>
      </c>
      <c r="C2305" s="832" t="s">
        <v>2558</v>
      </c>
      <c r="D2305" s="833" t="s">
        <v>4322</v>
      </c>
      <c r="E2305" s="834" t="s">
        <v>2570</v>
      </c>
      <c r="F2305" s="832" t="s">
        <v>2553</v>
      </c>
      <c r="G2305" s="832" t="s">
        <v>2612</v>
      </c>
      <c r="H2305" s="832" t="s">
        <v>592</v>
      </c>
      <c r="I2305" s="832" t="s">
        <v>2616</v>
      </c>
      <c r="J2305" s="832" t="s">
        <v>2617</v>
      </c>
      <c r="K2305" s="832" t="s">
        <v>2618</v>
      </c>
      <c r="L2305" s="835">
        <v>87.67</v>
      </c>
      <c r="M2305" s="835">
        <v>87.67</v>
      </c>
      <c r="N2305" s="832">
        <v>1</v>
      </c>
      <c r="O2305" s="836">
        <v>1</v>
      </c>
      <c r="P2305" s="835">
        <v>87.67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32</v>
      </c>
      <c r="B2306" s="832" t="s">
        <v>2552</v>
      </c>
      <c r="C2306" s="832" t="s">
        <v>2558</v>
      </c>
      <c r="D2306" s="833" t="s">
        <v>4322</v>
      </c>
      <c r="E2306" s="834" t="s">
        <v>2570</v>
      </c>
      <c r="F2306" s="832" t="s">
        <v>2553</v>
      </c>
      <c r="G2306" s="832" t="s">
        <v>2602</v>
      </c>
      <c r="H2306" s="832" t="s">
        <v>592</v>
      </c>
      <c r="I2306" s="832" t="s">
        <v>2901</v>
      </c>
      <c r="J2306" s="832" t="s">
        <v>2640</v>
      </c>
      <c r="K2306" s="832" t="s">
        <v>2902</v>
      </c>
      <c r="L2306" s="835">
        <v>42.54</v>
      </c>
      <c r="M2306" s="835">
        <v>85.08</v>
      </c>
      <c r="N2306" s="832">
        <v>2</v>
      </c>
      <c r="O2306" s="836">
        <v>0.5</v>
      </c>
      <c r="P2306" s="835">
        <v>85.08</v>
      </c>
      <c r="Q2306" s="837">
        <v>1</v>
      </c>
      <c r="R2306" s="832">
        <v>2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32</v>
      </c>
      <c r="B2307" s="832" t="s">
        <v>2552</v>
      </c>
      <c r="C2307" s="832" t="s">
        <v>2558</v>
      </c>
      <c r="D2307" s="833" t="s">
        <v>4322</v>
      </c>
      <c r="E2307" s="834" t="s">
        <v>2570</v>
      </c>
      <c r="F2307" s="832" t="s">
        <v>2553</v>
      </c>
      <c r="G2307" s="832" t="s">
        <v>2602</v>
      </c>
      <c r="H2307" s="832" t="s">
        <v>592</v>
      </c>
      <c r="I2307" s="832" t="s">
        <v>2639</v>
      </c>
      <c r="J2307" s="832" t="s">
        <v>2640</v>
      </c>
      <c r="K2307" s="832" t="s">
        <v>2641</v>
      </c>
      <c r="L2307" s="835">
        <v>59.56</v>
      </c>
      <c r="M2307" s="835">
        <v>59.56</v>
      </c>
      <c r="N2307" s="832">
        <v>1</v>
      </c>
      <c r="O2307" s="836">
        <v>0.5</v>
      </c>
      <c r="P2307" s="835">
        <v>59.56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32</v>
      </c>
      <c r="B2308" s="832" t="s">
        <v>2552</v>
      </c>
      <c r="C2308" s="832" t="s">
        <v>2558</v>
      </c>
      <c r="D2308" s="833" t="s">
        <v>4322</v>
      </c>
      <c r="E2308" s="834" t="s">
        <v>2570</v>
      </c>
      <c r="F2308" s="832" t="s">
        <v>2553</v>
      </c>
      <c r="G2308" s="832" t="s">
        <v>3080</v>
      </c>
      <c r="H2308" s="832" t="s">
        <v>662</v>
      </c>
      <c r="I2308" s="832" t="s">
        <v>2209</v>
      </c>
      <c r="J2308" s="832" t="s">
        <v>2210</v>
      </c>
      <c r="K2308" s="832" t="s">
        <v>2211</v>
      </c>
      <c r="L2308" s="835">
        <v>902.57</v>
      </c>
      <c r="M2308" s="835">
        <v>1805.14</v>
      </c>
      <c r="N2308" s="832">
        <v>2</v>
      </c>
      <c r="O2308" s="836">
        <v>1</v>
      </c>
      <c r="P2308" s="835">
        <v>1805.14</v>
      </c>
      <c r="Q2308" s="837">
        <v>1</v>
      </c>
      <c r="R2308" s="832">
        <v>2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32</v>
      </c>
      <c r="B2309" s="832" t="s">
        <v>2552</v>
      </c>
      <c r="C2309" s="832" t="s">
        <v>2558</v>
      </c>
      <c r="D2309" s="833" t="s">
        <v>4322</v>
      </c>
      <c r="E2309" s="834" t="s">
        <v>2570</v>
      </c>
      <c r="F2309" s="832" t="s">
        <v>2553</v>
      </c>
      <c r="G2309" s="832" t="s">
        <v>3080</v>
      </c>
      <c r="H2309" s="832" t="s">
        <v>662</v>
      </c>
      <c r="I2309" s="832" t="s">
        <v>2212</v>
      </c>
      <c r="J2309" s="832" t="s">
        <v>2213</v>
      </c>
      <c r="K2309" s="832" t="s">
        <v>2147</v>
      </c>
      <c r="L2309" s="835">
        <v>339.8</v>
      </c>
      <c r="M2309" s="835">
        <v>2038.8000000000002</v>
      </c>
      <c r="N2309" s="832">
        <v>6</v>
      </c>
      <c r="O2309" s="836">
        <v>1</v>
      </c>
      <c r="P2309" s="835">
        <v>2038.8000000000002</v>
      </c>
      <c r="Q2309" s="837">
        <v>1</v>
      </c>
      <c r="R2309" s="832">
        <v>6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32</v>
      </c>
      <c r="B2310" s="832" t="s">
        <v>2552</v>
      </c>
      <c r="C2310" s="832" t="s">
        <v>2558</v>
      </c>
      <c r="D2310" s="833" t="s">
        <v>4322</v>
      </c>
      <c r="E2310" s="834" t="s">
        <v>2570</v>
      </c>
      <c r="F2310" s="832" t="s">
        <v>2553</v>
      </c>
      <c r="G2310" s="832" t="s">
        <v>2708</v>
      </c>
      <c r="H2310" s="832" t="s">
        <v>662</v>
      </c>
      <c r="I2310" s="832" t="s">
        <v>2192</v>
      </c>
      <c r="J2310" s="832" t="s">
        <v>2193</v>
      </c>
      <c r="K2310" s="832" t="s">
        <v>2194</v>
      </c>
      <c r="L2310" s="835">
        <v>10325.280000000001</v>
      </c>
      <c r="M2310" s="835">
        <v>10325.280000000001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32</v>
      </c>
      <c r="B2311" s="832" t="s">
        <v>2552</v>
      </c>
      <c r="C2311" s="832" t="s">
        <v>2558</v>
      </c>
      <c r="D2311" s="833" t="s">
        <v>4322</v>
      </c>
      <c r="E2311" s="834" t="s">
        <v>2576</v>
      </c>
      <c r="F2311" s="832" t="s">
        <v>2553</v>
      </c>
      <c r="G2311" s="832" t="s">
        <v>2598</v>
      </c>
      <c r="H2311" s="832" t="s">
        <v>592</v>
      </c>
      <c r="I2311" s="832" t="s">
        <v>2750</v>
      </c>
      <c r="J2311" s="832" t="s">
        <v>2600</v>
      </c>
      <c r="K2311" s="832" t="s">
        <v>2751</v>
      </c>
      <c r="L2311" s="835">
        <v>263.26</v>
      </c>
      <c r="M2311" s="835">
        <v>789.78</v>
      </c>
      <c r="N2311" s="832">
        <v>3</v>
      </c>
      <c r="O2311" s="836">
        <v>1.5</v>
      </c>
      <c r="P2311" s="835">
        <v>526.52</v>
      </c>
      <c r="Q2311" s="837">
        <v>0.66666666666666663</v>
      </c>
      <c r="R2311" s="832">
        <v>2</v>
      </c>
      <c r="S2311" s="837">
        <v>0.66666666666666663</v>
      </c>
      <c r="T2311" s="836">
        <v>1</v>
      </c>
      <c r="U2311" s="838">
        <v>0.66666666666666663</v>
      </c>
    </row>
    <row r="2312" spans="1:21" ht="14.4" customHeight="1" x14ac:dyDescent="0.3">
      <c r="A2312" s="831">
        <v>32</v>
      </c>
      <c r="B2312" s="832" t="s">
        <v>2552</v>
      </c>
      <c r="C2312" s="832" t="s">
        <v>2558</v>
      </c>
      <c r="D2312" s="833" t="s">
        <v>4322</v>
      </c>
      <c r="E2312" s="834" t="s">
        <v>2576</v>
      </c>
      <c r="F2312" s="832" t="s">
        <v>2553</v>
      </c>
      <c r="G2312" s="832" t="s">
        <v>2598</v>
      </c>
      <c r="H2312" s="832" t="s">
        <v>592</v>
      </c>
      <c r="I2312" s="832" t="s">
        <v>2599</v>
      </c>
      <c r="J2312" s="832" t="s">
        <v>2600</v>
      </c>
      <c r="K2312" s="832" t="s">
        <v>2601</v>
      </c>
      <c r="L2312" s="835">
        <v>1295.6400000000001</v>
      </c>
      <c r="M2312" s="835">
        <v>2591.2800000000002</v>
      </c>
      <c r="N2312" s="832">
        <v>2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32</v>
      </c>
      <c r="B2313" s="832" t="s">
        <v>2552</v>
      </c>
      <c r="C2313" s="832" t="s">
        <v>2558</v>
      </c>
      <c r="D2313" s="833" t="s">
        <v>4322</v>
      </c>
      <c r="E2313" s="834" t="s">
        <v>2576</v>
      </c>
      <c r="F2313" s="832" t="s">
        <v>2553</v>
      </c>
      <c r="G2313" s="832" t="s">
        <v>2598</v>
      </c>
      <c r="H2313" s="832" t="s">
        <v>592</v>
      </c>
      <c r="I2313" s="832" t="s">
        <v>2605</v>
      </c>
      <c r="J2313" s="832" t="s">
        <v>1586</v>
      </c>
      <c r="K2313" s="832" t="s">
        <v>2606</v>
      </c>
      <c r="L2313" s="835">
        <v>462.73</v>
      </c>
      <c r="M2313" s="835">
        <v>925.46</v>
      </c>
      <c r="N2313" s="832">
        <v>2</v>
      </c>
      <c r="O2313" s="836">
        <v>1</v>
      </c>
      <c r="P2313" s="835">
        <v>462.73</v>
      </c>
      <c r="Q2313" s="837">
        <v>0.5</v>
      </c>
      <c r="R2313" s="832">
        <v>1</v>
      </c>
      <c r="S2313" s="837">
        <v>0.5</v>
      </c>
      <c r="T2313" s="836">
        <v>0.5</v>
      </c>
      <c r="U2313" s="838">
        <v>0.5</v>
      </c>
    </row>
    <row r="2314" spans="1:21" ht="14.4" customHeight="1" x14ac:dyDescent="0.3">
      <c r="A2314" s="831">
        <v>32</v>
      </c>
      <c r="B2314" s="832" t="s">
        <v>2552</v>
      </c>
      <c r="C2314" s="832" t="s">
        <v>2558</v>
      </c>
      <c r="D2314" s="833" t="s">
        <v>4322</v>
      </c>
      <c r="E2314" s="834" t="s">
        <v>2576</v>
      </c>
      <c r="F2314" s="832" t="s">
        <v>2553</v>
      </c>
      <c r="G2314" s="832" t="s">
        <v>3177</v>
      </c>
      <c r="H2314" s="832" t="s">
        <v>592</v>
      </c>
      <c r="I2314" s="832" t="s">
        <v>3178</v>
      </c>
      <c r="J2314" s="832" t="s">
        <v>1193</v>
      </c>
      <c r="K2314" s="832" t="s">
        <v>3179</v>
      </c>
      <c r="L2314" s="835">
        <v>385.3</v>
      </c>
      <c r="M2314" s="835">
        <v>1155.9000000000001</v>
      </c>
      <c r="N2314" s="832">
        <v>3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32</v>
      </c>
      <c r="B2315" s="832" t="s">
        <v>2552</v>
      </c>
      <c r="C2315" s="832" t="s">
        <v>2558</v>
      </c>
      <c r="D2315" s="833" t="s">
        <v>4322</v>
      </c>
      <c r="E2315" s="834" t="s">
        <v>2576</v>
      </c>
      <c r="F2315" s="832" t="s">
        <v>2553</v>
      </c>
      <c r="G2315" s="832" t="s">
        <v>2648</v>
      </c>
      <c r="H2315" s="832" t="s">
        <v>662</v>
      </c>
      <c r="I2315" s="832" t="s">
        <v>2236</v>
      </c>
      <c r="J2315" s="832" t="s">
        <v>678</v>
      </c>
      <c r="K2315" s="832" t="s">
        <v>679</v>
      </c>
      <c r="L2315" s="835">
        <v>72.55</v>
      </c>
      <c r="M2315" s="835">
        <v>145.1</v>
      </c>
      <c r="N2315" s="832">
        <v>2</v>
      </c>
      <c r="O2315" s="836">
        <v>1</v>
      </c>
      <c r="P2315" s="835">
        <v>72.55</v>
      </c>
      <c r="Q2315" s="837">
        <v>0.5</v>
      </c>
      <c r="R2315" s="832">
        <v>1</v>
      </c>
      <c r="S2315" s="837">
        <v>0.5</v>
      </c>
      <c r="T2315" s="836">
        <v>0.5</v>
      </c>
      <c r="U2315" s="838">
        <v>0.5</v>
      </c>
    </row>
    <row r="2316" spans="1:21" ht="14.4" customHeight="1" x14ac:dyDescent="0.3">
      <c r="A2316" s="831">
        <v>32</v>
      </c>
      <c r="B2316" s="832" t="s">
        <v>2552</v>
      </c>
      <c r="C2316" s="832" t="s">
        <v>2558</v>
      </c>
      <c r="D2316" s="833" t="s">
        <v>4322</v>
      </c>
      <c r="E2316" s="834" t="s">
        <v>2576</v>
      </c>
      <c r="F2316" s="832" t="s">
        <v>2553</v>
      </c>
      <c r="G2316" s="832" t="s">
        <v>2648</v>
      </c>
      <c r="H2316" s="832" t="s">
        <v>662</v>
      </c>
      <c r="I2316" s="832" t="s">
        <v>2753</v>
      </c>
      <c r="J2316" s="832" t="s">
        <v>678</v>
      </c>
      <c r="K2316" s="832" t="s">
        <v>2234</v>
      </c>
      <c r="L2316" s="835">
        <v>21.76</v>
      </c>
      <c r="M2316" s="835">
        <v>21.76</v>
      </c>
      <c r="N2316" s="832">
        <v>1</v>
      </c>
      <c r="O2316" s="836">
        <v>1</v>
      </c>
      <c r="P2316" s="835">
        <v>21.76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32</v>
      </c>
      <c r="B2317" s="832" t="s">
        <v>2552</v>
      </c>
      <c r="C2317" s="832" t="s">
        <v>2558</v>
      </c>
      <c r="D2317" s="833" t="s">
        <v>4322</v>
      </c>
      <c r="E2317" s="834" t="s">
        <v>2576</v>
      </c>
      <c r="F2317" s="832" t="s">
        <v>2553</v>
      </c>
      <c r="G2317" s="832" t="s">
        <v>2648</v>
      </c>
      <c r="H2317" s="832" t="s">
        <v>662</v>
      </c>
      <c r="I2317" s="832" t="s">
        <v>2237</v>
      </c>
      <c r="J2317" s="832" t="s">
        <v>678</v>
      </c>
      <c r="K2317" s="832" t="s">
        <v>680</v>
      </c>
      <c r="L2317" s="835">
        <v>65.28</v>
      </c>
      <c r="M2317" s="835">
        <v>913.92</v>
      </c>
      <c r="N2317" s="832">
        <v>14</v>
      </c>
      <c r="O2317" s="836">
        <v>7.5</v>
      </c>
      <c r="P2317" s="835">
        <v>718.07999999999993</v>
      </c>
      <c r="Q2317" s="837">
        <v>0.7857142857142857</v>
      </c>
      <c r="R2317" s="832">
        <v>11</v>
      </c>
      <c r="S2317" s="837">
        <v>0.7857142857142857</v>
      </c>
      <c r="T2317" s="836">
        <v>6</v>
      </c>
      <c r="U2317" s="838">
        <v>0.8</v>
      </c>
    </row>
    <row r="2318" spans="1:21" ht="14.4" customHeight="1" x14ac:dyDescent="0.3">
      <c r="A2318" s="831">
        <v>32</v>
      </c>
      <c r="B2318" s="832" t="s">
        <v>2552</v>
      </c>
      <c r="C2318" s="832" t="s">
        <v>2558</v>
      </c>
      <c r="D2318" s="833" t="s">
        <v>4322</v>
      </c>
      <c r="E2318" s="834" t="s">
        <v>2576</v>
      </c>
      <c r="F2318" s="832" t="s">
        <v>2553</v>
      </c>
      <c r="G2318" s="832" t="s">
        <v>2659</v>
      </c>
      <c r="H2318" s="832" t="s">
        <v>662</v>
      </c>
      <c r="I2318" s="832" t="s">
        <v>2062</v>
      </c>
      <c r="J2318" s="832" t="s">
        <v>2063</v>
      </c>
      <c r="K2318" s="832" t="s">
        <v>2064</v>
      </c>
      <c r="L2318" s="835">
        <v>93.27</v>
      </c>
      <c r="M2318" s="835">
        <v>186.54</v>
      </c>
      <c r="N2318" s="832">
        <v>2</v>
      </c>
      <c r="O2318" s="836">
        <v>1</v>
      </c>
      <c r="P2318" s="835">
        <v>93.27</v>
      </c>
      <c r="Q2318" s="837">
        <v>0.5</v>
      </c>
      <c r="R2318" s="832">
        <v>1</v>
      </c>
      <c r="S2318" s="837">
        <v>0.5</v>
      </c>
      <c r="T2318" s="836">
        <v>0.5</v>
      </c>
      <c r="U2318" s="838">
        <v>0.5</v>
      </c>
    </row>
    <row r="2319" spans="1:21" ht="14.4" customHeight="1" x14ac:dyDescent="0.3">
      <c r="A2319" s="831">
        <v>32</v>
      </c>
      <c r="B2319" s="832" t="s">
        <v>2552</v>
      </c>
      <c r="C2319" s="832" t="s">
        <v>2558</v>
      </c>
      <c r="D2319" s="833" t="s">
        <v>4322</v>
      </c>
      <c r="E2319" s="834" t="s">
        <v>2576</v>
      </c>
      <c r="F2319" s="832" t="s">
        <v>2553</v>
      </c>
      <c r="G2319" s="832" t="s">
        <v>2659</v>
      </c>
      <c r="H2319" s="832" t="s">
        <v>662</v>
      </c>
      <c r="I2319" s="832" t="s">
        <v>2065</v>
      </c>
      <c r="J2319" s="832" t="s">
        <v>2063</v>
      </c>
      <c r="K2319" s="832" t="s">
        <v>2066</v>
      </c>
      <c r="L2319" s="835">
        <v>31.09</v>
      </c>
      <c r="M2319" s="835">
        <v>31.09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32</v>
      </c>
      <c r="B2320" s="832" t="s">
        <v>2552</v>
      </c>
      <c r="C2320" s="832" t="s">
        <v>2558</v>
      </c>
      <c r="D2320" s="833" t="s">
        <v>4322</v>
      </c>
      <c r="E2320" s="834" t="s">
        <v>2576</v>
      </c>
      <c r="F2320" s="832" t="s">
        <v>2553</v>
      </c>
      <c r="G2320" s="832" t="s">
        <v>3108</v>
      </c>
      <c r="H2320" s="832" t="s">
        <v>662</v>
      </c>
      <c r="I2320" s="832" t="s">
        <v>3109</v>
      </c>
      <c r="J2320" s="832" t="s">
        <v>3110</v>
      </c>
      <c r="K2320" s="832" t="s">
        <v>3111</v>
      </c>
      <c r="L2320" s="835">
        <v>318.16000000000003</v>
      </c>
      <c r="M2320" s="835">
        <v>318.16000000000003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32</v>
      </c>
      <c r="B2321" s="832" t="s">
        <v>2552</v>
      </c>
      <c r="C2321" s="832" t="s">
        <v>2558</v>
      </c>
      <c r="D2321" s="833" t="s">
        <v>4322</v>
      </c>
      <c r="E2321" s="834" t="s">
        <v>2576</v>
      </c>
      <c r="F2321" s="832" t="s">
        <v>2553</v>
      </c>
      <c r="G2321" s="832" t="s">
        <v>2649</v>
      </c>
      <c r="H2321" s="832" t="s">
        <v>662</v>
      </c>
      <c r="I2321" s="832" t="s">
        <v>2146</v>
      </c>
      <c r="J2321" s="832" t="s">
        <v>2144</v>
      </c>
      <c r="K2321" s="832" t="s">
        <v>2147</v>
      </c>
      <c r="L2321" s="835">
        <v>170.52</v>
      </c>
      <c r="M2321" s="835">
        <v>170.52</v>
      </c>
      <c r="N2321" s="832">
        <v>1</v>
      </c>
      <c r="O2321" s="836">
        <v>0.5</v>
      </c>
      <c r="P2321" s="835">
        <v>170.52</v>
      </c>
      <c r="Q2321" s="837">
        <v>1</v>
      </c>
      <c r="R2321" s="832">
        <v>1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32</v>
      </c>
      <c r="B2322" s="832" t="s">
        <v>2552</v>
      </c>
      <c r="C2322" s="832" t="s">
        <v>2558</v>
      </c>
      <c r="D2322" s="833" t="s">
        <v>4322</v>
      </c>
      <c r="E2322" s="834" t="s">
        <v>2576</v>
      </c>
      <c r="F2322" s="832" t="s">
        <v>2553</v>
      </c>
      <c r="G2322" s="832" t="s">
        <v>2607</v>
      </c>
      <c r="H2322" s="832" t="s">
        <v>662</v>
      </c>
      <c r="I2322" s="832" t="s">
        <v>2292</v>
      </c>
      <c r="J2322" s="832" t="s">
        <v>1245</v>
      </c>
      <c r="K2322" s="832" t="s">
        <v>2293</v>
      </c>
      <c r="L2322" s="835">
        <v>117.55</v>
      </c>
      <c r="M2322" s="835">
        <v>117.55</v>
      </c>
      <c r="N2322" s="832">
        <v>1</v>
      </c>
      <c r="O2322" s="836">
        <v>1</v>
      </c>
      <c r="P2322" s="835">
        <v>117.55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32</v>
      </c>
      <c r="B2323" s="832" t="s">
        <v>2552</v>
      </c>
      <c r="C2323" s="832" t="s">
        <v>2558</v>
      </c>
      <c r="D2323" s="833" t="s">
        <v>4322</v>
      </c>
      <c r="E2323" s="834" t="s">
        <v>2576</v>
      </c>
      <c r="F2323" s="832" t="s">
        <v>2553</v>
      </c>
      <c r="G2323" s="832" t="s">
        <v>2790</v>
      </c>
      <c r="H2323" s="832" t="s">
        <v>592</v>
      </c>
      <c r="I2323" s="832" t="s">
        <v>3642</v>
      </c>
      <c r="J2323" s="832" t="s">
        <v>3643</v>
      </c>
      <c r="K2323" s="832" t="s">
        <v>2147</v>
      </c>
      <c r="L2323" s="835">
        <v>78.33</v>
      </c>
      <c r="M2323" s="835">
        <v>78.33</v>
      </c>
      <c r="N2323" s="832">
        <v>1</v>
      </c>
      <c r="O2323" s="836">
        <v>0.5</v>
      </c>
      <c r="P2323" s="835">
        <v>78.33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32</v>
      </c>
      <c r="B2324" s="832" t="s">
        <v>2552</v>
      </c>
      <c r="C2324" s="832" t="s">
        <v>2558</v>
      </c>
      <c r="D2324" s="833" t="s">
        <v>4322</v>
      </c>
      <c r="E2324" s="834" t="s">
        <v>2576</v>
      </c>
      <c r="F2324" s="832" t="s">
        <v>2553</v>
      </c>
      <c r="G2324" s="832" t="s">
        <v>2628</v>
      </c>
      <c r="H2324" s="832" t="s">
        <v>662</v>
      </c>
      <c r="I2324" s="832" t="s">
        <v>2270</v>
      </c>
      <c r="J2324" s="832" t="s">
        <v>775</v>
      </c>
      <c r="K2324" s="832" t="s">
        <v>1510</v>
      </c>
      <c r="L2324" s="835">
        <v>65.989999999999995</v>
      </c>
      <c r="M2324" s="835">
        <v>65.989999999999995</v>
      </c>
      <c r="N2324" s="832">
        <v>1</v>
      </c>
      <c r="O2324" s="836">
        <v>0.5</v>
      </c>
      <c r="P2324" s="835">
        <v>65.989999999999995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32</v>
      </c>
      <c r="B2325" s="832" t="s">
        <v>2552</v>
      </c>
      <c r="C2325" s="832" t="s">
        <v>2558</v>
      </c>
      <c r="D2325" s="833" t="s">
        <v>4322</v>
      </c>
      <c r="E2325" s="834" t="s">
        <v>2576</v>
      </c>
      <c r="F2325" s="832" t="s">
        <v>2553</v>
      </c>
      <c r="G2325" s="832" t="s">
        <v>2667</v>
      </c>
      <c r="H2325" s="832" t="s">
        <v>592</v>
      </c>
      <c r="I2325" s="832" t="s">
        <v>2669</v>
      </c>
      <c r="J2325" s="832" t="s">
        <v>825</v>
      </c>
      <c r="K2325" s="832" t="s">
        <v>826</v>
      </c>
      <c r="L2325" s="835">
        <v>236.03</v>
      </c>
      <c r="M2325" s="835">
        <v>472.06</v>
      </c>
      <c r="N2325" s="832">
        <v>2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32</v>
      </c>
      <c r="B2326" s="832" t="s">
        <v>2552</v>
      </c>
      <c r="C2326" s="832" t="s">
        <v>2558</v>
      </c>
      <c r="D2326" s="833" t="s">
        <v>4322</v>
      </c>
      <c r="E2326" s="834" t="s">
        <v>2576</v>
      </c>
      <c r="F2326" s="832" t="s">
        <v>2553</v>
      </c>
      <c r="G2326" s="832" t="s">
        <v>2629</v>
      </c>
      <c r="H2326" s="832" t="s">
        <v>592</v>
      </c>
      <c r="I2326" s="832" t="s">
        <v>2630</v>
      </c>
      <c r="J2326" s="832" t="s">
        <v>820</v>
      </c>
      <c r="K2326" s="832" t="s">
        <v>2631</v>
      </c>
      <c r="L2326" s="835">
        <v>182.22</v>
      </c>
      <c r="M2326" s="835">
        <v>182.22</v>
      </c>
      <c r="N2326" s="832">
        <v>1</v>
      </c>
      <c r="O2326" s="836">
        <v>0.5</v>
      </c>
      <c r="P2326" s="835">
        <v>182.22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32</v>
      </c>
      <c r="B2327" s="832" t="s">
        <v>2552</v>
      </c>
      <c r="C2327" s="832" t="s">
        <v>2558</v>
      </c>
      <c r="D2327" s="833" t="s">
        <v>4322</v>
      </c>
      <c r="E2327" s="834" t="s">
        <v>2576</v>
      </c>
      <c r="F2327" s="832" t="s">
        <v>2553</v>
      </c>
      <c r="G2327" s="832" t="s">
        <v>2650</v>
      </c>
      <c r="H2327" s="832" t="s">
        <v>662</v>
      </c>
      <c r="I2327" s="832" t="s">
        <v>2188</v>
      </c>
      <c r="J2327" s="832" t="s">
        <v>2189</v>
      </c>
      <c r="K2327" s="832" t="s">
        <v>2190</v>
      </c>
      <c r="L2327" s="835">
        <v>3231.81</v>
      </c>
      <c r="M2327" s="835">
        <v>32318.1</v>
      </c>
      <c r="N2327" s="832">
        <v>10</v>
      </c>
      <c r="O2327" s="836">
        <v>5.5</v>
      </c>
      <c r="P2327" s="835">
        <v>19390.86</v>
      </c>
      <c r="Q2327" s="837">
        <v>0.60000000000000009</v>
      </c>
      <c r="R2327" s="832">
        <v>6</v>
      </c>
      <c r="S2327" s="837">
        <v>0.6</v>
      </c>
      <c r="T2327" s="836">
        <v>3.5</v>
      </c>
      <c r="U2327" s="838">
        <v>0.63636363636363635</v>
      </c>
    </row>
    <row r="2328" spans="1:21" ht="14.4" customHeight="1" x14ac:dyDescent="0.3">
      <c r="A2328" s="831">
        <v>32</v>
      </c>
      <c r="B2328" s="832" t="s">
        <v>2552</v>
      </c>
      <c r="C2328" s="832" t="s">
        <v>2558</v>
      </c>
      <c r="D2328" s="833" t="s">
        <v>4322</v>
      </c>
      <c r="E2328" s="834" t="s">
        <v>2576</v>
      </c>
      <c r="F2328" s="832" t="s">
        <v>2553</v>
      </c>
      <c r="G2328" s="832" t="s">
        <v>3579</v>
      </c>
      <c r="H2328" s="832" t="s">
        <v>592</v>
      </c>
      <c r="I2328" s="832" t="s">
        <v>3580</v>
      </c>
      <c r="J2328" s="832" t="s">
        <v>3581</v>
      </c>
      <c r="K2328" s="832" t="s">
        <v>3582</v>
      </c>
      <c r="L2328" s="835">
        <v>46.25</v>
      </c>
      <c r="M2328" s="835">
        <v>46.25</v>
      </c>
      <c r="N2328" s="832">
        <v>1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32</v>
      </c>
      <c r="B2329" s="832" t="s">
        <v>2552</v>
      </c>
      <c r="C2329" s="832" t="s">
        <v>2558</v>
      </c>
      <c r="D2329" s="833" t="s">
        <v>4322</v>
      </c>
      <c r="E2329" s="834" t="s">
        <v>2576</v>
      </c>
      <c r="F2329" s="832" t="s">
        <v>2553</v>
      </c>
      <c r="G2329" s="832" t="s">
        <v>2727</v>
      </c>
      <c r="H2329" s="832" t="s">
        <v>592</v>
      </c>
      <c r="I2329" s="832" t="s">
        <v>2728</v>
      </c>
      <c r="J2329" s="832" t="s">
        <v>1063</v>
      </c>
      <c r="K2329" s="832" t="s">
        <v>2729</v>
      </c>
      <c r="L2329" s="835">
        <v>107.27</v>
      </c>
      <c r="M2329" s="835">
        <v>321.81</v>
      </c>
      <c r="N2329" s="832">
        <v>3</v>
      </c>
      <c r="O2329" s="836">
        <v>2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32</v>
      </c>
      <c r="B2330" s="832" t="s">
        <v>2552</v>
      </c>
      <c r="C2330" s="832" t="s">
        <v>2558</v>
      </c>
      <c r="D2330" s="833" t="s">
        <v>4322</v>
      </c>
      <c r="E2330" s="834" t="s">
        <v>2576</v>
      </c>
      <c r="F2330" s="832" t="s">
        <v>2553</v>
      </c>
      <c r="G2330" s="832" t="s">
        <v>2951</v>
      </c>
      <c r="H2330" s="832" t="s">
        <v>592</v>
      </c>
      <c r="I2330" s="832" t="s">
        <v>3387</v>
      </c>
      <c r="J2330" s="832" t="s">
        <v>2953</v>
      </c>
      <c r="K2330" s="832"/>
      <c r="L2330" s="835">
        <v>0</v>
      </c>
      <c r="M2330" s="835">
        <v>0</v>
      </c>
      <c r="N2330" s="832">
        <v>1</v>
      </c>
      <c r="O2330" s="836">
        <v>0.5</v>
      </c>
      <c r="P2330" s="835">
        <v>0</v>
      </c>
      <c r="Q2330" s="837"/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32</v>
      </c>
      <c r="B2331" s="832" t="s">
        <v>2552</v>
      </c>
      <c r="C2331" s="832" t="s">
        <v>2558</v>
      </c>
      <c r="D2331" s="833" t="s">
        <v>4322</v>
      </c>
      <c r="E2331" s="834" t="s">
        <v>2576</v>
      </c>
      <c r="F2331" s="832" t="s">
        <v>2553</v>
      </c>
      <c r="G2331" s="832" t="s">
        <v>3481</v>
      </c>
      <c r="H2331" s="832" t="s">
        <v>592</v>
      </c>
      <c r="I2331" s="832" t="s">
        <v>3482</v>
      </c>
      <c r="J2331" s="832" t="s">
        <v>3483</v>
      </c>
      <c r="K2331" s="832" t="s">
        <v>3432</v>
      </c>
      <c r="L2331" s="835">
        <v>95.57</v>
      </c>
      <c r="M2331" s="835">
        <v>95.57</v>
      </c>
      <c r="N2331" s="832">
        <v>1</v>
      </c>
      <c r="O2331" s="836">
        <v>0.5</v>
      </c>
      <c r="P2331" s="835">
        <v>95.57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32</v>
      </c>
      <c r="B2332" s="832" t="s">
        <v>2552</v>
      </c>
      <c r="C2332" s="832" t="s">
        <v>2558</v>
      </c>
      <c r="D2332" s="833" t="s">
        <v>4322</v>
      </c>
      <c r="E2332" s="834" t="s">
        <v>2576</v>
      </c>
      <c r="F2332" s="832" t="s">
        <v>2553</v>
      </c>
      <c r="G2332" s="832" t="s">
        <v>3313</v>
      </c>
      <c r="H2332" s="832" t="s">
        <v>592</v>
      </c>
      <c r="I2332" s="832" t="s">
        <v>3314</v>
      </c>
      <c r="J2332" s="832" t="s">
        <v>3315</v>
      </c>
      <c r="K2332" s="832" t="s">
        <v>3316</v>
      </c>
      <c r="L2332" s="835">
        <v>132.97999999999999</v>
      </c>
      <c r="M2332" s="835">
        <v>531.91999999999996</v>
      </c>
      <c r="N2332" s="832">
        <v>4</v>
      </c>
      <c r="O2332" s="836">
        <v>0.5</v>
      </c>
      <c r="P2332" s="835">
        <v>531.91999999999996</v>
      </c>
      <c r="Q2332" s="837">
        <v>1</v>
      </c>
      <c r="R2332" s="832">
        <v>4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32</v>
      </c>
      <c r="B2333" s="832" t="s">
        <v>2552</v>
      </c>
      <c r="C2333" s="832" t="s">
        <v>2558</v>
      </c>
      <c r="D2333" s="833" t="s">
        <v>4322</v>
      </c>
      <c r="E2333" s="834" t="s">
        <v>2576</v>
      </c>
      <c r="F2333" s="832" t="s">
        <v>2553</v>
      </c>
      <c r="G2333" s="832" t="s">
        <v>2684</v>
      </c>
      <c r="H2333" s="832" t="s">
        <v>592</v>
      </c>
      <c r="I2333" s="832" t="s">
        <v>2685</v>
      </c>
      <c r="J2333" s="832" t="s">
        <v>2686</v>
      </c>
      <c r="K2333" s="832" t="s">
        <v>679</v>
      </c>
      <c r="L2333" s="835">
        <v>58.62</v>
      </c>
      <c r="M2333" s="835">
        <v>58.62</v>
      </c>
      <c r="N2333" s="832">
        <v>1</v>
      </c>
      <c r="O2333" s="836">
        <v>1</v>
      </c>
      <c r="P2333" s="835">
        <v>58.62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32</v>
      </c>
      <c r="B2334" s="832" t="s">
        <v>2552</v>
      </c>
      <c r="C2334" s="832" t="s">
        <v>2558</v>
      </c>
      <c r="D2334" s="833" t="s">
        <v>4322</v>
      </c>
      <c r="E2334" s="834" t="s">
        <v>2576</v>
      </c>
      <c r="F2334" s="832" t="s">
        <v>2553</v>
      </c>
      <c r="G2334" s="832" t="s">
        <v>2642</v>
      </c>
      <c r="H2334" s="832" t="s">
        <v>592</v>
      </c>
      <c r="I2334" s="832" t="s">
        <v>2643</v>
      </c>
      <c r="J2334" s="832" t="s">
        <v>2644</v>
      </c>
      <c r="K2334" s="832" t="s">
        <v>2645</v>
      </c>
      <c r="L2334" s="835">
        <v>88.76</v>
      </c>
      <c r="M2334" s="835">
        <v>443.8</v>
      </c>
      <c r="N2334" s="832">
        <v>5</v>
      </c>
      <c r="O2334" s="836">
        <v>1.5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32</v>
      </c>
      <c r="B2335" s="832" t="s">
        <v>2552</v>
      </c>
      <c r="C2335" s="832" t="s">
        <v>2558</v>
      </c>
      <c r="D2335" s="833" t="s">
        <v>4322</v>
      </c>
      <c r="E2335" s="834" t="s">
        <v>2576</v>
      </c>
      <c r="F2335" s="832" t="s">
        <v>2553</v>
      </c>
      <c r="G2335" s="832" t="s">
        <v>2632</v>
      </c>
      <c r="H2335" s="832" t="s">
        <v>592</v>
      </c>
      <c r="I2335" s="832" t="s">
        <v>3671</v>
      </c>
      <c r="J2335" s="832" t="s">
        <v>875</v>
      </c>
      <c r="K2335" s="832" t="s">
        <v>2809</v>
      </c>
      <c r="L2335" s="835">
        <v>0</v>
      </c>
      <c r="M2335" s="835">
        <v>0</v>
      </c>
      <c r="N2335" s="832">
        <v>2</v>
      </c>
      <c r="O2335" s="836">
        <v>1.5</v>
      </c>
      <c r="P2335" s="835">
        <v>0</v>
      </c>
      <c r="Q2335" s="837"/>
      <c r="R2335" s="832">
        <v>2</v>
      </c>
      <c r="S2335" s="837">
        <v>1</v>
      </c>
      <c r="T2335" s="836">
        <v>1.5</v>
      </c>
      <c r="U2335" s="838">
        <v>1</v>
      </c>
    </row>
    <row r="2336" spans="1:21" ht="14.4" customHeight="1" x14ac:dyDescent="0.3">
      <c r="A2336" s="831">
        <v>32</v>
      </c>
      <c r="B2336" s="832" t="s">
        <v>2552</v>
      </c>
      <c r="C2336" s="832" t="s">
        <v>2558</v>
      </c>
      <c r="D2336" s="833" t="s">
        <v>4322</v>
      </c>
      <c r="E2336" s="834" t="s">
        <v>2576</v>
      </c>
      <c r="F2336" s="832" t="s">
        <v>2553</v>
      </c>
      <c r="G2336" s="832" t="s">
        <v>2843</v>
      </c>
      <c r="H2336" s="832" t="s">
        <v>592</v>
      </c>
      <c r="I2336" s="832" t="s">
        <v>2844</v>
      </c>
      <c r="J2336" s="832" t="s">
        <v>1552</v>
      </c>
      <c r="K2336" s="832" t="s">
        <v>2023</v>
      </c>
      <c r="L2336" s="835">
        <v>38.56</v>
      </c>
      <c r="M2336" s="835">
        <v>38.56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32</v>
      </c>
      <c r="B2337" s="832" t="s">
        <v>2552</v>
      </c>
      <c r="C2337" s="832" t="s">
        <v>2558</v>
      </c>
      <c r="D2337" s="833" t="s">
        <v>4322</v>
      </c>
      <c r="E2337" s="834" t="s">
        <v>2576</v>
      </c>
      <c r="F2337" s="832" t="s">
        <v>2553</v>
      </c>
      <c r="G2337" s="832" t="s">
        <v>3494</v>
      </c>
      <c r="H2337" s="832" t="s">
        <v>592</v>
      </c>
      <c r="I2337" s="832" t="s">
        <v>4313</v>
      </c>
      <c r="J2337" s="832" t="s">
        <v>4059</v>
      </c>
      <c r="K2337" s="832" t="s">
        <v>4314</v>
      </c>
      <c r="L2337" s="835">
        <v>43.21</v>
      </c>
      <c r="M2337" s="835">
        <v>43.21</v>
      </c>
      <c r="N2337" s="832">
        <v>1</v>
      </c>
      <c r="O2337" s="836">
        <v>0.5</v>
      </c>
      <c r="P2337" s="835">
        <v>43.21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32</v>
      </c>
      <c r="B2338" s="832" t="s">
        <v>2552</v>
      </c>
      <c r="C2338" s="832" t="s">
        <v>2558</v>
      </c>
      <c r="D2338" s="833" t="s">
        <v>4322</v>
      </c>
      <c r="E2338" s="834" t="s">
        <v>2576</v>
      </c>
      <c r="F2338" s="832" t="s">
        <v>2553</v>
      </c>
      <c r="G2338" s="832" t="s">
        <v>2766</v>
      </c>
      <c r="H2338" s="832" t="s">
        <v>592</v>
      </c>
      <c r="I2338" s="832" t="s">
        <v>2767</v>
      </c>
      <c r="J2338" s="832" t="s">
        <v>1739</v>
      </c>
      <c r="K2338" s="832" t="s">
        <v>2768</v>
      </c>
      <c r="L2338" s="835">
        <v>34.19</v>
      </c>
      <c r="M2338" s="835">
        <v>307.70999999999998</v>
      </c>
      <c r="N2338" s="832">
        <v>9</v>
      </c>
      <c r="O2338" s="836">
        <v>1.5</v>
      </c>
      <c r="P2338" s="835">
        <v>68.38</v>
      </c>
      <c r="Q2338" s="837">
        <v>0.22222222222222221</v>
      </c>
      <c r="R2338" s="832">
        <v>2</v>
      </c>
      <c r="S2338" s="837">
        <v>0.22222222222222221</v>
      </c>
      <c r="T2338" s="836">
        <v>0.5</v>
      </c>
      <c r="U2338" s="838">
        <v>0.33333333333333331</v>
      </c>
    </row>
    <row r="2339" spans="1:21" ht="14.4" customHeight="1" x14ac:dyDescent="0.3">
      <c r="A2339" s="831">
        <v>32</v>
      </c>
      <c r="B2339" s="832" t="s">
        <v>2552</v>
      </c>
      <c r="C2339" s="832" t="s">
        <v>2558</v>
      </c>
      <c r="D2339" s="833" t="s">
        <v>4322</v>
      </c>
      <c r="E2339" s="834" t="s">
        <v>2576</v>
      </c>
      <c r="F2339" s="832" t="s">
        <v>2553</v>
      </c>
      <c r="G2339" s="832" t="s">
        <v>2634</v>
      </c>
      <c r="H2339" s="832" t="s">
        <v>662</v>
      </c>
      <c r="I2339" s="832" t="s">
        <v>2739</v>
      </c>
      <c r="J2339" s="832" t="s">
        <v>901</v>
      </c>
      <c r="K2339" s="832" t="s">
        <v>2014</v>
      </c>
      <c r="L2339" s="835">
        <v>368.16</v>
      </c>
      <c r="M2339" s="835">
        <v>6258.7199999999993</v>
      </c>
      <c r="N2339" s="832">
        <v>17</v>
      </c>
      <c r="O2339" s="836">
        <v>5</v>
      </c>
      <c r="P2339" s="835">
        <v>5154.24</v>
      </c>
      <c r="Q2339" s="837">
        <v>0.82352941176470595</v>
      </c>
      <c r="R2339" s="832">
        <v>14</v>
      </c>
      <c r="S2339" s="837">
        <v>0.82352941176470584</v>
      </c>
      <c r="T2339" s="836">
        <v>4.5</v>
      </c>
      <c r="U2339" s="838">
        <v>0.9</v>
      </c>
    </row>
    <row r="2340" spans="1:21" ht="14.4" customHeight="1" x14ac:dyDescent="0.3">
      <c r="A2340" s="831">
        <v>32</v>
      </c>
      <c r="B2340" s="832" t="s">
        <v>2552</v>
      </c>
      <c r="C2340" s="832" t="s">
        <v>2558</v>
      </c>
      <c r="D2340" s="833" t="s">
        <v>4322</v>
      </c>
      <c r="E2340" s="834" t="s">
        <v>2576</v>
      </c>
      <c r="F2340" s="832" t="s">
        <v>2553</v>
      </c>
      <c r="G2340" s="832" t="s">
        <v>2634</v>
      </c>
      <c r="H2340" s="832" t="s">
        <v>662</v>
      </c>
      <c r="I2340" s="832" t="s">
        <v>2694</v>
      </c>
      <c r="J2340" s="832" t="s">
        <v>901</v>
      </c>
      <c r="K2340" s="832" t="s">
        <v>2018</v>
      </c>
      <c r="L2340" s="835">
        <v>490.89</v>
      </c>
      <c r="M2340" s="835">
        <v>4908.8999999999996</v>
      </c>
      <c r="N2340" s="832">
        <v>10</v>
      </c>
      <c r="O2340" s="836">
        <v>5</v>
      </c>
      <c r="P2340" s="835">
        <v>3927.12</v>
      </c>
      <c r="Q2340" s="837">
        <v>0.8</v>
      </c>
      <c r="R2340" s="832">
        <v>8</v>
      </c>
      <c r="S2340" s="837">
        <v>0.8</v>
      </c>
      <c r="T2340" s="836">
        <v>4</v>
      </c>
      <c r="U2340" s="838">
        <v>0.8</v>
      </c>
    </row>
    <row r="2341" spans="1:21" ht="14.4" customHeight="1" x14ac:dyDescent="0.3">
      <c r="A2341" s="831">
        <v>32</v>
      </c>
      <c r="B2341" s="832" t="s">
        <v>2552</v>
      </c>
      <c r="C2341" s="832" t="s">
        <v>2558</v>
      </c>
      <c r="D2341" s="833" t="s">
        <v>4322</v>
      </c>
      <c r="E2341" s="834" t="s">
        <v>2576</v>
      </c>
      <c r="F2341" s="832" t="s">
        <v>2553</v>
      </c>
      <c r="G2341" s="832" t="s">
        <v>2634</v>
      </c>
      <c r="H2341" s="832" t="s">
        <v>662</v>
      </c>
      <c r="I2341" s="832" t="s">
        <v>2654</v>
      </c>
      <c r="J2341" s="832" t="s">
        <v>1783</v>
      </c>
      <c r="K2341" s="832" t="s">
        <v>2655</v>
      </c>
      <c r="L2341" s="835">
        <v>1385.62</v>
      </c>
      <c r="M2341" s="835">
        <v>4156.8599999999997</v>
      </c>
      <c r="N2341" s="832">
        <v>3</v>
      </c>
      <c r="O2341" s="836">
        <v>0.5</v>
      </c>
      <c r="P2341" s="835">
        <v>4156.8599999999997</v>
      </c>
      <c r="Q2341" s="837">
        <v>1</v>
      </c>
      <c r="R2341" s="832">
        <v>3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32</v>
      </c>
      <c r="B2342" s="832" t="s">
        <v>2552</v>
      </c>
      <c r="C2342" s="832" t="s">
        <v>2558</v>
      </c>
      <c r="D2342" s="833" t="s">
        <v>4322</v>
      </c>
      <c r="E2342" s="834" t="s">
        <v>2576</v>
      </c>
      <c r="F2342" s="832" t="s">
        <v>2553</v>
      </c>
      <c r="G2342" s="832" t="s">
        <v>2634</v>
      </c>
      <c r="H2342" s="832" t="s">
        <v>662</v>
      </c>
      <c r="I2342" s="832" t="s">
        <v>2695</v>
      </c>
      <c r="J2342" s="832" t="s">
        <v>1783</v>
      </c>
      <c r="K2342" s="832" t="s">
        <v>2696</v>
      </c>
      <c r="L2342" s="835">
        <v>1847.49</v>
      </c>
      <c r="M2342" s="835">
        <v>5542.47</v>
      </c>
      <c r="N2342" s="832">
        <v>3</v>
      </c>
      <c r="O2342" s="836">
        <v>1</v>
      </c>
      <c r="P2342" s="835">
        <v>5542.47</v>
      </c>
      <c r="Q2342" s="837">
        <v>1</v>
      </c>
      <c r="R2342" s="832">
        <v>3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32</v>
      </c>
      <c r="B2343" s="832" t="s">
        <v>2552</v>
      </c>
      <c r="C2343" s="832" t="s">
        <v>2558</v>
      </c>
      <c r="D2343" s="833" t="s">
        <v>4322</v>
      </c>
      <c r="E2343" s="834" t="s">
        <v>2576</v>
      </c>
      <c r="F2343" s="832" t="s">
        <v>2553</v>
      </c>
      <c r="G2343" s="832" t="s">
        <v>2611</v>
      </c>
      <c r="H2343" s="832" t="s">
        <v>592</v>
      </c>
      <c r="I2343" s="832" t="s">
        <v>3402</v>
      </c>
      <c r="J2343" s="832" t="s">
        <v>3403</v>
      </c>
      <c r="K2343" s="832" t="s">
        <v>3404</v>
      </c>
      <c r="L2343" s="835">
        <v>453.18</v>
      </c>
      <c r="M2343" s="835">
        <v>453.18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32</v>
      </c>
      <c r="B2344" s="832" t="s">
        <v>2552</v>
      </c>
      <c r="C2344" s="832" t="s">
        <v>2558</v>
      </c>
      <c r="D2344" s="833" t="s">
        <v>4322</v>
      </c>
      <c r="E2344" s="834" t="s">
        <v>2576</v>
      </c>
      <c r="F2344" s="832" t="s">
        <v>2553</v>
      </c>
      <c r="G2344" s="832" t="s">
        <v>2636</v>
      </c>
      <c r="H2344" s="832" t="s">
        <v>662</v>
      </c>
      <c r="I2344" s="832" t="s">
        <v>2769</v>
      </c>
      <c r="J2344" s="832" t="s">
        <v>1990</v>
      </c>
      <c r="K2344" s="832" t="s">
        <v>1991</v>
      </c>
      <c r="L2344" s="835">
        <v>115.18</v>
      </c>
      <c r="M2344" s="835">
        <v>1151.8000000000002</v>
      </c>
      <c r="N2344" s="832">
        <v>10</v>
      </c>
      <c r="O2344" s="836">
        <v>6.5</v>
      </c>
      <c r="P2344" s="835">
        <v>691.08000000000015</v>
      </c>
      <c r="Q2344" s="837">
        <v>0.60000000000000009</v>
      </c>
      <c r="R2344" s="832">
        <v>6</v>
      </c>
      <c r="S2344" s="837">
        <v>0.6</v>
      </c>
      <c r="T2344" s="836">
        <v>4.5</v>
      </c>
      <c r="U2344" s="838">
        <v>0.69230769230769229</v>
      </c>
    </row>
    <row r="2345" spans="1:21" ht="14.4" customHeight="1" x14ac:dyDescent="0.3">
      <c r="A2345" s="831">
        <v>32</v>
      </c>
      <c r="B2345" s="832" t="s">
        <v>2552</v>
      </c>
      <c r="C2345" s="832" t="s">
        <v>2558</v>
      </c>
      <c r="D2345" s="833" t="s">
        <v>4322</v>
      </c>
      <c r="E2345" s="834" t="s">
        <v>2576</v>
      </c>
      <c r="F2345" s="832" t="s">
        <v>2553</v>
      </c>
      <c r="G2345" s="832" t="s">
        <v>2636</v>
      </c>
      <c r="H2345" s="832" t="s">
        <v>592</v>
      </c>
      <c r="I2345" s="832" t="s">
        <v>2744</v>
      </c>
      <c r="J2345" s="832" t="s">
        <v>1990</v>
      </c>
      <c r="K2345" s="832" t="s">
        <v>2745</v>
      </c>
      <c r="L2345" s="835">
        <v>103.67</v>
      </c>
      <c r="M2345" s="835">
        <v>518.35</v>
      </c>
      <c r="N2345" s="832">
        <v>5</v>
      </c>
      <c r="O2345" s="836">
        <v>3</v>
      </c>
      <c r="P2345" s="835">
        <v>414.68</v>
      </c>
      <c r="Q2345" s="837">
        <v>0.79999999999999993</v>
      </c>
      <c r="R2345" s="832">
        <v>4</v>
      </c>
      <c r="S2345" s="837">
        <v>0.8</v>
      </c>
      <c r="T2345" s="836">
        <v>2</v>
      </c>
      <c r="U2345" s="838">
        <v>0.66666666666666663</v>
      </c>
    </row>
    <row r="2346" spans="1:21" ht="14.4" customHeight="1" x14ac:dyDescent="0.3">
      <c r="A2346" s="831">
        <v>32</v>
      </c>
      <c r="B2346" s="832" t="s">
        <v>2552</v>
      </c>
      <c r="C2346" s="832" t="s">
        <v>2558</v>
      </c>
      <c r="D2346" s="833" t="s">
        <v>4322</v>
      </c>
      <c r="E2346" s="834" t="s">
        <v>2576</v>
      </c>
      <c r="F2346" s="832" t="s">
        <v>2553</v>
      </c>
      <c r="G2346" s="832" t="s">
        <v>2612</v>
      </c>
      <c r="H2346" s="832" t="s">
        <v>592</v>
      </c>
      <c r="I2346" s="832" t="s">
        <v>2613</v>
      </c>
      <c r="J2346" s="832" t="s">
        <v>2614</v>
      </c>
      <c r="K2346" s="832" t="s">
        <v>2615</v>
      </c>
      <c r="L2346" s="835">
        <v>21.92</v>
      </c>
      <c r="M2346" s="835">
        <v>43.84</v>
      </c>
      <c r="N2346" s="832">
        <v>2</v>
      </c>
      <c r="O2346" s="836">
        <v>1</v>
      </c>
      <c r="P2346" s="835">
        <v>43.84</v>
      </c>
      <c r="Q2346" s="837">
        <v>1</v>
      </c>
      <c r="R2346" s="832">
        <v>2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32</v>
      </c>
      <c r="B2347" s="832" t="s">
        <v>2552</v>
      </c>
      <c r="C2347" s="832" t="s">
        <v>2558</v>
      </c>
      <c r="D2347" s="833" t="s">
        <v>4322</v>
      </c>
      <c r="E2347" s="834" t="s">
        <v>2576</v>
      </c>
      <c r="F2347" s="832" t="s">
        <v>2553</v>
      </c>
      <c r="G2347" s="832" t="s">
        <v>2612</v>
      </c>
      <c r="H2347" s="832" t="s">
        <v>592</v>
      </c>
      <c r="I2347" s="832" t="s">
        <v>2616</v>
      </c>
      <c r="J2347" s="832" t="s">
        <v>2617</v>
      </c>
      <c r="K2347" s="832" t="s">
        <v>2618</v>
      </c>
      <c r="L2347" s="835">
        <v>87.67</v>
      </c>
      <c r="M2347" s="835">
        <v>1139.71</v>
      </c>
      <c r="N2347" s="832">
        <v>13</v>
      </c>
      <c r="O2347" s="836">
        <v>4.5</v>
      </c>
      <c r="P2347" s="835">
        <v>613.68999999999994</v>
      </c>
      <c r="Q2347" s="837">
        <v>0.53846153846153844</v>
      </c>
      <c r="R2347" s="832">
        <v>7</v>
      </c>
      <c r="S2347" s="837">
        <v>0.53846153846153844</v>
      </c>
      <c r="T2347" s="836">
        <v>3</v>
      </c>
      <c r="U2347" s="838">
        <v>0.66666666666666663</v>
      </c>
    </row>
    <row r="2348" spans="1:21" ht="14.4" customHeight="1" x14ac:dyDescent="0.3">
      <c r="A2348" s="831">
        <v>32</v>
      </c>
      <c r="B2348" s="832" t="s">
        <v>2552</v>
      </c>
      <c r="C2348" s="832" t="s">
        <v>2558</v>
      </c>
      <c r="D2348" s="833" t="s">
        <v>4322</v>
      </c>
      <c r="E2348" s="834" t="s">
        <v>2576</v>
      </c>
      <c r="F2348" s="832" t="s">
        <v>2553</v>
      </c>
      <c r="G2348" s="832" t="s">
        <v>3528</v>
      </c>
      <c r="H2348" s="832" t="s">
        <v>592</v>
      </c>
      <c r="I2348" s="832" t="s">
        <v>3529</v>
      </c>
      <c r="J2348" s="832" t="s">
        <v>778</v>
      </c>
      <c r="K2348" s="832" t="s">
        <v>3530</v>
      </c>
      <c r="L2348" s="835">
        <v>0</v>
      </c>
      <c r="M2348" s="835">
        <v>0</v>
      </c>
      <c r="N2348" s="832">
        <v>1</v>
      </c>
      <c r="O2348" s="836">
        <v>1</v>
      </c>
      <c r="P2348" s="835">
        <v>0</v>
      </c>
      <c r="Q2348" s="837"/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32</v>
      </c>
      <c r="B2349" s="832" t="s">
        <v>2552</v>
      </c>
      <c r="C2349" s="832" t="s">
        <v>2558</v>
      </c>
      <c r="D2349" s="833" t="s">
        <v>4322</v>
      </c>
      <c r="E2349" s="834" t="s">
        <v>2576</v>
      </c>
      <c r="F2349" s="832" t="s">
        <v>2553</v>
      </c>
      <c r="G2349" s="832" t="s">
        <v>2900</v>
      </c>
      <c r="H2349" s="832" t="s">
        <v>662</v>
      </c>
      <c r="I2349" s="832" t="s">
        <v>2250</v>
      </c>
      <c r="J2349" s="832" t="s">
        <v>2251</v>
      </c>
      <c r="K2349" s="832" t="s">
        <v>2252</v>
      </c>
      <c r="L2349" s="835">
        <v>0</v>
      </c>
      <c r="M2349" s="835">
        <v>0</v>
      </c>
      <c r="N2349" s="832">
        <v>2</v>
      </c>
      <c r="O2349" s="836">
        <v>0.5</v>
      </c>
      <c r="P2349" s="835">
        <v>0</v>
      </c>
      <c r="Q2349" s="837"/>
      <c r="R2349" s="832">
        <v>2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32</v>
      </c>
      <c r="B2350" s="832" t="s">
        <v>2552</v>
      </c>
      <c r="C2350" s="832" t="s">
        <v>2558</v>
      </c>
      <c r="D2350" s="833" t="s">
        <v>4322</v>
      </c>
      <c r="E2350" s="834" t="s">
        <v>2576</v>
      </c>
      <c r="F2350" s="832" t="s">
        <v>2553</v>
      </c>
      <c r="G2350" s="832" t="s">
        <v>3059</v>
      </c>
      <c r="H2350" s="832" t="s">
        <v>592</v>
      </c>
      <c r="I2350" s="832" t="s">
        <v>3060</v>
      </c>
      <c r="J2350" s="832" t="s">
        <v>3061</v>
      </c>
      <c r="K2350" s="832" t="s">
        <v>3062</v>
      </c>
      <c r="L2350" s="835">
        <v>210.38</v>
      </c>
      <c r="M2350" s="835">
        <v>210.38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32</v>
      </c>
      <c r="B2351" s="832" t="s">
        <v>2552</v>
      </c>
      <c r="C2351" s="832" t="s">
        <v>2558</v>
      </c>
      <c r="D2351" s="833" t="s">
        <v>4322</v>
      </c>
      <c r="E2351" s="834" t="s">
        <v>2576</v>
      </c>
      <c r="F2351" s="832" t="s">
        <v>2553</v>
      </c>
      <c r="G2351" s="832" t="s">
        <v>2602</v>
      </c>
      <c r="H2351" s="832" t="s">
        <v>592</v>
      </c>
      <c r="I2351" s="832" t="s">
        <v>2901</v>
      </c>
      <c r="J2351" s="832" t="s">
        <v>2640</v>
      </c>
      <c r="K2351" s="832" t="s">
        <v>2902</v>
      </c>
      <c r="L2351" s="835">
        <v>42.54</v>
      </c>
      <c r="M2351" s="835">
        <v>127.62</v>
      </c>
      <c r="N2351" s="832">
        <v>3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32</v>
      </c>
      <c r="B2352" s="832" t="s">
        <v>2552</v>
      </c>
      <c r="C2352" s="832" t="s">
        <v>2558</v>
      </c>
      <c r="D2352" s="833" t="s">
        <v>4322</v>
      </c>
      <c r="E2352" s="834" t="s">
        <v>2576</v>
      </c>
      <c r="F2352" s="832" t="s">
        <v>2553</v>
      </c>
      <c r="G2352" s="832" t="s">
        <v>2602</v>
      </c>
      <c r="H2352" s="832" t="s">
        <v>592</v>
      </c>
      <c r="I2352" s="832" t="s">
        <v>3282</v>
      </c>
      <c r="J2352" s="832" t="s">
        <v>1331</v>
      </c>
      <c r="K2352" s="832" t="s">
        <v>3283</v>
      </c>
      <c r="L2352" s="835">
        <v>33.44</v>
      </c>
      <c r="M2352" s="835">
        <v>133.76</v>
      </c>
      <c r="N2352" s="832">
        <v>4</v>
      </c>
      <c r="O2352" s="836">
        <v>1</v>
      </c>
      <c r="P2352" s="835">
        <v>133.76</v>
      </c>
      <c r="Q2352" s="837">
        <v>1</v>
      </c>
      <c r="R2352" s="832">
        <v>4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32</v>
      </c>
      <c r="B2353" s="832" t="s">
        <v>2552</v>
      </c>
      <c r="C2353" s="832" t="s">
        <v>2558</v>
      </c>
      <c r="D2353" s="833" t="s">
        <v>4322</v>
      </c>
      <c r="E2353" s="834" t="s">
        <v>2576</v>
      </c>
      <c r="F2353" s="832" t="s">
        <v>2553</v>
      </c>
      <c r="G2353" s="832" t="s">
        <v>2602</v>
      </c>
      <c r="H2353" s="832" t="s">
        <v>592</v>
      </c>
      <c r="I2353" s="832" t="s">
        <v>2603</v>
      </c>
      <c r="J2353" s="832" t="s">
        <v>1331</v>
      </c>
      <c r="K2353" s="832" t="s">
        <v>2604</v>
      </c>
      <c r="L2353" s="835">
        <v>66.88</v>
      </c>
      <c r="M2353" s="835">
        <v>133.76</v>
      </c>
      <c r="N2353" s="832">
        <v>2</v>
      </c>
      <c r="O2353" s="836">
        <v>0.5</v>
      </c>
      <c r="P2353" s="835">
        <v>133.76</v>
      </c>
      <c r="Q2353" s="837">
        <v>1</v>
      </c>
      <c r="R2353" s="832">
        <v>2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32</v>
      </c>
      <c r="B2354" s="832" t="s">
        <v>2552</v>
      </c>
      <c r="C2354" s="832" t="s">
        <v>2558</v>
      </c>
      <c r="D2354" s="833" t="s">
        <v>4322</v>
      </c>
      <c r="E2354" s="834" t="s">
        <v>2576</v>
      </c>
      <c r="F2354" s="832" t="s">
        <v>2553</v>
      </c>
      <c r="G2354" s="832" t="s">
        <v>2619</v>
      </c>
      <c r="H2354" s="832" t="s">
        <v>592</v>
      </c>
      <c r="I2354" s="832" t="s">
        <v>2758</v>
      </c>
      <c r="J2354" s="832" t="s">
        <v>1699</v>
      </c>
      <c r="K2354" s="832" t="s">
        <v>2759</v>
      </c>
      <c r="L2354" s="835">
        <v>31.32</v>
      </c>
      <c r="M2354" s="835">
        <v>31.32</v>
      </c>
      <c r="N2354" s="832">
        <v>1</v>
      </c>
      <c r="O2354" s="836">
        <v>0.5</v>
      </c>
      <c r="P2354" s="835">
        <v>31.32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32</v>
      </c>
      <c r="B2355" s="832" t="s">
        <v>2552</v>
      </c>
      <c r="C2355" s="832" t="s">
        <v>2558</v>
      </c>
      <c r="D2355" s="833" t="s">
        <v>4322</v>
      </c>
      <c r="E2355" s="834" t="s">
        <v>2576</v>
      </c>
      <c r="F2355" s="832" t="s">
        <v>2553</v>
      </c>
      <c r="G2355" s="832" t="s">
        <v>2619</v>
      </c>
      <c r="H2355" s="832" t="s">
        <v>592</v>
      </c>
      <c r="I2355" s="832" t="s">
        <v>2705</v>
      </c>
      <c r="J2355" s="832" t="s">
        <v>2706</v>
      </c>
      <c r="K2355" s="832" t="s">
        <v>2707</v>
      </c>
      <c r="L2355" s="835">
        <v>31.32</v>
      </c>
      <c r="M2355" s="835">
        <v>62.64</v>
      </c>
      <c r="N2355" s="832">
        <v>2</v>
      </c>
      <c r="O2355" s="836">
        <v>1</v>
      </c>
      <c r="P2355" s="835">
        <v>31.32</v>
      </c>
      <c r="Q2355" s="837">
        <v>0.5</v>
      </c>
      <c r="R2355" s="832">
        <v>1</v>
      </c>
      <c r="S2355" s="837">
        <v>0.5</v>
      </c>
      <c r="T2355" s="836">
        <v>0.5</v>
      </c>
      <c r="U2355" s="838">
        <v>0.5</v>
      </c>
    </row>
    <row r="2356" spans="1:21" ht="14.4" customHeight="1" x14ac:dyDescent="0.3">
      <c r="A2356" s="831">
        <v>32</v>
      </c>
      <c r="B2356" s="832" t="s">
        <v>2552</v>
      </c>
      <c r="C2356" s="832" t="s">
        <v>2558</v>
      </c>
      <c r="D2356" s="833" t="s">
        <v>4322</v>
      </c>
      <c r="E2356" s="834" t="s">
        <v>2576</v>
      </c>
      <c r="F2356" s="832" t="s">
        <v>2553</v>
      </c>
      <c r="G2356" s="832" t="s">
        <v>2619</v>
      </c>
      <c r="H2356" s="832" t="s">
        <v>592</v>
      </c>
      <c r="I2356" s="832" t="s">
        <v>4315</v>
      </c>
      <c r="J2356" s="832" t="s">
        <v>3074</v>
      </c>
      <c r="K2356" s="832" t="s">
        <v>4316</v>
      </c>
      <c r="L2356" s="835">
        <v>93.96</v>
      </c>
      <c r="M2356" s="835">
        <v>93.96</v>
      </c>
      <c r="N2356" s="832">
        <v>1</v>
      </c>
      <c r="O2356" s="836">
        <v>0.5</v>
      </c>
      <c r="P2356" s="835">
        <v>93.96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32</v>
      </c>
      <c r="B2357" s="832" t="s">
        <v>2552</v>
      </c>
      <c r="C2357" s="832" t="s">
        <v>2558</v>
      </c>
      <c r="D2357" s="833" t="s">
        <v>4322</v>
      </c>
      <c r="E2357" s="834" t="s">
        <v>2576</v>
      </c>
      <c r="F2357" s="832" t="s">
        <v>2553</v>
      </c>
      <c r="G2357" s="832" t="s">
        <v>2619</v>
      </c>
      <c r="H2357" s="832" t="s">
        <v>592</v>
      </c>
      <c r="I2357" s="832" t="s">
        <v>3922</v>
      </c>
      <c r="J2357" s="832" t="s">
        <v>2621</v>
      </c>
      <c r="K2357" s="832" t="s">
        <v>3923</v>
      </c>
      <c r="L2357" s="835">
        <v>93.96</v>
      </c>
      <c r="M2357" s="835">
        <v>93.96</v>
      </c>
      <c r="N2357" s="832">
        <v>1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32</v>
      </c>
      <c r="B2358" s="832" t="s">
        <v>2552</v>
      </c>
      <c r="C2358" s="832" t="s">
        <v>2558</v>
      </c>
      <c r="D2358" s="833" t="s">
        <v>4322</v>
      </c>
      <c r="E2358" s="834" t="s">
        <v>2576</v>
      </c>
      <c r="F2358" s="832" t="s">
        <v>2553</v>
      </c>
      <c r="G2358" s="832" t="s">
        <v>3080</v>
      </c>
      <c r="H2358" s="832" t="s">
        <v>662</v>
      </c>
      <c r="I2358" s="832" t="s">
        <v>2212</v>
      </c>
      <c r="J2358" s="832" t="s">
        <v>2213</v>
      </c>
      <c r="K2358" s="832" t="s">
        <v>2147</v>
      </c>
      <c r="L2358" s="835">
        <v>339.8</v>
      </c>
      <c r="M2358" s="835">
        <v>2718.4</v>
      </c>
      <c r="N2358" s="832">
        <v>8</v>
      </c>
      <c r="O2358" s="836">
        <v>2</v>
      </c>
      <c r="P2358" s="835">
        <v>2718.4</v>
      </c>
      <c r="Q2358" s="837">
        <v>1</v>
      </c>
      <c r="R2358" s="832">
        <v>8</v>
      </c>
      <c r="S2358" s="837">
        <v>1</v>
      </c>
      <c r="T2358" s="836">
        <v>2</v>
      </c>
      <c r="U2358" s="838">
        <v>1</v>
      </c>
    </row>
    <row r="2359" spans="1:21" ht="14.4" customHeight="1" x14ac:dyDescent="0.3">
      <c r="A2359" s="831">
        <v>32</v>
      </c>
      <c r="B2359" s="832" t="s">
        <v>2552</v>
      </c>
      <c r="C2359" s="832" t="s">
        <v>2558</v>
      </c>
      <c r="D2359" s="833" t="s">
        <v>4322</v>
      </c>
      <c r="E2359" s="834" t="s">
        <v>2576</v>
      </c>
      <c r="F2359" s="832" t="s">
        <v>2553</v>
      </c>
      <c r="G2359" s="832" t="s">
        <v>2623</v>
      </c>
      <c r="H2359" s="832" t="s">
        <v>592</v>
      </c>
      <c r="I2359" s="832" t="s">
        <v>2624</v>
      </c>
      <c r="J2359" s="832" t="s">
        <v>2625</v>
      </c>
      <c r="K2359" s="832" t="s">
        <v>2626</v>
      </c>
      <c r="L2359" s="835">
        <v>311.02</v>
      </c>
      <c r="M2359" s="835">
        <v>311.02</v>
      </c>
      <c r="N2359" s="832">
        <v>1</v>
      </c>
      <c r="O2359" s="836">
        <v>0.5</v>
      </c>
      <c r="P2359" s="835">
        <v>311.02</v>
      </c>
      <c r="Q2359" s="837">
        <v>1</v>
      </c>
      <c r="R2359" s="832">
        <v>1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32</v>
      </c>
      <c r="B2360" s="832" t="s">
        <v>2552</v>
      </c>
      <c r="C2360" s="832" t="s">
        <v>2558</v>
      </c>
      <c r="D2360" s="833" t="s">
        <v>4322</v>
      </c>
      <c r="E2360" s="834" t="s">
        <v>2576</v>
      </c>
      <c r="F2360" s="832" t="s">
        <v>2553</v>
      </c>
      <c r="G2360" s="832" t="s">
        <v>2623</v>
      </c>
      <c r="H2360" s="832" t="s">
        <v>592</v>
      </c>
      <c r="I2360" s="832" t="s">
        <v>3297</v>
      </c>
      <c r="J2360" s="832" t="s">
        <v>743</v>
      </c>
      <c r="K2360" s="832" t="s">
        <v>3298</v>
      </c>
      <c r="L2360" s="835">
        <v>0</v>
      </c>
      <c r="M2360" s="835">
        <v>0</v>
      </c>
      <c r="N2360" s="832">
        <v>1</v>
      </c>
      <c r="O2360" s="836">
        <v>0.5</v>
      </c>
      <c r="P2360" s="835">
        <v>0</v>
      </c>
      <c r="Q2360" s="837"/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32</v>
      </c>
      <c r="B2361" s="832" t="s">
        <v>2552</v>
      </c>
      <c r="C2361" s="832" t="s">
        <v>2558</v>
      </c>
      <c r="D2361" s="833" t="s">
        <v>4322</v>
      </c>
      <c r="E2361" s="834" t="s">
        <v>2576</v>
      </c>
      <c r="F2361" s="832" t="s">
        <v>2553</v>
      </c>
      <c r="G2361" s="832" t="s">
        <v>2708</v>
      </c>
      <c r="H2361" s="832" t="s">
        <v>662</v>
      </c>
      <c r="I2361" s="832" t="s">
        <v>2192</v>
      </c>
      <c r="J2361" s="832" t="s">
        <v>2193</v>
      </c>
      <c r="K2361" s="832" t="s">
        <v>2194</v>
      </c>
      <c r="L2361" s="835">
        <v>10325.280000000001</v>
      </c>
      <c r="M2361" s="835">
        <v>41301.120000000003</v>
      </c>
      <c r="N2361" s="832">
        <v>4</v>
      </c>
      <c r="O2361" s="836">
        <v>1.5</v>
      </c>
      <c r="P2361" s="835">
        <v>41301.120000000003</v>
      </c>
      <c r="Q2361" s="837">
        <v>1</v>
      </c>
      <c r="R2361" s="832">
        <v>4</v>
      </c>
      <c r="S2361" s="837">
        <v>1</v>
      </c>
      <c r="T2361" s="836">
        <v>1.5</v>
      </c>
      <c r="U2361" s="838">
        <v>1</v>
      </c>
    </row>
    <row r="2362" spans="1:21" ht="14.4" customHeight="1" x14ac:dyDescent="0.3">
      <c r="A2362" s="831">
        <v>32</v>
      </c>
      <c r="B2362" s="832" t="s">
        <v>2552</v>
      </c>
      <c r="C2362" s="832" t="s">
        <v>2558</v>
      </c>
      <c r="D2362" s="833" t="s">
        <v>4322</v>
      </c>
      <c r="E2362" s="834" t="s">
        <v>2576</v>
      </c>
      <c r="F2362" s="832" t="s">
        <v>2553</v>
      </c>
      <c r="G2362" s="832" t="s">
        <v>2627</v>
      </c>
      <c r="H2362" s="832" t="s">
        <v>662</v>
      </c>
      <c r="I2362" s="832" t="s">
        <v>2136</v>
      </c>
      <c r="J2362" s="832" t="s">
        <v>1309</v>
      </c>
      <c r="K2362" s="832" t="s">
        <v>2137</v>
      </c>
      <c r="L2362" s="835">
        <v>154.36000000000001</v>
      </c>
      <c r="M2362" s="835">
        <v>771.80000000000007</v>
      </c>
      <c r="N2362" s="832">
        <v>5</v>
      </c>
      <c r="O2362" s="836">
        <v>2.5</v>
      </c>
      <c r="P2362" s="835">
        <v>463.08000000000004</v>
      </c>
      <c r="Q2362" s="837">
        <v>0.6</v>
      </c>
      <c r="R2362" s="832">
        <v>3</v>
      </c>
      <c r="S2362" s="837">
        <v>0.6</v>
      </c>
      <c r="T2362" s="836">
        <v>1.5</v>
      </c>
      <c r="U2362" s="838">
        <v>0.6</v>
      </c>
    </row>
    <row r="2363" spans="1:21" ht="14.4" customHeight="1" x14ac:dyDescent="0.3">
      <c r="A2363" s="831">
        <v>32</v>
      </c>
      <c r="B2363" s="832" t="s">
        <v>2552</v>
      </c>
      <c r="C2363" s="832" t="s">
        <v>2558</v>
      </c>
      <c r="D2363" s="833" t="s">
        <v>4322</v>
      </c>
      <c r="E2363" s="834" t="s">
        <v>2576</v>
      </c>
      <c r="F2363" s="832" t="s">
        <v>2553</v>
      </c>
      <c r="G2363" s="832" t="s">
        <v>2627</v>
      </c>
      <c r="H2363" s="832" t="s">
        <v>592</v>
      </c>
      <c r="I2363" s="832" t="s">
        <v>2770</v>
      </c>
      <c r="J2363" s="832" t="s">
        <v>1309</v>
      </c>
      <c r="K2363" s="832" t="s">
        <v>2137</v>
      </c>
      <c r="L2363" s="835">
        <v>154.36000000000001</v>
      </c>
      <c r="M2363" s="835">
        <v>154.36000000000001</v>
      </c>
      <c r="N2363" s="832">
        <v>1</v>
      </c>
      <c r="O2363" s="836">
        <v>0.5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32</v>
      </c>
      <c r="B2364" s="832" t="s">
        <v>2552</v>
      </c>
      <c r="C2364" s="832" t="s">
        <v>2558</v>
      </c>
      <c r="D2364" s="833" t="s">
        <v>4322</v>
      </c>
      <c r="E2364" s="834" t="s">
        <v>2576</v>
      </c>
      <c r="F2364" s="832" t="s">
        <v>2553</v>
      </c>
      <c r="G2364" s="832" t="s">
        <v>3169</v>
      </c>
      <c r="H2364" s="832" t="s">
        <v>662</v>
      </c>
      <c r="I2364" s="832" t="s">
        <v>2127</v>
      </c>
      <c r="J2364" s="832" t="s">
        <v>2128</v>
      </c>
      <c r="K2364" s="832" t="s">
        <v>2124</v>
      </c>
      <c r="L2364" s="835">
        <v>49.08</v>
      </c>
      <c r="M2364" s="835">
        <v>49.08</v>
      </c>
      <c r="N2364" s="832">
        <v>1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32</v>
      </c>
      <c r="B2365" s="832" t="s">
        <v>2552</v>
      </c>
      <c r="C2365" s="832" t="s">
        <v>2558</v>
      </c>
      <c r="D2365" s="833" t="s">
        <v>4322</v>
      </c>
      <c r="E2365" s="834" t="s">
        <v>2576</v>
      </c>
      <c r="F2365" s="832" t="s">
        <v>2553</v>
      </c>
      <c r="G2365" s="832" t="s">
        <v>2940</v>
      </c>
      <c r="H2365" s="832" t="s">
        <v>592</v>
      </c>
      <c r="I2365" s="832" t="s">
        <v>2941</v>
      </c>
      <c r="J2365" s="832" t="s">
        <v>2942</v>
      </c>
      <c r="K2365" s="832" t="s">
        <v>2943</v>
      </c>
      <c r="L2365" s="835">
        <v>421.79</v>
      </c>
      <c r="M2365" s="835">
        <v>2108.9500000000003</v>
      </c>
      <c r="N2365" s="832">
        <v>5</v>
      </c>
      <c r="O2365" s="836">
        <v>3</v>
      </c>
      <c r="P2365" s="835">
        <v>2108.9500000000003</v>
      </c>
      <c r="Q2365" s="837">
        <v>1</v>
      </c>
      <c r="R2365" s="832">
        <v>5</v>
      </c>
      <c r="S2365" s="837">
        <v>1</v>
      </c>
      <c r="T2365" s="836">
        <v>3</v>
      </c>
      <c r="U2365" s="838">
        <v>1</v>
      </c>
    </row>
    <row r="2366" spans="1:21" ht="14.4" customHeight="1" x14ac:dyDescent="0.3">
      <c r="A2366" s="831">
        <v>32</v>
      </c>
      <c r="B2366" s="832" t="s">
        <v>2552</v>
      </c>
      <c r="C2366" s="832" t="s">
        <v>2558</v>
      </c>
      <c r="D2366" s="833" t="s">
        <v>4322</v>
      </c>
      <c r="E2366" s="834" t="s">
        <v>2576</v>
      </c>
      <c r="F2366" s="832" t="s">
        <v>2555</v>
      </c>
      <c r="G2366" s="832" t="s">
        <v>2746</v>
      </c>
      <c r="H2366" s="832" t="s">
        <v>592</v>
      </c>
      <c r="I2366" s="832" t="s">
        <v>2747</v>
      </c>
      <c r="J2366" s="832" t="s">
        <v>2748</v>
      </c>
      <c r="K2366" s="832" t="s">
        <v>2749</v>
      </c>
      <c r="L2366" s="835">
        <v>1000</v>
      </c>
      <c r="M2366" s="835">
        <v>2000</v>
      </c>
      <c r="N2366" s="832">
        <v>2</v>
      </c>
      <c r="O2366" s="836">
        <v>2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32</v>
      </c>
      <c r="B2367" s="832" t="s">
        <v>2552</v>
      </c>
      <c r="C2367" s="832" t="s">
        <v>2558</v>
      </c>
      <c r="D2367" s="833" t="s">
        <v>4322</v>
      </c>
      <c r="E2367" s="834" t="s">
        <v>2572</v>
      </c>
      <c r="F2367" s="832" t="s">
        <v>2553</v>
      </c>
      <c r="G2367" s="832" t="s">
        <v>3177</v>
      </c>
      <c r="H2367" s="832" t="s">
        <v>592</v>
      </c>
      <c r="I2367" s="832" t="s">
        <v>3178</v>
      </c>
      <c r="J2367" s="832" t="s">
        <v>1193</v>
      </c>
      <c r="K2367" s="832" t="s">
        <v>3179</v>
      </c>
      <c r="L2367" s="835">
        <v>385.3</v>
      </c>
      <c r="M2367" s="835">
        <v>3853</v>
      </c>
      <c r="N2367" s="832">
        <v>10</v>
      </c>
      <c r="O2367" s="836">
        <v>2</v>
      </c>
      <c r="P2367" s="835">
        <v>3467.7</v>
      </c>
      <c r="Q2367" s="837">
        <v>0.89999999999999991</v>
      </c>
      <c r="R2367" s="832">
        <v>9</v>
      </c>
      <c r="S2367" s="837">
        <v>0.9</v>
      </c>
      <c r="T2367" s="836">
        <v>1.5</v>
      </c>
      <c r="U2367" s="838">
        <v>0.75</v>
      </c>
    </row>
    <row r="2368" spans="1:21" ht="14.4" customHeight="1" x14ac:dyDescent="0.3">
      <c r="A2368" s="831">
        <v>32</v>
      </c>
      <c r="B2368" s="832" t="s">
        <v>2552</v>
      </c>
      <c r="C2368" s="832" t="s">
        <v>2558</v>
      </c>
      <c r="D2368" s="833" t="s">
        <v>4322</v>
      </c>
      <c r="E2368" s="834" t="s">
        <v>2572</v>
      </c>
      <c r="F2368" s="832" t="s">
        <v>2553</v>
      </c>
      <c r="G2368" s="832" t="s">
        <v>2648</v>
      </c>
      <c r="H2368" s="832" t="s">
        <v>662</v>
      </c>
      <c r="I2368" s="832" t="s">
        <v>2753</v>
      </c>
      <c r="J2368" s="832" t="s">
        <v>678</v>
      </c>
      <c r="K2368" s="832" t="s">
        <v>2234</v>
      </c>
      <c r="L2368" s="835">
        <v>21.76</v>
      </c>
      <c r="M2368" s="835">
        <v>43.52</v>
      </c>
      <c r="N2368" s="832">
        <v>2</v>
      </c>
      <c r="O2368" s="836">
        <v>1</v>
      </c>
      <c r="P2368" s="835">
        <v>43.52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32</v>
      </c>
      <c r="B2369" s="832" t="s">
        <v>2552</v>
      </c>
      <c r="C2369" s="832" t="s">
        <v>2558</v>
      </c>
      <c r="D2369" s="833" t="s">
        <v>4322</v>
      </c>
      <c r="E2369" s="834" t="s">
        <v>2572</v>
      </c>
      <c r="F2369" s="832" t="s">
        <v>2553</v>
      </c>
      <c r="G2369" s="832" t="s">
        <v>3433</v>
      </c>
      <c r="H2369" s="832" t="s">
        <v>662</v>
      </c>
      <c r="I2369" s="832" t="s">
        <v>2022</v>
      </c>
      <c r="J2369" s="832" t="s">
        <v>796</v>
      </c>
      <c r="K2369" s="832" t="s">
        <v>2023</v>
      </c>
      <c r="L2369" s="835">
        <v>72</v>
      </c>
      <c r="M2369" s="835">
        <v>72</v>
      </c>
      <c r="N2369" s="832">
        <v>1</v>
      </c>
      <c r="O2369" s="836">
        <v>0.5</v>
      </c>
      <c r="P2369" s="835">
        <v>72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32</v>
      </c>
      <c r="B2370" s="832" t="s">
        <v>2552</v>
      </c>
      <c r="C2370" s="832" t="s">
        <v>2558</v>
      </c>
      <c r="D2370" s="833" t="s">
        <v>4322</v>
      </c>
      <c r="E2370" s="834" t="s">
        <v>2572</v>
      </c>
      <c r="F2370" s="832" t="s">
        <v>2553</v>
      </c>
      <c r="G2370" s="832" t="s">
        <v>3307</v>
      </c>
      <c r="H2370" s="832" t="s">
        <v>662</v>
      </c>
      <c r="I2370" s="832" t="s">
        <v>2046</v>
      </c>
      <c r="J2370" s="832" t="s">
        <v>2047</v>
      </c>
      <c r="K2370" s="832" t="s">
        <v>2048</v>
      </c>
      <c r="L2370" s="835">
        <v>65.540000000000006</v>
      </c>
      <c r="M2370" s="835">
        <v>65.540000000000006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32</v>
      </c>
      <c r="B2371" s="832" t="s">
        <v>2552</v>
      </c>
      <c r="C2371" s="832" t="s">
        <v>2558</v>
      </c>
      <c r="D2371" s="833" t="s">
        <v>4322</v>
      </c>
      <c r="E2371" s="834" t="s">
        <v>2572</v>
      </c>
      <c r="F2371" s="832" t="s">
        <v>2553</v>
      </c>
      <c r="G2371" s="832" t="s">
        <v>2786</v>
      </c>
      <c r="H2371" s="832" t="s">
        <v>592</v>
      </c>
      <c r="I2371" s="832" t="s">
        <v>4290</v>
      </c>
      <c r="J2371" s="832" t="s">
        <v>1030</v>
      </c>
      <c r="K2371" s="832" t="s">
        <v>2788</v>
      </c>
      <c r="L2371" s="835">
        <v>0</v>
      </c>
      <c r="M2371" s="835">
        <v>0</v>
      </c>
      <c r="N2371" s="832">
        <v>1</v>
      </c>
      <c r="O2371" s="836">
        <v>0.5</v>
      </c>
      <c r="P2371" s="835">
        <v>0</v>
      </c>
      <c r="Q2371" s="837"/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32</v>
      </c>
      <c r="B2372" s="832" t="s">
        <v>2552</v>
      </c>
      <c r="C2372" s="832" t="s">
        <v>2558</v>
      </c>
      <c r="D2372" s="833" t="s">
        <v>4322</v>
      </c>
      <c r="E2372" s="834" t="s">
        <v>2572</v>
      </c>
      <c r="F2372" s="832" t="s">
        <v>2553</v>
      </c>
      <c r="G2372" s="832" t="s">
        <v>2628</v>
      </c>
      <c r="H2372" s="832" t="s">
        <v>662</v>
      </c>
      <c r="I2372" s="832" t="s">
        <v>2720</v>
      </c>
      <c r="J2372" s="832" t="s">
        <v>777</v>
      </c>
      <c r="K2372" s="832" t="s">
        <v>2272</v>
      </c>
      <c r="L2372" s="835">
        <v>132</v>
      </c>
      <c r="M2372" s="835">
        <v>132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32</v>
      </c>
      <c r="B2373" s="832" t="s">
        <v>2552</v>
      </c>
      <c r="C2373" s="832" t="s">
        <v>2558</v>
      </c>
      <c r="D2373" s="833" t="s">
        <v>4322</v>
      </c>
      <c r="E2373" s="834" t="s">
        <v>2572</v>
      </c>
      <c r="F2373" s="832" t="s">
        <v>2553</v>
      </c>
      <c r="G2373" s="832" t="s">
        <v>2628</v>
      </c>
      <c r="H2373" s="832" t="s">
        <v>662</v>
      </c>
      <c r="I2373" s="832" t="s">
        <v>2270</v>
      </c>
      <c r="J2373" s="832" t="s">
        <v>775</v>
      </c>
      <c r="K2373" s="832" t="s">
        <v>1510</v>
      </c>
      <c r="L2373" s="835">
        <v>65.989999999999995</v>
      </c>
      <c r="M2373" s="835">
        <v>131.97999999999999</v>
      </c>
      <c r="N2373" s="832">
        <v>2</v>
      </c>
      <c r="O2373" s="836">
        <v>1</v>
      </c>
      <c r="P2373" s="835">
        <v>131.97999999999999</v>
      </c>
      <c r="Q2373" s="837">
        <v>1</v>
      </c>
      <c r="R2373" s="832">
        <v>2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32</v>
      </c>
      <c r="B2374" s="832" t="s">
        <v>2552</v>
      </c>
      <c r="C2374" s="832" t="s">
        <v>2558</v>
      </c>
      <c r="D2374" s="833" t="s">
        <v>4322</v>
      </c>
      <c r="E2374" s="834" t="s">
        <v>2572</v>
      </c>
      <c r="F2374" s="832" t="s">
        <v>2553</v>
      </c>
      <c r="G2374" s="832" t="s">
        <v>2650</v>
      </c>
      <c r="H2374" s="832" t="s">
        <v>662</v>
      </c>
      <c r="I2374" s="832" t="s">
        <v>2188</v>
      </c>
      <c r="J2374" s="832" t="s">
        <v>2189</v>
      </c>
      <c r="K2374" s="832" t="s">
        <v>2190</v>
      </c>
      <c r="L2374" s="835">
        <v>3231.81</v>
      </c>
      <c r="M2374" s="835">
        <v>9695.43</v>
      </c>
      <c r="N2374" s="832">
        <v>3</v>
      </c>
      <c r="O2374" s="836">
        <v>2</v>
      </c>
      <c r="P2374" s="835">
        <v>6463.62</v>
      </c>
      <c r="Q2374" s="837">
        <v>0.66666666666666663</v>
      </c>
      <c r="R2374" s="832">
        <v>2</v>
      </c>
      <c r="S2374" s="837">
        <v>0.66666666666666663</v>
      </c>
      <c r="T2374" s="836">
        <v>1</v>
      </c>
      <c r="U2374" s="838">
        <v>0.5</v>
      </c>
    </row>
    <row r="2375" spans="1:21" ht="14.4" customHeight="1" x14ac:dyDescent="0.3">
      <c r="A2375" s="831">
        <v>32</v>
      </c>
      <c r="B2375" s="832" t="s">
        <v>2552</v>
      </c>
      <c r="C2375" s="832" t="s">
        <v>2558</v>
      </c>
      <c r="D2375" s="833" t="s">
        <v>4322</v>
      </c>
      <c r="E2375" s="834" t="s">
        <v>2572</v>
      </c>
      <c r="F2375" s="832" t="s">
        <v>2553</v>
      </c>
      <c r="G2375" s="832" t="s">
        <v>2642</v>
      </c>
      <c r="H2375" s="832" t="s">
        <v>592</v>
      </c>
      <c r="I2375" s="832" t="s">
        <v>2643</v>
      </c>
      <c r="J2375" s="832" t="s">
        <v>2644</v>
      </c>
      <c r="K2375" s="832" t="s">
        <v>2645</v>
      </c>
      <c r="L2375" s="835">
        <v>88.76</v>
      </c>
      <c r="M2375" s="835">
        <v>88.76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32</v>
      </c>
      <c r="B2376" s="832" t="s">
        <v>2552</v>
      </c>
      <c r="C2376" s="832" t="s">
        <v>2558</v>
      </c>
      <c r="D2376" s="833" t="s">
        <v>4322</v>
      </c>
      <c r="E2376" s="834" t="s">
        <v>2572</v>
      </c>
      <c r="F2376" s="832" t="s">
        <v>2553</v>
      </c>
      <c r="G2376" s="832" t="s">
        <v>2632</v>
      </c>
      <c r="H2376" s="832" t="s">
        <v>592</v>
      </c>
      <c r="I2376" s="832" t="s">
        <v>3190</v>
      </c>
      <c r="J2376" s="832" t="s">
        <v>875</v>
      </c>
      <c r="K2376" s="832" t="s">
        <v>3191</v>
      </c>
      <c r="L2376" s="835">
        <v>0</v>
      </c>
      <c r="M2376" s="835">
        <v>0</v>
      </c>
      <c r="N2376" s="832">
        <v>1</v>
      </c>
      <c r="O2376" s="836">
        <v>0.5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32</v>
      </c>
      <c r="B2377" s="832" t="s">
        <v>2552</v>
      </c>
      <c r="C2377" s="832" t="s">
        <v>2558</v>
      </c>
      <c r="D2377" s="833" t="s">
        <v>4322</v>
      </c>
      <c r="E2377" s="834" t="s">
        <v>2572</v>
      </c>
      <c r="F2377" s="832" t="s">
        <v>2553</v>
      </c>
      <c r="G2377" s="832" t="s">
        <v>2634</v>
      </c>
      <c r="H2377" s="832" t="s">
        <v>662</v>
      </c>
      <c r="I2377" s="832" t="s">
        <v>2694</v>
      </c>
      <c r="J2377" s="832" t="s">
        <v>901</v>
      </c>
      <c r="K2377" s="832" t="s">
        <v>2018</v>
      </c>
      <c r="L2377" s="835">
        <v>490.89</v>
      </c>
      <c r="M2377" s="835">
        <v>1963.56</v>
      </c>
      <c r="N2377" s="832">
        <v>4</v>
      </c>
      <c r="O2377" s="836">
        <v>2</v>
      </c>
      <c r="P2377" s="835">
        <v>1963.56</v>
      </c>
      <c r="Q2377" s="837">
        <v>1</v>
      </c>
      <c r="R2377" s="832">
        <v>4</v>
      </c>
      <c r="S2377" s="837">
        <v>1</v>
      </c>
      <c r="T2377" s="836">
        <v>2</v>
      </c>
      <c r="U2377" s="838">
        <v>1</v>
      </c>
    </row>
    <row r="2378" spans="1:21" ht="14.4" customHeight="1" x14ac:dyDescent="0.3">
      <c r="A2378" s="831">
        <v>32</v>
      </c>
      <c r="B2378" s="832" t="s">
        <v>2552</v>
      </c>
      <c r="C2378" s="832" t="s">
        <v>2558</v>
      </c>
      <c r="D2378" s="833" t="s">
        <v>4322</v>
      </c>
      <c r="E2378" s="834" t="s">
        <v>2572</v>
      </c>
      <c r="F2378" s="832" t="s">
        <v>2553</v>
      </c>
      <c r="G2378" s="832" t="s">
        <v>2634</v>
      </c>
      <c r="H2378" s="832" t="s">
        <v>662</v>
      </c>
      <c r="I2378" s="832" t="s">
        <v>2654</v>
      </c>
      <c r="J2378" s="832" t="s">
        <v>1783</v>
      </c>
      <c r="K2378" s="832" t="s">
        <v>2655</v>
      </c>
      <c r="L2378" s="835">
        <v>1385.62</v>
      </c>
      <c r="M2378" s="835">
        <v>6928.0999999999995</v>
      </c>
      <c r="N2378" s="832">
        <v>5</v>
      </c>
      <c r="O2378" s="836">
        <v>2.5</v>
      </c>
      <c r="P2378" s="835">
        <v>5542.48</v>
      </c>
      <c r="Q2378" s="837">
        <v>0.8</v>
      </c>
      <c r="R2378" s="832">
        <v>4</v>
      </c>
      <c r="S2378" s="837">
        <v>0.8</v>
      </c>
      <c r="T2378" s="836">
        <v>2</v>
      </c>
      <c r="U2378" s="838">
        <v>0.8</v>
      </c>
    </row>
    <row r="2379" spans="1:21" ht="14.4" customHeight="1" x14ac:dyDescent="0.3">
      <c r="A2379" s="831">
        <v>32</v>
      </c>
      <c r="B2379" s="832" t="s">
        <v>2552</v>
      </c>
      <c r="C2379" s="832" t="s">
        <v>2558</v>
      </c>
      <c r="D2379" s="833" t="s">
        <v>4322</v>
      </c>
      <c r="E2379" s="834" t="s">
        <v>2572</v>
      </c>
      <c r="F2379" s="832" t="s">
        <v>2553</v>
      </c>
      <c r="G2379" s="832" t="s">
        <v>2636</v>
      </c>
      <c r="H2379" s="832" t="s">
        <v>662</v>
      </c>
      <c r="I2379" s="832" t="s">
        <v>2646</v>
      </c>
      <c r="J2379" s="832" t="s">
        <v>1990</v>
      </c>
      <c r="K2379" s="832" t="s">
        <v>2647</v>
      </c>
      <c r="L2379" s="835">
        <v>32.25</v>
      </c>
      <c r="M2379" s="835">
        <v>193.5</v>
      </c>
      <c r="N2379" s="832">
        <v>6</v>
      </c>
      <c r="O2379" s="836">
        <v>4.5</v>
      </c>
      <c r="P2379" s="835">
        <v>96.75</v>
      </c>
      <c r="Q2379" s="837">
        <v>0.5</v>
      </c>
      <c r="R2379" s="832">
        <v>3</v>
      </c>
      <c r="S2379" s="837">
        <v>0.5</v>
      </c>
      <c r="T2379" s="836">
        <v>2</v>
      </c>
      <c r="U2379" s="838">
        <v>0.44444444444444442</v>
      </c>
    </row>
    <row r="2380" spans="1:21" ht="14.4" customHeight="1" x14ac:dyDescent="0.3">
      <c r="A2380" s="831">
        <v>32</v>
      </c>
      <c r="B2380" s="832" t="s">
        <v>2552</v>
      </c>
      <c r="C2380" s="832" t="s">
        <v>2558</v>
      </c>
      <c r="D2380" s="833" t="s">
        <v>4322</v>
      </c>
      <c r="E2380" s="834" t="s">
        <v>2572</v>
      </c>
      <c r="F2380" s="832" t="s">
        <v>2553</v>
      </c>
      <c r="G2380" s="832" t="s">
        <v>3197</v>
      </c>
      <c r="H2380" s="832" t="s">
        <v>662</v>
      </c>
      <c r="I2380" s="832" t="s">
        <v>2072</v>
      </c>
      <c r="J2380" s="832" t="s">
        <v>1142</v>
      </c>
      <c r="K2380" s="832" t="s">
        <v>2053</v>
      </c>
      <c r="L2380" s="835">
        <v>47.7</v>
      </c>
      <c r="M2380" s="835">
        <v>47.7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32</v>
      </c>
      <c r="B2381" s="832" t="s">
        <v>2552</v>
      </c>
      <c r="C2381" s="832" t="s">
        <v>2558</v>
      </c>
      <c r="D2381" s="833" t="s">
        <v>4322</v>
      </c>
      <c r="E2381" s="834" t="s">
        <v>2572</v>
      </c>
      <c r="F2381" s="832" t="s">
        <v>2553</v>
      </c>
      <c r="G2381" s="832" t="s">
        <v>2612</v>
      </c>
      <c r="H2381" s="832" t="s">
        <v>592</v>
      </c>
      <c r="I2381" s="832" t="s">
        <v>2616</v>
      </c>
      <c r="J2381" s="832" t="s">
        <v>2617</v>
      </c>
      <c r="K2381" s="832" t="s">
        <v>2618</v>
      </c>
      <c r="L2381" s="835">
        <v>87.67</v>
      </c>
      <c r="M2381" s="835">
        <v>87.67</v>
      </c>
      <c r="N2381" s="832">
        <v>1</v>
      </c>
      <c r="O2381" s="836">
        <v>0.5</v>
      </c>
      <c r="P2381" s="835">
        <v>87.67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32</v>
      </c>
      <c r="B2382" s="832" t="s">
        <v>2552</v>
      </c>
      <c r="C2382" s="832" t="s">
        <v>2558</v>
      </c>
      <c r="D2382" s="833" t="s">
        <v>4322</v>
      </c>
      <c r="E2382" s="834" t="s">
        <v>2572</v>
      </c>
      <c r="F2382" s="832" t="s">
        <v>2553</v>
      </c>
      <c r="G2382" s="832" t="s">
        <v>2702</v>
      </c>
      <c r="H2382" s="832" t="s">
        <v>592</v>
      </c>
      <c r="I2382" s="832" t="s">
        <v>2703</v>
      </c>
      <c r="J2382" s="832" t="s">
        <v>1352</v>
      </c>
      <c r="K2382" s="832" t="s">
        <v>2704</v>
      </c>
      <c r="L2382" s="835">
        <v>453.79</v>
      </c>
      <c r="M2382" s="835">
        <v>453.79</v>
      </c>
      <c r="N2382" s="832">
        <v>1</v>
      </c>
      <c r="O2382" s="836">
        <v>0.5</v>
      </c>
      <c r="P2382" s="835">
        <v>453.79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32</v>
      </c>
      <c r="B2383" s="832" t="s">
        <v>2552</v>
      </c>
      <c r="C2383" s="832" t="s">
        <v>2558</v>
      </c>
      <c r="D2383" s="833" t="s">
        <v>4322</v>
      </c>
      <c r="E2383" s="834" t="s">
        <v>2572</v>
      </c>
      <c r="F2383" s="832" t="s">
        <v>2553</v>
      </c>
      <c r="G2383" s="832" t="s">
        <v>2602</v>
      </c>
      <c r="H2383" s="832" t="s">
        <v>592</v>
      </c>
      <c r="I2383" s="832" t="s">
        <v>2901</v>
      </c>
      <c r="J2383" s="832" t="s">
        <v>2640</v>
      </c>
      <c r="K2383" s="832" t="s">
        <v>2902</v>
      </c>
      <c r="L2383" s="835">
        <v>42.54</v>
      </c>
      <c r="M2383" s="835">
        <v>42.54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32</v>
      </c>
      <c r="B2384" s="832" t="s">
        <v>2552</v>
      </c>
      <c r="C2384" s="832" t="s">
        <v>2558</v>
      </c>
      <c r="D2384" s="833" t="s">
        <v>4322</v>
      </c>
      <c r="E2384" s="834" t="s">
        <v>2572</v>
      </c>
      <c r="F2384" s="832" t="s">
        <v>2553</v>
      </c>
      <c r="G2384" s="832" t="s">
        <v>3080</v>
      </c>
      <c r="H2384" s="832" t="s">
        <v>592</v>
      </c>
      <c r="I2384" s="832" t="s">
        <v>4317</v>
      </c>
      <c r="J2384" s="832" t="s">
        <v>4318</v>
      </c>
      <c r="K2384" s="832" t="s">
        <v>2666</v>
      </c>
      <c r="L2384" s="835">
        <v>475.71</v>
      </c>
      <c r="M2384" s="835">
        <v>1427.1299999999999</v>
      </c>
      <c r="N2384" s="832">
        <v>3</v>
      </c>
      <c r="O2384" s="836">
        <v>1.5</v>
      </c>
      <c r="P2384" s="835">
        <v>951.42</v>
      </c>
      <c r="Q2384" s="837">
        <v>0.66666666666666674</v>
      </c>
      <c r="R2384" s="832">
        <v>2</v>
      </c>
      <c r="S2384" s="837">
        <v>0.66666666666666663</v>
      </c>
      <c r="T2384" s="836">
        <v>0.5</v>
      </c>
      <c r="U2384" s="838">
        <v>0.33333333333333331</v>
      </c>
    </row>
    <row r="2385" spans="1:21" ht="14.4" customHeight="1" x14ac:dyDescent="0.3">
      <c r="A2385" s="831">
        <v>32</v>
      </c>
      <c r="B2385" s="832" t="s">
        <v>2552</v>
      </c>
      <c r="C2385" s="832" t="s">
        <v>2558</v>
      </c>
      <c r="D2385" s="833" t="s">
        <v>4322</v>
      </c>
      <c r="E2385" s="834" t="s">
        <v>2572</v>
      </c>
      <c r="F2385" s="832" t="s">
        <v>2553</v>
      </c>
      <c r="G2385" s="832" t="s">
        <v>2708</v>
      </c>
      <c r="H2385" s="832" t="s">
        <v>662</v>
      </c>
      <c r="I2385" s="832" t="s">
        <v>2192</v>
      </c>
      <c r="J2385" s="832" t="s">
        <v>2193</v>
      </c>
      <c r="K2385" s="832" t="s">
        <v>2194</v>
      </c>
      <c r="L2385" s="835">
        <v>10325.280000000001</v>
      </c>
      <c r="M2385" s="835">
        <v>20650.560000000001</v>
      </c>
      <c r="N2385" s="832">
        <v>2</v>
      </c>
      <c r="O2385" s="836">
        <v>1</v>
      </c>
      <c r="P2385" s="835">
        <v>10325.280000000001</v>
      </c>
      <c r="Q2385" s="837">
        <v>0.5</v>
      </c>
      <c r="R2385" s="832">
        <v>1</v>
      </c>
      <c r="S2385" s="837">
        <v>0.5</v>
      </c>
      <c r="T2385" s="836">
        <v>0.5</v>
      </c>
      <c r="U2385" s="838">
        <v>0.5</v>
      </c>
    </row>
    <row r="2386" spans="1:21" ht="14.4" customHeight="1" x14ac:dyDescent="0.3">
      <c r="A2386" s="831">
        <v>32</v>
      </c>
      <c r="B2386" s="832" t="s">
        <v>2552</v>
      </c>
      <c r="C2386" s="832" t="s">
        <v>2558</v>
      </c>
      <c r="D2386" s="833" t="s">
        <v>4322</v>
      </c>
      <c r="E2386" s="834" t="s">
        <v>2572</v>
      </c>
      <c r="F2386" s="832" t="s">
        <v>2553</v>
      </c>
      <c r="G2386" s="832" t="s">
        <v>1717</v>
      </c>
      <c r="H2386" s="832" t="s">
        <v>662</v>
      </c>
      <c r="I2386" s="832" t="s">
        <v>2709</v>
      </c>
      <c r="J2386" s="832" t="s">
        <v>2380</v>
      </c>
      <c r="K2386" s="832" t="s">
        <v>2710</v>
      </c>
      <c r="L2386" s="835">
        <v>120.61</v>
      </c>
      <c r="M2386" s="835">
        <v>120.61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32</v>
      </c>
      <c r="B2387" s="832" t="s">
        <v>2552</v>
      </c>
      <c r="C2387" s="832" t="s">
        <v>2558</v>
      </c>
      <c r="D2387" s="833" t="s">
        <v>4322</v>
      </c>
      <c r="E2387" s="834" t="s">
        <v>2572</v>
      </c>
      <c r="F2387" s="832" t="s">
        <v>2553</v>
      </c>
      <c r="G2387" s="832" t="s">
        <v>3199</v>
      </c>
      <c r="H2387" s="832" t="s">
        <v>662</v>
      </c>
      <c r="I2387" s="832" t="s">
        <v>2440</v>
      </c>
      <c r="J2387" s="832" t="s">
        <v>1209</v>
      </c>
      <c r="K2387" s="832" t="s">
        <v>2441</v>
      </c>
      <c r="L2387" s="835">
        <v>21.79</v>
      </c>
      <c r="M2387" s="835">
        <v>21.79</v>
      </c>
      <c r="N2387" s="832">
        <v>1</v>
      </c>
      <c r="O2387" s="836">
        <v>0.5</v>
      </c>
      <c r="P2387" s="835">
        <v>21.79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32</v>
      </c>
      <c r="B2388" s="832" t="s">
        <v>2552</v>
      </c>
      <c r="C2388" s="832" t="s">
        <v>2558</v>
      </c>
      <c r="D2388" s="833" t="s">
        <v>4322</v>
      </c>
      <c r="E2388" s="834" t="s">
        <v>2572</v>
      </c>
      <c r="F2388" s="832" t="s">
        <v>2553</v>
      </c>
      <c r="G2388" s="832" t="s">
        <v>2627</v>
      </c>
      <c r="H2388" s="832" t="s">
        <v>662</v>
      </c>
      <c r="I2388" s="832" t="s">
        <v>2136</v>
      </c>
      <c r="J2388" s="832" t="s">
        <v>1309</v>
      </c>
      <c r="K2388" s="832" t="s">
        <v>2137</v>
      </c>
      <c r="L2388" s="835">
        <v>154.36000000000001</v>
      </c>
      <c r="M2388" s="835">
        <v>154.36000000000001</v>
      </c>
      <c r="N2388" s="832">
        <v>1</v>
      </c>
      <c r="O2388" s="836">
        <v>0.5</v>
      </c>
      <c r="P2388" s="835">
        <v>154.36000000000001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32</v>
      </c>
      <c r="B2389" s="832" t="s">
        <v>2552</v>
      </c>
      <c r="C2389" s="832" t="s">
        <v>2558</v>
      </c>
      <c r="D2389" s="833" t="s">
        <v>4322</v>
      </c>
      <c r="E2389" s="834" t="s">
        <v>2572</v>
      </c>
      <c r="F2389" s="832" t="s">
        <v>2553</v>
      </c>
      <c r="G2389" s="832" t="s">
        <v>2627</v>
      </c>
      <c r="H2389" s="832" t="s">
        <v>662</v>
      </c>
      <c r="I2389" s="832" t="s">
        <v>2134</v>
      </c>
      <c r="J2389" s="832" t="s">
        <v>1309</v>
      </c>
      <c r="K2389" s="832" t="s">
        <v>2135</v>
      </c>
      <c r="L2389" s="835">
        <v>225.06</v>
      </c>
      <c r="M2389" s="835">
        <v>225.06</v>
      </c>
      <c r="N2389" s="832">
        <v>1</v>
      </c>
      <c r="O2389" s="836">
        <v>0.5</v>
      </c>
      <c r="P2389" s="835">
        <v>225.06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32</v>
      </c>
      <c r="B2390" s="832" t="s">
        <v>2552</v>
      </c>
      <c r="C2390" s="832" t="s">
        <v>2560</v>
      </c>
      <c r="D2390" s="833" t="s">
        <v>4323</v>
      </c>
      <c r="E2390" s="834" t="s">
        <v>2574</v>
      </c>
      <c r="F2390" s="832" t="s">
        <v>2553</v>
      </c>
      <c r="G2390" s="832" t="s">
        <v>2634</v>
      </c>
      <c r="H2390" s="832" t="s">
        <v>662</v>
      </c>
      <c r="I2390" s="832" t="s">
        <v>2694</v>
      </c>
      <c r="J2390" s="832" t="s">
        <v>901</v>
      </c>
      <c r="K2390" s="832" t="s">
        <v>2018</v>
      </c>
      <c r="L2390" s="835">
        <v>490.89</v>
      </c>
      <c r="M2390" s="835">
        <v>490.89</v>
      </c>
      <c r="N2390" s="832">
        <v>1</v>
      </c>
      <c r="O2390" s="836">
        <v>1</v>
      </c>
      <c r="P2390" s="835">
        <v>490.89</v>
      </c>
      <c r="Q2390" s="837">
        <v>1</v>
      </c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32</v>
      </c>
      <c r="B2391" s="832" t="s">
        <v>2552</v>
      </c>
      <c r="C2391" s="832" t="s">
        <v>2560</v>
      </c>
      <c r="D2391" s="833" t="s">
        <v>4323</v>
      </c>
      <c r="E2391" s="834" t="s">
        <v>2576</v>
      </c>
      <c r="F2391" s="832" t="s">
        <v>2553</v>
      </c>
      <c r="G2391" s="832" t="s">
        <v>3177</v>
      </c>
      <c r="H2391" s="832" t="s">
        <v>592</v>
      </c>
      <c r="I2391" s="832" t="s">
        <v>3178</v>
      </c>
      <c r="J2391" s="832" t="s">
        <v>1193</v>
      </c>
      <c r="K2391" s="832" t="s">
        <v>3179</v>
      </c>
      <c r="L2391" s="835">
        <v>385.3</v>
      </c>
      <c r="M2391" s="835">
        <v>1155.9000000000001</v>
      </c>
      <c r="N2391" s="832">
        <v>3</v>
      </c>
      <c r="O2391" s="836">
        <v>0.5</v>
      </c>
      <c r="P2391" s="835">
        <v>1155.9000000000001</v>
      </c>
      <c r="Q2391" s="837">
        <v>1</v>
      </c>
      <c r="R2391" s="832">
        <v>3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32</v>
      </c>
      <c r="B2392" s="832" t="s">
        <v>2552</v>
      </c>
      <c r="C2392" s="832" t="s">
        <v>2560</v>
      </c>
      <c r="D2392" s="833" t="s">
        <v>4323</v>
      </c>
      <c r="E2392" s="834" t="s">
        <v>2576</v>
      </c>
      <c r="F2392" s="832" t="s">
        <v>2553</v>
      </c>
      <c r="G2392" s="832" t="s">
        <v>2673</v>
      </c>
      <c r="H2392" s="832" t="s">
        <v>662</v>
      </c>
      <c r="I2392" s="832" t="s">
        <v>2027</v>
      </c>
      <c r="J2392" s="832" t="s">
        <v>908</v>
      </c>
      <c r="K2392" s="832" t="s">
        <v>2028</v>
      </c>
      <c r="L2392" s="835">
        <v>85.02</v>
      </c>
      <c r="M2392" s="835">
        <v>85.02</v>
      </c>
      <c r="N2392" s="832">
        <v>1</v>
      </c>
      <c r="O2392" s="836">
        <v>0.5</v>
      </c>
      <c r="P2392" s="835">
        <v>85.02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32</v>
      </c>
      <c r="B2393" s="832" t="s">
        <v>2552</v>
      </c>
      <c r="C2393" s="832" t="s">
        <v>2560</v>
      </c>
      <c r="D2393" s="833" t="s">
        <v>4323</v>
      </c>
      <c r="E2393" s="834" t="s">
        <v>2576</v>
      </c>
      <c r="F2393" s="832" t="s">
        <v>2553</v>
      </c>
      <c r="G2393" s="832" t="s">
        <v>2724</v>
      </c>
      <c r="H2393" s="832" t="s">
        <v>592</v>
      </c>
      <c r="I2393" s="832" t="s">
        <v>2725</v>
      </c>
      <c r="J2393" s="832" t="s">
        <v>1001</v>
      </c>
      <c r="K2393" s="832" t="s">
        <v>2726</v>
      </c>
      <c r="L2393" s="835">
        <v>105.63</v>
      </c>
      <c r="M2393" s="835">
        <v>105.63</v>
      </c>
      <c r="N2393" s="832">
        <v>1</v>
      </c>
      <c r="O2393" s="836">
        <v>0.5</v>
      </c>
      <c r="P2393" s="835">
        <v>105.63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32</v>
      </c>
      <c r="B2394" s="832" t="s">
        <v>2552</v>
      </c>
      <c r="C2394" s="832" t="s">
        <v>2560</v>
      </c>
      <c r="D2394" s="833" t="s">
        <v>4323</v>
      </c>
      <c r="E2394" s="834" t="s">
        <v>2576</v>
      </c>
      <c r="F2394" s="832" t="s">
        <v>2553</v>
      </c>
      <c r="G2394" s="832" t="s">
        <v>2687</v>
      </c>
      <c r="H2394" s="832" t="s">
        <v>592</v>
      </c>
      <c r="I2394" s="832" t="s">
        <v>2837</v>
      </c>
      <c r="J2394" s="832" t="s">
        <v>1213</v>
      </c>
      <c r="K2394" s="832" t="s">
        <v>2435</v>
      </c>
      <c r="L2394" s="835">
        <v>760.22</v>
      </c>
      <c r="M2394" s="835">
        <v>760.22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32</v>
      </c>
      <c r="B2395" s="832" t="s">
        <v>2552</v>
      </c>
      <c r="C2395" s="832" t="s">
        <v>2560</v>
      </c>
      <c r="D2395" s="833" t="s">
        <v>4323</v>
      </c>
      <c r="E2395" s="834" t="s">
        <v>2576</v>
      </c>
      <c r="F2395" s="832" t="s">
        <v>2553</v>
      </c>
      <c r="G2395" s="832" t="s">
        <v>3059</v>
      </c>
      <c r="H2395" s="832" t="s">
        <v>592</v>
      </c>
      <c r="I2395" s="832" t="s">
        <v>3060</v>
      </c>
      <c r="J2395" s="832" t="s">
        <v>3061</v>
      </c>
      <c r="K2395" s="832" t="s">
        <v>3062</v>
      </c>
      <c r="L2395" s="835">
        <v>210.38</v>
      </c>
      <c r="M2395" s="835">
        <v>210.38</v>
      </c>
      <c r="N2395" s="832">
        <v>1</v>
      </c>
      <c r="O2395" s="836">
        <v>0.5</v>
      </c>
      <c r="P2395" s="835">
        <v>210.38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32</v>
      </c>
      <c r="B2396" s="832" t="s">
        <v>2552</v>
      </c>
      <c r="C2396" s="832" t="s">
        <v>2560</v>
      </c>
      <c r="D2396" s="833" t="s">
        <v>4323</v>
      </c>
      <c r="E2396" s="834" t="s">
        <v>2572</v>
      </c>
      <c r="F2396" s="832" t="s">
        <v>2553</v>
      </c>
      <c r="G2396" s="832" t="s">
        <v>2598</v>
      </c>
      <c r="H2396" s="832" t="s">
        <v>592</v>
      </c>
      <c r="I2396" s="832" t="s">
        <v>2599</v>
      </c>
      <c r="J2396" s="832" t="s">
        <v>2600</v>
      </c>
      <c r="K2396" s="832" t="s">
        <v>2601</v>
      </c>
      <c r="L2396" s="835">
        <v>1295.6400000000001</v>
      </c>
      <c r="M2396" s="835">
        <v>1295.6400000000001</v>
      </c>
      <c r="N2396" s="832">
        <v>1</v>
      </c>
      <c r="O2396" s="836">
        <v>0.5</v>
      </c>
      <c r="P2396" s="835">
        <v>1295.6400000000001</v>
      </c>
      <c r="Q2396" s="837">
        <v>1</v>
      </c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32</v>
      </c>
      <c r="B2397" s="832" t="s">
        <v>2552</v>
      </c>
      <c r="C2397" s="832" t="s">
        <v>2560</v>
      </c>
      <c r="D2397" s="833" t="s">
        <v>4323</v>
      </c>
      <c r="E2397" s="834" t="s">
        <v>2572</v>
      </c>
      <c r="F2397" s="832" t="s">
        <v>2553</v>
      </c>
      <c r="G2397" s="832" t="s">
        <v>3177</v>
      </c>
      <c r="H2397" s="832" t="s">
        <v>592</v>
      </c>
      <c r="I2397" s="832" t="s">
        <v>3178</v>
      </c>
      <c r="J2397" s="832" t="s">
        <v>1193</v>
      </c>
      <c r="K2397" s="832" t="s">
        <v>3179</v>
      </c>
      <c r="L2397" s="835">
        <v>385.3</v>
      </c>
      <c r="M2397" s="835">
        <v>1155.9000000000001</v>
      </c>
      <c r="N2397" s="832">
        <v>3</v>
      </c>
      <c r="O2397" s="836">
        <v>1.5</v>
      </c>
      <c r="P2397" s="835">
        <v>1155.9000000000001</v>
      </c>
      <c r="Q2397" s="837">
        <v>1</v>
      </c>
      <c r="R2397" s="832">
        <v>3</v>
      </c>
      <c r="S2397" s="837">
        <v>1</v>
      </c>
      <c r="T2397" s="836">
        <v>1.5</v>
      </c>
      <c r="U2397" s="838">
        <v>1</v>
      </c>
    </row>
    <row r="2398" spans="1:21" ht="14.4" customHeight="1" x14ac:dyDescent="0.3">
      <c r="A2398" s="831">
        <v>32</v>
      </c>
      <c r="B2398" s="832" t="s">
        <v>2552</v>
      </c>
      <c r="C2398" s="832" t="s">
        <v>2560</v>
      </c>
      <c r="D2398" s="833" t="s">
        <v>4323</v>
      </c>
      <c r="E2398" s="834" t="s">
        <v>2572</v>
      </c>
      <c r="F2398" s="832" t="s">
        <v>2553</v>
      </c>
      <c r="G2398" s="832" t="s">
        <v>2648</v>
      </c>
      <c r="H2398" s="832" t="s">
        <v>662</v>
      </c>
      <c r="I2398" s="832" t="s">
        <v>2753</v>
      </c>
      <c r="J2398" s="832" t="s">
        <v>678</v>
      </c>
      <c r="K2398" s="832" t="s">
        <v>2234</v>
      </c>
      <c r="L2398" s="835">
        <v>21.76</v>
      </c>
      <c r="M2398" s="835">
        <v>21.76</v>
      </c>
      <c r="N2398" s="832">
        <v>1</v>
      </c>
      <c r="O2398" s="836">
        <v>0.5</v>
      </c>
      <c r="P2398" s="835">
        <v>21.76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32</v>
      </c>
      <c r="B2399" s="832" t="s">
        <v>2552</v>
      </c>
      <c r="C2399" s="832" t="s">
        <v>2560</v>
      </c>
      <c r="D2399" s="833" t="s">
        <v>4323</v>
      </c>
      <c r="E2399" s="834" t="s">
        <v>2572</v>
      </c>
      <c r="F2399" s="832" t="s">
        <v>2553</v>
      </c>
      <c r="G2399" s="832" t="s">
        <v>2786</v>
      </c>
      <c r="H2399" s="832" t="s">
        <v>592</v>
      </c>
      <c r="I2399" s="832" t="s">
        <v>2787</v>
      </c>
      <c r="J2399" s="832" t="s">
        <v>1030</v>
      </c>
      <c r="K2399" s="832" t="s">
        <v>2788</v>
      </c>
      <c r="L2399" s="835">
        <v>0</v>
      </c>
      <c r="M2399" s="835">
        <v>0</v>
      </c>
      <c r="N2399" s="832">
        <v>1</v>
      </c>
      <c r="O2399" s="836">
        <v>0.5</v>
      </c>
      <c r="P2399" s="835">
        <v>0</v>
      </c>
      <c r="Q2399" s="837"/>
      <c r="R2399" s="832">
        <v>1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32</v>
      </c>
      <c r="B2400" s="832" t="s">
        <v>2552</v>
      </c>
      <c r="C2400" s="832" t="s">
        <v>2560</v>
      </c>
      <c r="D2400" s="833" t="s">
        <v>4323</v>
      </c>
      <c r="E2400" s="834" t="s">
        <v>2572</v>
      </c>
      <c r="F2400" s="832" t="s">
        <v>2553</v>
      </c>
      <c r="G2400" s="832" t="s">
        <v>2786</v>
      </c>
      <c r="H2400" s="832" t="s">
        <v>592</v>
      </c>
      <c r="I2400" s="832" t="s">
        <v>3208</v>
      </c>
      <c r="J2400" s="832" t="s">
        <v>1030</v>
      </c>
      <c r="K2400" s="832" t="s">
        <v>3209</v>
      </c>
      <c r="L2400" s="835">
        <v>0</v>
      </c>
      <c r="M2400" s="835">
        <v>0</v>
      </c>
      <c r="N2400" s="832">
        <v>1</v>
      </c>
      <c r="O2400" s="836">
        <v>0.5</v>
      </c>
      <c r="P2400" s="835">
        <v>0</v>
      </c>
      <c r="Q2400" s="837"/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32</v>
      </c>
      <c r="B2401" s="832" t="s">
        <v>2552</v>
      </c>
      <c r="C2401" s="832" t="s">
        <v>2560</v>
      </c>
      <c r="D2401" s="833" t="s">
        <v>4323</v>
      </c>
      <c r="E2401" s="834" t="s">
        <v>2572</v>
      </c>
      <c r="F2401" s="832" t="s">
        <v>2553</v>
      </c>
      <c r="G2401" s="832" t="s">
        <v>2628</v>
      </c>
      <c r="H2401" s="832" t="s">
        <v>662</v>
      </c>
      <c r="I2401" s="832" t="s">
        <v>2270</v>
      </c>
      <c r="J2401" s="832" t="s">
        <v>775</v>
      </c>
      <c r="K2401" s="832" t="s">
        <v>1510</v>
      </c>
      <c r="L2401" s="835">
        <v>65.989999999999995</v>
      </c>
      <c r="M2401" s="835">
        <v>65.989999999999995</v>
      </c>
      <c r="N2401" s="832">
        <v>1</v>
      </c>
      <c r="O2401" s="836">
        <v>0.5</v>
      </c>
      <c r="P2401" s="835">
        <v>65.989999999999995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32</v>
      </c>
      <c r="B2402" s="832" t="s">
        <v>2552</v>
      </c>
      <c r="C2402" s="832" t="s">
        <v>2560</v>
      </c>
      <c r="D2402" s="833" t="s">
        <v>4323</v>
      </c>
      <c r="E2402" s="834" t="s">
        <v>2572</v>
      </c>
      <c r="F2402" s="832" t="s">
        <v>2553</v>
      </c>
      <c r="G2402" s="832" t="s">
        <v>2629</v>
      </c>
      <c r="H2402" s="832" t="s">
        <v>592</v>
      </c>
      <c r="I2402" s="832" t="s">
        <v>3213</v>
      </c>
      <c r="J2402" s="832" t="s">
        <v>820</v>
      </c>
      <c r="K2402" s="832" t="s">
        <v>2972</v>
      </c>
      <c r="L2402" s="835">
        <v>91.11</v>
      </c>
      <c r="M2402" s="835">
        <v>91.11</v>
      </c>
      <c r="N2402" s="832">
        <v>1</v>
      </c>
      <c r="O2402" s="836">
        <v>0.5</v>
      </c>
      <c r="P2402" s="835">
        <v>91.11</v>
      </c>
      <c r="Q2402" s="837">
        <v>1</v>
      </c>
      <c r="R2402" s="832">
        <v>1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32</v>
      </c>
      <c r="B2403" s="832" t="s">
        <v>2552</v>
      </c>
      <c r="C2403" s="832" t="s">
        <v>2560</v>
      </c>
      <c r="D2403" s="833" t="s">
        <v>4323</v>
      </c>
      <c r="E2403" s="834" t="s">
        <v>2572</v>
      </c>
      <c r="F2403" s="832" t="s">
        <v>2553</v>
      </c>
      <c r="G2403" s="832" t="s">
        <v>2687</v>
      </c>
      <c r="H2403" s="832" t="s">
        <v>592</v>
      </c>
      <c r="I2403" s="832" t="s">
        <v>2688</v>
      </c>
      <c r="J2403" s="832" t="s">
        <v>1213</v>
      </c>
      <c r="K2403" s="832" t="s">
        <v>2689</v>
      </c>
      <c r="L2403" s="835">
        <v>0</v>
      </c>
      <c r="M2403" s="835">
        <v>0</v>
      </c>
      <c r="N2403" s="832">
        <v>1</v>
      </c>
      <c r="O2403" s="836">
        <v>0.5</v>
      </c>
      <c r="P2403" s="835">
        <v>0</v>
      </c>
      <c r="Q2403" s="837"/>
      <c r="R2403" s="832">
        <v>1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32</v>
      </c>
      <c r="B2404" s="832" t="s">
        <v>2552</v>
      </c>
      <c r="C2404" s="832" t="s">
        <v>2560</v>
      </c>
      <c r="D2404" s="833" t="s">
        <v>4323</v>
      </c>
      <c r="E2404" s="834" t="s">
        <v>2572</v>
      </c>
      <c r="F2404" s="832" t="s">
        <v>2553</v>
      </c>
      <c r="G2404" s="832" t="s">
        <v>2735</v>
      </c>
      <c r="H2404" s="832" t="s">
        <v>592</v>
      </c>
      <c r="I2404" s="832" t="s">
        <v>2736</v>
      </c>
      <c r="J2404" s="832" t="s">
        <v>2737</v>
      </c>
      <c r="K2404" s="832" t="s">
        <v>2738</v>
      </c>
      <c r="L2404" s="835">
        <v>248.55</v>
      </c>
      <c r="M2404" s="835">
        <v>248.55</v>
      </c>
      <c r="N2404" s="832">
        <v>1</v>
      </c>
      <c r="O2404" s="836">
        <v>1</v>
      </c>
      <c r="P2404" s="835">
        <v>248.55</v>
      </c>
      <c r="Q2404" s="837">
        <v>1</v>
      </c>
      <c r="R2404" s="832">
        <v>1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32</v>
      </c>
      <c r="B2405" s="832" t="s">
        <v>2552</v>
      </c>
      <c r="C2405" s="832" t="s">
        <v>2560</v>
      </c>
      <c r="D2405" s="833" t="s">
        <v>4323</v>
      </c>
      <c r="E2405" s="834" t="s">
        <v>2572</v>
      </c>
      <c r="F2405" s="832" t="s">
        <v>2553</v>
      </c>
      <c r="G2405" s="832" t="s">
        <v>2766</v>
      </c>
      <c r="H2405" s="832" t="s">
        <v>592</v>
      </c>
      <c r="I2405" s="832" t="s">
        <v>2767</v>
      </c>
      <c r="J2405" s="832" t="s">
        <v>1739</v>
      </c>
      <c r="K2405" s="832" t="s">
        <v>2768</v>
      </c>
      <c r="L2405" s="835">
        <v>34.19</v>
      </c>
      <c r="M2405" s="835">
        <v>34.19</v>
      </c>
      <c r="N2405" s="832">
        <v>1</v>
      </c>
      <c r="O2405" s="836">
        <v>1</v>
      </c>
      <c r="P2405" s="835">
        <v>34.19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32</v>
      </c>
      <c r="B2406" s="832" t="s">
        <v>2552</v>
      </c>
      <c r="C2406" s="832" t="s">
        <v>2560</v>
      </c>
      <c r="D2406" s="833" t="s">
        <v>4323</v>
      </c>
      <c r="E2406" s="834" t="s">
        <v>2572</v>
      </c>
      <c r="F2406" s="832" t="s">
        <v>2553</v>
      </c>
      <c r="G2406" s="832" t="s">
        <v>2634</v>
      </c>
      <c r="H2406" s="832" t="s">
        <v>662</v>
      </c>
      <c r="I2406" s="832" t="s">
        <v>2654</v>
      </c>
      <c r="J2406" s="832" t="s">
        <v>1783</v>
      </c>
      <c r="K2406" s="832" t="s">
        <v>2655</v>
      </c>
      <c r="L2406" s="835">
        <v>1385.62</v>
      </c>
      <c r="M2406" s="835">
        <v>1385.62</v>
      </c>
      <c r="N2406" s="832">
        <v>1</v>
      </c>
      <c r="O2406" s="836">
        <v>0.5</v>
      </c>
      <c r="P2406" s="835">
        <v>1385.62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32</v>
      </c>
      <c r="B2407" s="832" t="s">
        <v>2552</v>
      </c>
      <c r="C2407" s="832" t="s">
        <v>2560</v>
      </c>
      <c r="D2407" s="833" t="s">
        <v>4323</v>
      </c>
      <c r="E2407" s="834" t="s">
        <v>2572</v>
      </c>
      <c r="F2407" s="832" t="s">
        <v>2553</v>
      </c>
      <c r="G2407" s="832" t="s">
        <v>2634</v>
      </c>
      <c r="H2407" s="832" t="s">
        <v>662</v>
      </c>
      <c r="I2407" s="832" t="s">
        <v>2695</v>
      </c>
      <c r="J2407" s="832" t="s">
        <v>1783</v>
      </c>
      <c r="K2407" s="832" t="s">
        <v>2696</v>
      </c>
      <c r="L2407" s="835">
        <v>1847.49</v>
      </c>
      <c r="M2407" s="835">
        <v>1847.49</v>
      </c>
      <c r="N2407" s="832">
        <v>1</v>
      </c>
      <c r="O2407" s="836">
        <v>1</v>
      </c>
      <c r="P2407" s="835">
        <v>1847.49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32</v>
      </c>
      <c r="B2408" s="832" t="s">
        <v>2552</v>
      </c>
      <c r="C2408" s="832" t="s">
        <v>2560</v>
      </c>
      <c r="D2408" s="833" t="s">
        <v>4323</v>
      </c>
      <c r="E2408" s="834" t="s">
        <v>2572</v>
      </c>
      <c r="F2408" s="832" t="s">
        <v>2553</v>
      </c>
      <c r="G2408" s="832" t="s">
        <v>2636</v>
      </c>
      <c r="H2408" s="832" t="s">
        <v>662</v>
      </c>
      <c r="I2408" s="832" t="s">
        <v>2646</v>
      </c>
      <c r="J2408" s="832" t="s">
        <v>1990</v>
      </c>
      <c r="K2408" s="832" t="s">
        <v>2647</v>
      </c>
      <c r="L2408" s="835">
        <v>32.25</v>
      </c>
      <c r="M2408" s="835">
        <v>32.25</v>
      </c>
      <c r="N2408" s="832">
        <v>1</v>
      </c>
      <c r="O2408" s="836">
        <v>0.5</v>
      </c>
      <c r="P2408" s="835">
        <v>32.25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32</v>
      </c>
      <c r="B2409" s="832" t="s">
        <v>2552</v>
      </c>
      <c r="C2409" s="832" t="s">
        <v>2560</v>
      </c>
      <c r="D2409" s="833" t="s">
        <v>4323</v>
      </c>
      <c r="E2409" s="834" t="s">
        <v>2572</v>
      </c>
      <c r="F2409" s="832" t="s">
        <v>2553</v>
      </c>
      <c r="G2409" s="832" t="s">
        <v>2636</v>
      </c>
      <c r="H2409" s="832" t="s">
        <v>592</v>
      </c>
      <c r="I2409" s="832" t="s">
        <v>3405</v>
      </c>
      <c r="J2409" s="832" t="s">
        <v>1990</v>
      </c>
      <c r="K2409" s="832" t="s">
        <v>3406</v>
      </c>
      <c r="L2409" s="835">
        <v>34.56</v>
      </c>
      <c r="M2409" s="835">
        <v>34.56</v>
      </c>
      <c r="N2409" s="832">
        <v>1</v>
      </c>
      <c r="O2409" s="836">
        <v>1</v>
      </c>
      <c r="P2409" s="835">
        <v>34.56</v>
      </c>
      <c r="Q2409" s="837">
        <v>1</v>
      </c>
      <c r="R2409" s="832">
        <v>1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32</v>
      </c>
      <c r="B2410" s="832" t="s">
        <v>2552</v>
      </c>
      <c r="C2410" s="832" t="s">
        <v>2560</v>
      </c>
      <c r="D2410" s="833" t="s">
        <v>4323</v>
      </c>
      <c r="E2410" s="834" t="s">
        <v>2572</v>
      </c>
      <c r="F2410" s="832" t="s">
        <v>2553</v>
      </c>
      <c r="G2410" s="832" t="s">
        <v>3080</v>
      </c>
      <c r="H2410" s="832" t="s">
        <v>592</v>
      </c>
      <c r="I2410" s="832" t="s">
        <v>4317</v>
      </c>
      <c r="J2410" s="832" t="s">
        <v>4318</v>
      </c>
      <c r="K2410" s="832" t="s">
        <v>2666</v>
      </c>
      <c r="L2410" s="835">
        <v>475.71</v>
      </c>
      <c r="M2410" s="835">
        <v>475.71</v>
      </c>
      <c r="N2410" s="832">
        <v>1</v>
      </c>
      <c r="O2410" s="836">
        <v>1</v>
      </c>
      <c r="P2410" s="835">
        <v>475.71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32</v>
      </c>
      <c r="B2411" s="832" t="s">
        <v>2552</v>
      </c>
      <c r="C2411" s="832" t="s">
        <v>2560</v>
      </c>
      <c r="D2411" s="833" t="s">
        <v>4323</v>
      </c>
      <c r="E2411" s="834" t="s">
        <v>2572</v>
      </c>
      <c r="F2411" s="832" t="s">
        <v>2553</v>
      </c>
      <c r="G2411" s="832" t="s">
        <v>2708</v>
      </c>
      <c r="H2411" s="832" t="s">
        <v>662</v>
      </c>
      <c r="I2411" s="832" t="s">
        <v>2192</v>
      </c>
      <c r="J2411" s="832" t="s">
        <v>2193</v>
      </c>
      <c r="K2411" s="832" t="s">
        <v>2194</v>
      </c>
      <c r="L2411" s="835">
        <v>10325.280000000001</v>
      </c>
      <c r="M2411" s="835">
        <v>20650.560000000001</v>
      </c>
      <c r="N2411" s="832">
        <v>2</v>
      </c>
      <c r="O2411" s="836">
        <v>1</v>
      </c>
      <c r="P2411" s="835">
        <v>20650.560000000001</v>
      </c>
      <c r="Q2411" s="837">
        <v>1</v>
      </c>
      <c r="R2411" s="832">
        <v>2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32</v>
      </c>
      <c r="B2412" s="832" t="s">
        <v>2552</v>
      </c>
      <c r="C2412" s="832" t="s">
        <v>2562</v>
      </c>
      <c r="D2412" s="833" t="s">
        <v>4324</v>
      </c>
      <c r="E2412" s="834" t="s">
        <v>2577</v>
      </c>
      <c r="F2412" s="832" t="s">
        <v>2553</v>
      </c>
      <c r="G2412" s="832" t="s">
        <v>2967</v>
      </c>
      <c r="H2412" s="832" t="s">
        <v>592</v>
      </c>
      <c r="I2412" s="832" t="s">
        <v>2968</v>
      </c>
      <c r="J2412" s="832" t="s">
        <v>2969</v>
      </c>
      <c r="K2412" s="832" t="s">
        <v>2970</v>
      </c>
      <c r="L2412" s="835">
        <v>1437.8</v>
      </c>
      <c r="M2412" s="835">
        <v>1437.8</v>
      </c>
      <c r="N2412" s="832">
        <v>1</v>
      </c>
      <c r="O2412" s="836">
        <v>0.5</v>
      </c>
      <c r="P2412" s="835">
        <v>1437.8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32</v>
      </c>
      <c r="B2413" s="832" t="s">
        <v>2552</v>
      </c>
      <c r="C2413" s="832" t="s">
        <v>2562</v>
      </c>
      <c r="D2413" s="833" t="s">
        <v>4324</v>
      </c>
      <c r="E2413" s="834" t="s">
        <v>2577</v>
      </c>
      <c r="F2413" s="832" t="s">
        <v>2553</v>
      </c>
      <c r="G2413" s="832" t="s">
        <v>2766</v>
      </c>
      <c r="H2413" s="832" t="s">
        <v>592</v>
      </c>
      <c r="I2413" s="832" t="s">
        <v>2767</v>
      </c>
      <c r="J2413" s="832" t="s">
        <v>1739</v>
      </c>
      <c r="K2413" s="832" t="s">
        <v>2768</v>
      </c>
      <c r="L2413" s="835">
        <v>34.19</v>
      </c>
      <c r="M2413" s="835">
        <v>68.38</v>
      </c>
      <c r="N2413" s="832">
        <v>2</v>
      </c>
      <c r="O2413" s="836">
        <v>0.5</v>
      </c>
      <c r="P2413" s="835">
        <v>68.38</v>
      </c>
      <c r="Q2413" s="837">
        <v>1</v>
      </c>
      <c r="R2413" s="832">
        <v>2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32</v>
      </c>
      <c r="B2414" s="832" t="s">
        <v>2552</v>
      </c>
      <c r="C2414" s="832" t="s">
        <v>2562</v>
      </c>
      <c r="D2414" s="833" t="s">
        <v>4324</v>
      </c>
      <c r="E2414" s="834" t="s">
        <v>2577</v>
      </c>
      <c r="F2414" s="832" t="s">
        <v>2553</v>
      </c>
      <c r="G2414" s="832" t="s">
        <v>2612</v>
      </c>
      <c r="H2414" s="832" t="s">
        <v>592</v>
      </c>
      <c r="I2414" s="832" t="s">
        <v>2616</v>
      </c>
      <c r="J2414" s="832" t="s">
        <v>2617</v>
      </c>
      <c r="K2414" s="832" t="s">
        <v>2618</v>
      </c>
      <c r="L2414" s="835">
        <v>87.67</v>
      </c>
      <c r="M2414" s="835">
        <v>87.67</v>
      </c>
      <c r="N2414" s="832">
        <v>1</v>
      </c>
      <c r="O2414" s="836">
        <v>0.5</v>
      </c>
      <c r="P2414" s="835">
        <v>87.67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32</v>
      </c>
      <c r="B2415" s="832" t="s">
        <v>2552</v>
      </c>
      <c r="C2415" s="832" t="s">
        <v>2562</v>
      </c>
      <c r="D2415" s="833" t="s">
        <v>4324</v>
      </c>
      <c r="E2415" s="834" t="s">
        <v>2577</v>
      </c>
      <c r="F2415" s="832" t="s">
        <v>2553</v>
      </c>
      <c r="G2415" s="832" t="s">
        <v>2602</v>
      </c>
      <c r="H2415" s="832" t="s">
        <v>592</v>
      </c>
      <c r="I2415" s="832" t="s">
        <v>2639</v>
      </c>
      <c r="J2415" s="832" t="s">
        <v>2640</v>
      </c>
      <c r="K2415" s="832" t="s">
        <v>2641</v>
      </c>
      <c r="L2415" s="835">
        <v>59.56</v>
      </c>
      <c r="M2415" s="835">
        <v>119.12</v>
      </c>
      <c r="N2415" s="832">
        <v>2</v>
      </c>
      <c r="O2415" s="836">
        <v>1</v>
      </c>
      <c r="P2415" s="835">
        <v>119.12</v>
      </c>
      <c r="Q2415" s="837">
        <v>1</v>
      </c>
      <c r="R2415" s="832">
        <v>2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32</v>
      </c>
      <c r="B2416" s="832" t="s">
        <v>2552</v>
      </c>
      <c r="C2416" s="832" t="s">
        <v>2562</v>
      </c>
      <c r="D2416" s="833" t="s">
        <v>4324</v>
      </c>
      <c r="E2416" s="834" t="s">
        <v>2577</v>
      </c>
      <c r="F2416" s="832" t="s">
        <v>2553</v>
      </c>
      <c r="G2416" s="832" t="s">
        <v>3080</v>
      </c>
      <c r="H2416" s="832" t="s">
        <v>662</v>
      </c>
      <c r="I2416" s="832" t="s">
        <v>2209</v>
      </c>
      <c r="J2416" s="832" t="s">
        <v>2210</v>
      </c>
      <c r="K2416" s="832" t="s">
        <v>2211</v>
      </c>
      <c r="L2416" s="835">
        <v>902.57</v>
      </c>
      <c r="M2416" s="835">
        <v>902.57</v>
      </c>
      <c r="N2416" s="832">
        <v>1</v>
      </c>
      <c r="O2416" s="836">
        <v>0.5</v>
      </c>
      <c r="P2416" s="835">
        <v>902.57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32</v>
      </c>
      <c r="B2417" s="832" t="s">
        <v>2552</v>
      </c>
      <c r="C2417" s="832" t="s">
        <v>2562</v>
      </c>
      <c r="D2417" s="833" t="s">
        <v>4324</v>
      </c>
      <c r="E2417" s="834" t="s">
        <v>2577</v>
      </c>
      <c r="F2417" s="832" t="s">
        <v>2553</v>
      </c>
      <c r="G2417" s="832" t="s">
        <v>2708</v>
      </c>
      <c r="H2417" s="832" t="s">
        <v>662</v>
      </c>
      <c r="I2417" s="832" t="s">
        <v>2192</v>
      </c>
      <c r="J2417" s="832" t="s">
        <v>2193</v>
      </c>
      <c r="K2417" s="832" t="s">
        <v>2194</v>
      </c>
      <c r="L2417" s="835">
        <v>10325.280000000001</v>
      </c>
      <c r="M2417" s="835">
        <v>10325.280000000001</v>
      </c>
      <c r="N2417" s="832">
        <v>1</v>
      </c>
      <c r="O2417" s="836">
        <v>0.5</v>
      </c>
      <c r="P2417" s="835">
        <v>10325.280000000001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32</v>
      </c>
      <c r="B2418" s="832" t="s">
        <v>2552</v>
      </c>
      <c r="C2418" s="832" t="s">
        <v>2562</v>
      </c>
      <c r="D2418" s="833" t="s">
        <v>4324</v>
      </c>
      <c r="E2418" s="834" t="s">
        <v>2577</v>
      </c>
      <c r="F2418" s="832" t="s">
        <v>2553</v>
      </c>
      <c r="G2418" s="832" t="s">
        <v>3345</v>
      </c>
      <c r="H2418" s="832" t="s">
        <v>662</v>
      </c>
      <c r="I2418" s="832" t="s">
        <v>2199</v>
      </c>
      <c r="J2418" s="832" t="s">
        <v>2200</v>
      </c>
      <c r="K2418" s="832" t="s">
        <v>2201</v>
      </c>
      <c r="L2418" s="835">
        <v>11800.32</v>
      </c>
      <c r="M2418" s="835">
        <v>23600.639999999999</v>
      </c>
      <c r="N2418" s="832">
        <v>2</v>
      </c>
      <c r="O2418" s="836">
        <v>0.5</v>
      </c>
      <c r="P2418" s="835">
        <v>23600.639999999999</v>
      </c>
      <c r="Q2418" s="837">
        <v>1</v>
      </c>
      <c r="R2418" s="832">
        <v>2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32</v>
      </c>
      <c r="B2419" s="832" t="s">
        <v>2552</v>
      </c>
      <c r="C2419" s="832" t="s">
        <v>2562</v>
      </c>
      <c r="D2419" s="833" t="s">
        <v>4324</v>
      </c>
      <c r="E2419" s="834" t="s">
        <v>2589</v>
      </c>
      <c r="F2419" s="832" t="s">
        <v>2553</v>
      </c>
      <c r="G2419" s="832" t="s">
        <v>2967</v>
      </c>
      <c r="H2419" s="832" t="s">
        <v>592</v>
      </c>
      <c r="I2419" s="832" t="s">
        <v>2968</v>
      </c>
      <c r="J2419" s="832" t="s">
        <v>2969</v>
      </c>
      <c r="K2419" s="832" t="s">
        <v>2970</v>
      </c>
      <c r="L2419" s="835">
        <v>1437.8</v>
      </c>
      <c r="M2419" s="835">
        <v>1437.8</v>
      </c>
      <c r="N2419" s="832">
        <v>1</v>
      </c>
      <c r="O2419" s="836">
        <v>0.5</v>
      </c>
      <c r="P2419" s="835">
        <v>1437.8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32</v>
      </c>
      <c r="B2420" s="832" t="s">
        <v>2552</v>
      </c>
      <c r="C2420" s="832" t="s">
        <v>2562</v>
      </c>
      <c r="D2420" s="833" t="s">
        <v>4324</v>
      </c>
      <c r="E2420" s="834" t="s">
        <v>2589</v>
      </c>
      <c r="F2420" s="832" t="s">
        <v>2553</v>
      </c>
      <c r="G2420" s="832" t="s">
        <v>2634</v>
      </c>
      <c r="H2420" s="832" t="s">
        <v>662</v>
      </c>
      <c r="I2420" s="832" t="s">
        <v>2635</v>
      </c>
      <c r="J2420" s="832" t="s">
        <v>901</v>
      </c>
      <c r="K2420" s="832" t="s">
        <v>2012</v>
      </c>
      <c r="L2420" s="835">
        <v>923.74</v>
      </c>
      <c r="M2420" s="835">
        <v>923.74</v>
      </c>
      <c r="N2420" s="832">
        <v>1</v>
      </c>
      <c r="O2420" s="836">
        <v>0.5</v>
      </c>
      <c r="P2420" s="835">
        <v>923.74</v>
      </c>
      <c r="Q2420" s="837">
        <v>1</v>
      </c>
      <c r="R2420" s="832">
        <v>1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32</v>
      </c>
      <c r="B2421" s="832" t="s">
        <v>2552</v>
      </c>
      <c r="C2421" s="832" t="s">
        <v>2562</v>
      </c>
      <c r="D2421" s="833" t="s">
        <v>4324</v>
      </c>
      <c r="E2421" s="834" t="s">
        <v>2589</v>
      </c>
      <c r="F2421" s="832" t="s">
        <v>2553</v>
      </c>
      <c r="G2421" s="832" t="s">
        <v>2859</v>
      </c>
      <c r="H2421" s="832" t="s">
        <v>592</v>
      </c>
      <c r="I2421" s="832" t="s">
        <v>2862</v>
      </c>
      <c r="J2421" s="832" t="s">
        <v>1584</v>
      </c>
      <c r="K2421" s="832" t="s">
        <v>2861</v>
      </c>
      <c r="L2421" s="835">
        <v>103.67</v>
      </c>
      <c r="M2421" s="835">
        <v>103.67</v>
      </c>
      <c r="N2421" s="832">
        <v>1</v>
      </c>
      <c r="O2421" s="836">
        <v>0.5</v>
      </c>
      <c r="P2421" s="835">
        <v>103.67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32</v>
      </c>
      <c r="B2422" s="832" t="s">
        <v>2552</v>
      </c>
      <c r="C2422" s="832" t="s">
        <v>2562</v>
      </c>
      <c r="D2422" s="833" t="s">
        <v>4324</v>
      </c>
      <c r="E2422" s="834" t="s">
        <v>2589</v>
      </c>
      <c r="F2422" s="832" t="s">
        <v>2553</v>
      </c>
      <c r="G2422" s="832" t="s">
        <v>3828</v>
      </c>
      <c r="H2422" s="832" t="s">
        <v>662</v>
      </c>
      <c r="I2422" s="832" t="s">
        <v>2497</v>
      </c>
      <c r="J2422" s="832" t="s">
        <v>2498</v>
      </c>
      <c r="K2422" s="832" t="s">
        <v>2499</v>
      </c>
      <c r="L2422" s="835">
        <v>245.91</v>
      </c>
      <c r="M2422" s="835">
        <v>245.91</v>
      </c>
      <c r="N2422" s="832">
        <v>1</v>
      </c>
      <c r="O2422" s="836">
        <v>0.5</v>
      </c>
      <c r="P2422" s="835">
        <v>245.91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32</v>
      </c>
      <c r="B2423" s="832" t="s">
        <v>2552</v>
      </c>
      <c r="C2423" s="832" t="s">
        <v>2562</v>
      </c>
      <c r="D2423" s="833" t="s">
        <v>4324</v>
      </c>
      <c r="E2423" s="834" t="s">
        <v>2589</v>
      </c>
      <c r="F2423" s="832" t="s">
        <v>2553</v>
      </c>
      <c r="G2423" s="832" t="s">
        <v>2602</v>
      </c>
      <c r="H2423" s="832" t="s">
        <v>592</v>
      </c>
      <c r="I2423" s="832" t="s">
        <v>2901</v>
      </c>
      <c r="J2423" s="832" t="s">
        <v>2640</v>
      </c>
      <c r="K2423" s="832" t="s">
        <v>2902</v>
      </c>
      <c r="L2423" s="835">
        <v>42.54</v>
      </c>
      <c r="M2423" s="835">
        <v>85.08</v>
      </c>
      <c r="N2423" s="832">
        <v>2</v>
      </c>
      <c r="O2423" s="836">
        <v>1</v>
      </c>
      <c r="P2423" s="835">
        <v>85.08</v>
      </c>
      <c r="Q2423" s="837">
        <v>1</v>
      </c>
      <c r="R2423" s="832">
        <v>2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32</v>
      </c>
      <c r="B2424" s="832" t="s">
        <v>2552</v>
      </c>
      <c r="C2424" s="832" t="s">
        <v>2562</v>
      </c>
      <c r="D2424" s="833" t="s">
        <v>4324</v>
      </c>
      <c r="E2424" s="834" t="s">
        <v>2589</v>
      </c>
      <c r="F2424" s="832" t="s">
        <v>2553</v>
      </c>
      <c r="G2424" s="832" t="s">
        <v>3080</v>
      </c>
      <c r="H2424" s="832" t="s">
        <v>662</v>
      </c>
      <c r="I2424" s="832" t="s">
        <v>2209</v>
      </c>
      <c r="J2424" s="832" t="s">
        <v>2210</v>
      </c>
      <c r="K2424" s="832" t="s">
        <v>2211</v>
      </c>
      <c r="L2424" s="835">
        <v>902.57</v>
      </c>
      <c r="M2424" s="835">
        <v>1805.14</v>
      </c>
      <c r="N2424" s="832">
        <v>2</v>
      </c>
      <c r="O2424" s="836">
        <v>0.5</v>
      </c>
      <c r="P2424" s="835">
        <v>1805.14</v>
      </c>
      <c r="Q2424" s="837">
        <v>1</v>
      </c>
      <c r="R2424" s="832">
        <v>2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32</v>
      </c>
      <c r="B2425" s="832" t="s">
        <v>2552</v>
      </c>
      <c r="C2425" s="832" t="s">
        <v>2562</v>
      </c>
      <c r="D2425" s="833" t="s">
        <v>4324</v>
      </c>
      <c r="E2425" s="834" t="s">
        <v>2589</v>
      </c>
      <c r="F2425" s="832" t="s">
        <v>2553</v>
      </c>
      <c r="G2425" s="832" t="s">
        <v>2708</v>
      </c>
      <c r="H2425" s="832" t="s">
        <v>662</v>
      </c>
      <c r="I2425" s="832" t="s">
        <v>2192</v>
      </c>
      <c r="J2425" s="832" t="s">
        <v>2193</v>
      </c>
      <c r="K2425" s="832" t="s">
        <v>2194</v>
      </c>
      <c r="L2425" s="835">
        <v>10325.280000000001</v>
      </c>
      <c r="M2425" s="835">
        <v>20650.560000000001</v>
      </c>
      <c r="N2425" s="832">
        <v>2</v>
      </c>
      <c r="O2425" s="836">
        <v>0.5</v>
      </c>
      <c r="P2425" s="835">
        <v>20650.560000000001</v>
      </c>
      <c r="Q2425" s="837">
        <v>1</v>
      </c>
      <c r="R2425" s="832">
        <v>2</v>
      </c>
      <c r="S2425" s="837">
        <v>1</v>
      </c>
      <c r="T2425" s="836">
        <v>0.5</v>
      </c>
      <c r="U2425" s="838">
        <v>1</v>
      </c>
    </row>
    <row r="2426" spans="1:21" ht="14.4" customHeight="1" thickBot="1" x14ac:dyDescent="0.35">
      <c r="A2426" s="839">
        <v>32</v>
      </c>
      <c r="B2426" s="840" t="s">
        <v>2552</v>
      </c>
      <c r="C2426" s="840" t="s">
        <v>2564</v>
      </c>
      <c r="D2426" s="841" t="s">
        <v>4325</v>
      </c>
      <c r="E2426" s="842" t="s">
        <v>2594</v>
      </c>
      <c r="F2426" s="840" t="s">
        <v>2553</v>
      </c>
      <c r="G2426" s="840" t="s">
        <v>4206</v>
      </c>
      <c r="H2426" s="840" t="s">
        <v>592</v>
      </c>
      <c r="I2426" s="840" t="s">
        <v>4319</v>
      </c>
      <c r="J2426" s="840" t="s">
        <v>4320</v>
      </c>
      <c r="K2426" s="840" t="s">
        <v>4209</v>
      </c>
      <c r="L2426" s="843">
        <v>0</v>
      </c>
      <c r="M2426" s="843">
        <v>0</v>
      </c>
      <c r="N2426" s="840">
        <v>1</v>
      </c>
      <c r="O2426" s="844">
        <v>1</v>
      </c>
      <c r="P2426" s="843"/>
      <c r="Q2426" s="845"/>
      <c r="R2426" s="840"/>
      <c r="S2426" s="845">
        <v>0</v>
      </c>
      <c r="T2426" s="844"/>
      <c r="U242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4327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2596</v>
      </c>
      <c r="B5" s="225">
        <v>41898.94</v>
      </c>
      <c r="C5" s="830">
        <v>0.47216228639609698</v>
      </c>
      <c r="D5" s="225">
        <v>46839.489999999991</v>
      </c>
      <c r="E5" s="830">
        <v>0.52783771360390297</v>
      </c>
      <c r="F5" s="848">
        <v>88738.43</v>
      </c>
    </row>
    <row r="6" spans="1:6" ht="14.4" customHeight="1" x14ac:dyDescent="0.3">
      <c r="A6" s="857" t="s">
        <v>2580</v>
      </c>
      <c r="B6" s="849">
        <v>29745.510000000002</v>
      </c>
      <c r="C6" s="837">
        <v>0.15561079104797906</v>
      </c>
      <c r="D6" s="849">
        <v>161407.74999999991</v>
      </c>
      <c r="E6" s="837">
        <v>0.84438920895202085</v>
      </c>
      <c r="F6" s="850">
        <v>191153.25999999992</v>
      </c>
    </row>
    <row r="7" spans="1:6" ht="14.4" customHeight="1" x14ac:dyDescent="0.3">
      <c r="A7" s="857" t="s">
        <v>2588</v>
      </c>
      <c r="B7" s="849">
        <v>19978.390000000003</v>
      </c>
      <c r="C7" s="837">
        <v>0.25073925722235574</v>
      </c>
      <c r="D7" s="849">
        <v>59699.560000000005</v>
      </c>
      <c r="E7" s="837">
        <v>0.74926074277764421</v>
      </c>
      <c r="F7" s="850">
        <v>79677.950000000012</v>
      </c>
    </row>
    <row r="8" spans="1:6" ht="14.4" customHeight="1" x14ac:dyDescent="0.3">
      <c r="A8" s="857" t="s">
        <v>2584</v>
      </c>
      <c r="B8" s="849">
        <v>18840.160000000003</v>
      </c>
      <c r="C8" s="837">
        <v>0.13264706660966555</v>
      </c>
      <c r="D8" s="849">
        <v>123192.07999999997</v>
      </c>
      <c r="E8" s="837">
        <v>0.86735293339033437</v>
      </c>
      <c r="F8" s="850">
        <v>142032.24</v>
      </c>
    </row>
    <row r="9" spans="1:6" ht="14.4" customHeight="1" x14ac:dyDescent="0.3">
      <c r="A9" s="857" t="s">
        <v>2571</v>
      </c>
      <c r="B9" s="849">
        <v>16883.330000000002</v>
      </c>
      <c r="C9" s="837">
        <v>0.46188908203425288</v>
      </c>
      <c r="D9" s="849">
        <v>19669.450000000004</v>
      </c>
      <c r="E9" s="837">
        <v>0.53811091796574706</v>
      </c>
      <c r="F9" s="850">
        <v>36552.780000000006</v>
      </c>
    </row>
    <row r="10" spans="1:6" ht="14.4" customHeight="1" x14ac:dyDescent="0.3">
      <c r="A10" s="857" t="s">
        <v>2594</v>
      </c>
      <c r="B10" s="849">
        <v>11286.73</v>
      </c>
      <c r="C10" s="837">
        <v>0.45879915888196182</v>
      </c>
      <c r="D10" s="849">
        <v>13313.859999999999</v>
      </c>
      <c r="E10" s="837">
        <v>0.54120084111803823</v>
      </c>
      <c r="F10" s="850">
        <v>24600.589999999997</v>
      </c>
    </row>
    <row r="11" spans="1:6" ht="14.4" customHeight="1" x14ac:dyDescent="0.3">
      <c r="A11" s="857" t="s">
        <v>2569</v>
      </c>
      <c r="B11" s="849">
        <v>9501.3100000000013</v>
      </c>
      <c r="C11" s="837">
        <v>0.18277043312928706</v>
      </c>
      <c r="D11" s="849">
        <v>42483.630000000005</v>
      </c>
      <c r="E11" s="837">
        <v>0.81722956687071302</v>
      </c>
      <c r="F11" s="850">
        <v>51984.94</v>
      </c>
    </row>
    <row r="12" spans="1:6" ht="14.4" customHeight="1" x14ac:dyDescent="0.3">
      <c r="A12" s="857" t="s">
        <v>2583</v>
      </c>
      <c r="B12" s="849">
        <v>4976.1200000000008</v>
      </c>
      <c r="C12" s="837">
        <v>2.839285103966625E-2</v>
      </c>
      <c r="D12" s="849">
        <v>170283.49</v>
      </c>
      <c r="E12" s="837">
        <v>0.97160714896033373</v>
      </c>
      <c r="F12" s="850">
        <v>175259.61</v>
      </c>
    </row>
    <row r="13" spans="1:6" ht="14.4" customHeight="1" x14ac:dyDescent="0.3">
      <c r="A13" s="857" t="s">
        <v>2591</v>
      </c>
      <c r="B13" s="849">
        <v>4363.6499999999996</v>
      </c>
      <c r="C13" s="837">
        <v>2.7045500142334949E-2</v>
      </c>
      <c r="D13" s="849">
        <v>156981.12</v>
      </c>
      <c r="E13" s="837">
        <v>0.97295449985766513</v>
      </c>
      <c r="F13" s="850">
        <v>161344.76999999999</v>
      </c>
    </row>
    <row r="14" spans="1:6" ht="14.4" customHeight="1" x14ac:dyDescent="0.3">
      <c r="A14" s="857" t="s">
        <v>2579</v>
      </c>
      <c r="B14" s="849">
        <v>2568.4</v>
      </c>
      <c r="C14" s="837">
        <v>1.9530433150697475E-2</v>
      </c>
      <c r="D14" s="849">
        <v>128939.18</v>
      </c>
      <c r="E14" s="837">
        <v>0.98046956684930253</v>
      </c>
      <c r="F14" s="850">
        <v>131507.57999999999</v>
      </c>
    </row>
    <row r="15" spans="1:6" ht="14.4" customHeight="1" x14ac:dyDescent="0.3">
      <c r="A15" s="857" t="s">
        <v>2581</v>
      </c>
      <c r="B15" s="849">
        <v>2033.79</v>
      </c>
      <c r="C15" s="837">
        <v>1.330232277043393E-2</v>
      </c>
      <c r="D15" s="849">
        <v>150856.04999999996</v>
      </c>
      <c r="E15" s="837">
        <v>0.98669767722956603</v>
      </c>
      <c r="F15" s="850">
        <v>152889.83999999997</v>
      </c>
    </row>
    <row r="16" spans="1:6" ht="14.4" customHeight="1" x14ac:dyDescent="0.3">
      <c r="A16" s="857" t="s">
        <v>2586</v>
      </c>
      <c r="B16" s="849">
        <v>1958.1100000000001</v>
      </c>
      <c r="C16" s="837">
        <v>2.5422564725225819E-2</v>
      </c>
      <c r="D16" s="849">
        <v>75064.41</v>
      </c>
      <c r="E16" s="837">
        <v>0.97457743527477414</v>
      </c>
      <c r="F16" s="850">
        <v>77022.52</v>
      </c>
    </row>
    <row r="17" spans="1:6" ht="14.4" customHeight="1" x14ac:dyDescent="0.3">
      <c r="A17" s="857" t="s">
        <v>2572</v>
      </c>
      <c r="B17" s="849">
        <v>1937.3999999999999</v>
      </c>
      <c r="C17" s="837">
        <v>2.9183521176957213E-2</v>
      </c>
      <c r="D17" s="849">
        <v>64449.380000000012</v>
      </c>
      <c r="E17" s="837">
        <v>0.97081647882304278</v>
      </c>
      <c r="F17" s="850">
        <v>66386.780000000013</v>
      </c>
    </row>
    <row r="18" spans="1:6" ht="14.4" customHeight="1" x14ac:dyDescent="0.3">
      <c r="A18" s="857" t="s">
        <v>2595</v>
      </c>
      <c r="B18" s="849">
        <v>1525.98</v>
      </c>
      <c r="C18" s="837">
        <v>1.0605408579067903E-2</v>
      </c>
      <c r="D18" s="849">
        <v>142360.97999999998</v>
      </c>
      <c r="E18" s="837">
        <v>0.989394591420932</v>
      </c>
      <c r="F18" s="850">
        <v>143886.96</v>
      </c>
    </row>
    <row r="19" spans="1:6" ht="14.4" customHeight="1" x14ac:dyDescent="0.3">
      <c r="A19" s="857" t="s">
        <v>2585</v>
      </c>
      <c r="B19" s="849">
        <v>1513.53</v>
      </c>
      <c r="C19" s="837">
        <v>3.0622916656128762E-2</v>
      </c>
      <c r="D19" s="849">
        <v>47911.22</v>
      </c>
      <c r="E19" s="837">
        <v>0.96937708334387129</v>
      </c>
      <c r="F19" s="850">
        <v>49424.75</v>
      </c>
    </row>
    <row r="20" spans="1:6" ht="14.4" customHeight="1" x14ac:dyDescent="0.3">
      <c r="A20" s="857" t="s">
        <v>2590</v>
      </c>
      <c r="B20" s="849">
        <v>1367.5600000000004</v>
      </c>
      <c r="C20" s="837">
        <v>9.7302778589290484E-3</v>
      </c>
      <c r="D20" s="849">
        <v>139179.29999999996</v>
      </c>
      <c r="E20" s="837">
        <v>0.99026972214107101</v>
      </c>
      <c r="F20" s="850">
        <v>140546.85999999996</v>
      </c>
    </row>
    <row r="21" spans="1:6" ht="14.4" customHeight="1" x14ac:dyDescent="0.3">
      <c r="A21" s="857" t="s">
        <v>2592</v>
      </c>
      <c r="B21" s="849">
        <v>1300.2799999999997</v>
      </c>
      <c r="C21" s="837">
        <v>4.9411044577633003E-3</v>
      </c>
      <c r="D21" s="849">
        <v>261855.45999999993</v>
      </c>
      <c r="E21" s="837">
        <v>0.9950588955422367</v>
      </c>
      <c r="F21" s="850">
        <v>263155.73999999993</v>
      </c>
    </row>
    <row r="22" spans="1:6" ht="14.4" customHeight="1" x14ac:dyDescent="0.3">
      <c r="A22" s="857" t="s">
        <v>2576</v>
      </c>
      <c r="B22" s="849">
        <v>1075.2</v>
      </c>
      <c r="C22" s="837">
        <v>7.6399492034329745E-3</v>
      </c>
      <c r="D22" s="849">
        <v>139658.72</v>
      </c>
      <c r="E22" s="837">
        <v>0.99236005079656697</v>
      </c>
      <c r="F22" s="850">
        <v>140733.92000000001</v>
      </c>
    </row>
    <row r="23" spans="1:6" ht="14.4" customHeight="1" x14ac:dyDescent="0.3">
      <c r="A23" s="857" t="s">
        <v>2589</v>
      </c>
      <c r="B23" s="849">
        <v>662.69999999999993</v>
      </c>
      <c r="C23" s="837">
        <v>1.2208819786268823E-3</v>
      </c>
      <c r="D23" s="849">
        <v>542141.61000000034</v>
      </c>
      <c r="E23" s="837">
        <v>0.9987791180213732</v>
      </c>
      <c r="F23" s="850">
        <v>542804.31000000029</v>
      </c>
    </row>
    <row r="24" spans="1:6" ht="14.4" customHeight="1" x14ac:dyDescent="0.3">
      <c r="A24" s="857" t="s">
        <v>2582</v>
      </c>
      <c r="B24" s="849">
        <v>551.93000000000006</v>
      </c>
      <c r="C24" s="837">
        <v>9.5384696211330139E-3</v>
      </c>
      <c r="D24" s="849">
        <v>57311.650000000023</v>
      </c>
      <c r="E24" s="837">
        <v>0.99046153037886697</v>
      </c>
      <c r="F24" s="850">
        <v>57863.580000000024</v>
      </c>
    </row>
    <row r="25" spans="1:6" ht="14.4" customHeight="1" x14ac:dyDescent="0.3">
      <c r="A25" s="857" t="s">
        <v>2573</v>
      </c>
      <c r="B25" s="849">
        <v>503.45</v>
      </c>
      <c r="C25" s="837">
        <v>9.8881924238906731E-3</v>
      </c>
      <c r="D25" s="849">
        <v>50410.810000000012</v>
      </c>
      <c r="E25" s="837">
        <v>0.99011180757610939</v>
      </c>
      <c r="F25" s="850">
        <v>50914.260000000009</v>
      </c>
    </row>
    <row r="26" spans="1:6" ht="14.4" customHeight="1" x14ac:dyDescent="0.3">
      <c r="A26" s="857" t="s">
        <v>2575</v>
      </c>
      <c r="B26" s="849">
        <v>410.43000000000006</v>
      </c>
      <c r="C26" s="837">
        <v>2.1590124817991298E-2</v>
      </c>
      <c r="D26" s="849">
        <v>18599.650000000001</v>
      </c>
      <c r="E26" s="837">
        <v>0.97840987518200873</v>
      </c>
      <c r="F26" s="850">
        <v>19010.080000000002</v>
      </c>
    </row>
    <row r="27" spans="1:6" ht="14.4" customHeight="1" x14ac:dyDescent="0.3">
      <c r="A27" s="857" t="s">
        <v>2577</v>
      </c>
      <c r="B27" s="849">
        <v>362.85</v>
      </c>
      <c r="C27" s="837">
        <v>4.5934526646127091E-4</v>
      </c>
      <c r="D27" s="849">
        <v>789565.83000000007</v>
      </c>
      <c r="E27" s="837">
        <v>0.99954065473353881</v>
      </c>
      <c r="F27" s="850">
        <v>789928.68</v>
      </c>
    </row>
    <row r="28" spans="1:6" ht="14.4" customHeight="1" x14ac:dyDescent="0.3">
      <c r="A28" s="857" t="s">
        <v>2574</v>
      </c>
      <c r="B28" s="849">
        <v>324.95999999999992</v>
      </c>
      <c r="C28" s="837">
        <v>4.7823906301876912E-3</v>
      </c>
      <c r="D28" s="849">
        <v>67624.320000000007</v>
      </c>
      <c r="E28" s="837">
        <v>0.99521760936981218</v>
      </c>
      <c r="F28" s="850">
        <v>67949.280000000013</v>
      </c>
    </row>
    <row r="29" spans="1:6" ht="14.4" customHeight="1" x14ac:dyDescent="0.3">
      <c r="A29" s="857" t="s">
        <v>2578</v>
      </c>
      <c r="B29" s="849">
        <v>103.67</v>
      </c>
      <c r="C29" s="837">
        <v>8.6185933660857064E-4</v>
      </c>
      <c r="D29" s="849">
        <v>120182.78</v>
      </c>
      <c r="E29" s="837">
        <v>0.99913814066339146</v>
      </c>
      <c r="F29" s="850">
        <v>120286.45</v>
      </c>
    </row>
    <row r="30" spans="1:6" ht="14.4" customHeight="1" x14ac:dyDescent="0.3">
      <c r="A30" s="857" t="s">
        <v>2570</v>
      </c>
      <c r="B30" s="849">
        <v>69.12</v>
      </c>
      <c r="C30" s="837">
        <v>2.7442978992542515E-3</v>
      </c>
      <c r="D30" s="849">
        <v>25117.65</v>
      </c>
      <c r="E30" s="837">
        <v>0.99725570210074577</v>
      </c>
      <c r="F30" s="850">
        <v>25186.77</v>
      </c>
    </row>
    <row r="31" spans="1:6" ht="14.4" customHeight="1" x14ac:dyDescent="0.3">
      <c r="A31" s="857" t="s">
        <v>2587</v>
      </c>
      <c r="B31" s="849">
        <v>65.28</v>
      </c>
      <c r="C31" s="837">
        <v>4.9776220508656861E-4</v>
      </c>
      <c r="D31" s="849">
        <v>131081.68</v>
      </c>
      <c r="E31" s="837">
        <v>0.99950223779491343</v>
      </c>
      <c r="F31" s="850">
        <v>131146.96</v>
      </c>
    </row>
    <row r="32" spans="1:6" ht="14.4" customHeight="1" x14ac:dyDescent="0.3">
      <c r="A32" s="857" t="s">
        <v>2597</v>
      </c>
      <c r="B32" s="849"/>
      <c r="C32" s="837">
        <v>0</v>
      </c>
      <c r="D32" s="849">
        <v>9018.32</v>
      </c>
      <c r="E32" s="837">
        <v>1</v>
      </c>
      <c r="F32" s="850">
        <v>9018.32</v>
      </c>
    </row>
    <row r="33" spans="1:6" ht="14.4" customHeight="1" thickBot="1" x14ac:dyDescent="0.35">
      <c r="A33" s="858" t="s">
        <v>2593</v>
      </c>
      <c r="B33" s="853"/>
      <c r="C33" s="854">
        <v>0</v>
      </c>
      <c r="D33" s="853">
        <v>73072.669999999984</v>
      </c>
      <c r="E33" s="854">
        <v>1</v>
      </c>
      <c r="F33" s="855">
        <v>73072.669999999984</v>
      </c>
    </row>
    <row r="34" spans="1:6" ht="14.4" customHeight="1" thickBot="1" x14ac:dyDescent="0.35">
      <c r="A34" s="771" t="s">
        <v>3</v>
      </c>
      <c r="B34" s="772">
        <v>175808.78000000003</v>
      </c>
      <c r="C34" s="773">
        <v>4.3907399792583617E-2</v>
      </c>
      <c r="D34" s="772">
        <v>3828272.0999999996</v>
      </c>
      <c r="E34" s="773">
        <v>0.95609260020741638</v>
      </c>
      <c r="F34" s="774">
        <v>4004080.88</v>
      </c>
    </row>
    <row r="35" spans="1:6" ht="14.4" customHeight="1" thickBot="1" x14ac:dyDescent="0.35"/>
    <row r="36" spans="1:6" ht="14.4" customHeight="1" x14ac:dyDescent="0.3">
      <c r="A36" s="856" t="s">
        <v>4328</v>
      </c>
      <c r="B36" s="225">
        <v>50588.22</v>
      </c>
      <c r="C36" s="830">
        <v>9.6774193548387108E-2</v>
      </c>
      <c r="D36" s="225">
        <v>472156.72</v>
      </c>
      <c r="E36" s="830">
        <v>0.90322580645161299</v>
      </c>
      <c r="F36" s="848">
        <v>522744.93999999994</v>
      </c>
    </row>
    <row r="37" spans="1:6" ht="14.4" customHeight="1" x14ac:dyDescent="0.3">
      <c r="A37" s="857" t="s">
        <v>1953</v>
      </c>
      <c r="B37" s="849">
        <v>43368.33</v>
      </c>
      <c r="C37" s="837">
        <v>1</v>
      </c>
      <c r="D37" s="849"/>
      <c r="E37" s="837">
        <v>0</v>
      </c>
      <c r="F37" s="850">
        <v>43368.33</v>
      </c>
    </row>
    <row r="38" spans="1:6" ht="14.4" customHeight="1" x14ac:dyDescent="0.3">
      <c r="A38" s="857" t="s">
        <v>1934</v>
      </c>
      <c r="B38" s="849">
        <v>29020.21</v>
      </c>
      <c r="C38" s="837">
        <v>0.21388233726450451</v>
      </c>
      <c r="D38" s="849">
        <v>106662.85</v>
      </c>
      <c r="E38" s="837">
        <v>0.78611766273549555</v>
      </c>
      <c r="F38" s="850">
        <v>135683.06</v>
      </c>
    </row>
    <row r="39" spans="1:6" ht="14.4" customHeight="1" x14ac:dyDescent="0.3">
      <c r="A39" s="857" t="s">
        <v>1919</v>
      </c>
      <c r="B39" s="849">
        <v>7468.5800000000008</v>
      </c>
      <c r="C39" s="837">
        <v>0.40554975743839289</v>
      </c>
      <c r="D39" s="849">
        <v>10947.360000000008</v>
      </c>
      <c r="E39" s="837">
        <v>0.59445024256160706</v>
      </c>
      <c r="F39" s="850">
        <v>18415.94000000001</v>
      </c>
    </row>
    <row r="40" spans="1:6" ht="14.4" customHeight="1" x14ac:dyDescent="0.3">
      <c r="A40" s="857" t="s">
        <v>1888</v>
      </c>
      <c r="B40" s="849">
        <v>7250.8799999999992</v>
      </c>
      <c r="C40" s="837">
        <v>0.27586206896551718</v>
      </c>
      <c r="D40" s="849">
        <v>19033.560000000005</v>
      </c>
      <c r="E40" s="837">
        <v>0.72413793103448287</v>
      </c>
      <c r="F40" s="850">
        <v>26284.440000000002</v>
      </c>
    </row>
    <row r="41" spans="1:6" ht="14.4" customHeight="1" x14ac:dyDescent="0.3">
      <c r="A41" s="857" t="s">
        <v>1915</v>
      </c>
      <c r="B41" s="849">
        <v>6297.2100000000009</v>
      </c>
      <c r="C41" s="837">
        <v>0.93757034893069624</v>
      </c>
      <c r="D41" s="849">
        <v>419.31</v>
      </c>
      <c r="E41" s="837">
        <v>6.2429651069303732E-2</v>
      </c>
      <c r="F41" s="850">
        <v>6716.5200000000013</v>
      </c>
    </row>
    <row r="42" spans="1:6" ht="14.4" customHeight="1" x14ac:dyDescent="0.3">
      <c r="A42" s="857" t="s">
        <v>1946</v>
      </c>
      <c r="B42" s="849">
        <v>5562.8800000000019</v>
      </c>
      <c r="C42" s="837">
        <v>0.1895918863964634</v>
      </c>
      <c r="D42" s="849">
        <v>23778.45999999997</v>
      </c>
      <c r="E42" s="837">
        <v>0.8104081136035366</v>
      </c>
      <c r="F42" s="850">
        <v>29341.339999999971</v>
      </c>
    </row>
    <row r="43" spans="1:6" ht="14.4" customHeight="1" x14ac:dyDescent="0.3">
      <c r="A43" s="857" t="s">
        <v>1929</v>
      </c>
      <c r="B43" s="849">
        <v>5501.9199999999992</v>
      </c>
      <c r="C43" s="837">
        <v>9.6255760908829958E-3</v>
      </c>
      <c r="D43" s="849">
        <v>566091.91999999981</v>
      </c>
      <c r="E43" s="837">
        <v>0.9903744239091169</v>
      </c>
      <c r="F43" s="850">
        <v>571593.83999999985</v>
      </c>
    </row>
    <row r="44" spans="1:6" ht="14.4" customHeight="1" x14ac:dyDescent="0.3">
      <c r="A44" s="857" t="s">
        <v>1957</v>
      </c>
      <c r="B44" s="849">
        <v>3115.08</v>
      </c>
      <c r="C44" s="837">
        <v>0.160434599214792</v>
      </c>
      <c r="D44" s="849">
        <v>16301.429999999997</v>
      </c>
      <c r="E44" s="837">
        <v>0.83956540078520814</v>
      </c>
      <c r="F44" s="850">
        <v>19416.509999999995</v>
      </c>
    </row>
    <row r="45" spans="1:6" ht="14.4" customHeight="1" x14ac:dyDescent="0.3">
      <c r="A45" s="857" t="s">
        <v>1887</v>
      </c>
      <c r="B45" s="849">
        <v>2565.27</v>
      </c>
      <c r="C45" s="837">
        <v>0.22437162876657568</v>
      </c>
      <c r="D45" s="849">
        <v>8867.8600000000024</v>
      </c>
      <c r="E45" s="837">
        <v>0.77562837123342432</v>
      </c>
      <c r="F45" s="850">
        <v>11433.130000000003</v>
      </c>
    </row>
    <row r="46" spans="1:6" ht="14.4" customHeight="1" x14ac:dyDescent="0.3">
      <c r="A46" s="857" t="s">
        <v>4329</v>
      </c>
      <c r="B46" s="849">
        <v>1580</v>
      </c>
      <c r="C46" s="837">
        <v>1</v>
      </c>
      <c r="D46" s="849"/>
      <c r="E46" s="837">
        <v>0</v>
      </c>
      <c r="F46" s="850">
        <v>1580</v>
      </c>
    </row>
    <row r="47" spans="1:6" ht="14.4" customHeight="1" x14ac:dyDescent="0.3">
      <c r="A47" s="857" t="s">
        <v>1902</v>
      </c>
      <c r="B47" s="849">
        <v>1554.5599999999995</v>
      </c>
      <c r="C47" s="837">
        <v>0.53192086335858524</v>
      </c>
      <c r="D47" s="849">
        <v>1367.98</v>
      </c>
      <c r="E47" s="837">
        <v>0.46807913664141476</v>
      </c>
      <c r="F47" s="850">
        <v>2922.5399999999995</v>
      </c>
    </row>
    <row r="48" spans="1:6" ht="14.4" customHeight="1" x14ac:dyDescent="0.3">
      <c r="A48" s="857" t="s">
        <v>1895</v>
      </c>
      <c r="B48" s="849">
        <v>1105.26</v>
      </c>
      <c r="C48" s="837">
        <v>0.18793199312381709</v>
      </c>
      <c r="D48" s="849">
        <v>4775.9100000000035</v>
      </c>
      <c r="E48" s="837">
        <v>0.81206800687618286</v>
      </c>
      <c r="F48" s="850">
        <v>5881.1700000000037</v>
      </c>
    </row>
    <row r="49" spans="1:6" ht="14.4" customHeight="1" x14ac:dyDescent="0.3">
      <c r="A49" s="857" t="s">
        <v>4330</v>
      </c>
      <c r="B49" s="849">
        <v>802.31999999999994</v>
      </c>
      <c r="C49" s="837">
        <v>0.94098329893038091</v>
      </c>
      <c r="D49" s="849">
        <v>50.32</v>
      </c>
      <c r="E49" s="837">
        <v>5.9016701069619065E-2</v>
      </c>
      <c r="F49" s="850">
        <v>852.64</v>
      </c>
    </row>
    <row r="50" spans="1:6" ht="14.4" customHeight="1" x14ac:dyDescent="0.3">
      <c r="A50" s="857" t="s">
        <v>4331</v>
      </c>
      <c r="B50" s="849">
        <v>739.33</v>
      </c>
      <c r="C50" s="837">
        <v>1</v>
      </c>
      <c r="D50" s="849"/>
      <c r="E50" s="837">
        <v>0</v>
      </c>
      <c r="F50" s="850">
        <v>739.33</v>
      </c>
    </row>
    <row r="51" spans="1:6" ht="14.4" customHeight="1" x14ac:dyDescent="0.3">
      <c r="A51" s="857" t="s">
        <v>1899</v>
      </c>
      <c r="B51" s="849">
        <v>737.32</v>
      </c>
      <c r="C51" s="837">
        <v>0.61164017652719249</v>
      </c>
      <c r="D51" s="849">
        <v>468.16000000000008</v>
      </c>
      <c r="E51" s="837">
        <v>0.38835982347280756</v>
      </c>
      <c r="F51" s="850">
        <v>1205.48</v>
      </c>
    </row>
    <row r="52" spans="1:6" ht="14.4" customHeight="1" x14ac:dyDescent="0.3">
      <c r="A52" s="857" t="s">
        <v>1898</v>
      </c>
      <c r="B52" s="849">
        <v>608.59999999999991</v>
      </c>
      <c r="C52" s="837">
        <v>0.39878385993421311</v>
      </c>
      <c r="D52" s="849">
        <v>917.54000000000008</v>
      </c>
      <c r="E52" s="837">
        <v>0.60121614006578694</v>
      </c>
      <c r="F52" s="850">
        <v>1526.1399999999999</v>
      </c>
    </row>
    <row r="53" spans="1:6" ht="14.4" customHeight="1" x14ac:dyDescent="0.3">
      <c r="A53" s="857" t="s">
        <v>1968</v>
      </c>
      <c r="B53" s="849">
        <v>602.07999999999993</v>
      </c>
      <c r="C53" s="837">
        <v>0.73641723134127546</v>
      </c>
      <c r="D53" s="849">
        <v>215.5</v>
      </c>
      <c r="E53" s="837">
        <v>0.26358276865872454</v>
      </c>
      <c r="F53" s="850">
        <v>817.57999999999993</v>
      </c>
    </row>
    <row r="54" spans="1:6" ht="14.4" customHeight="1" x14ac:dyDescent="0.3">
      <c r="A54" s="857" t="s">
        <v>4332</v>
      </c>
      <c r="B54" s="849">
        <v>600.66</v>
      </c>
      <c r="C54" s="837">
        <v>0.61644088669950736</v>
      </c>
      <c r="D54" s="849">
        <v>373.74</v>
      </c>
      <c r="E54" s="837">
        <v>0.38355911330049264</v>
      </c>
      <c r="F54" s="850">
        <v>974.4</v>
      </c>
    </row>
    <row r="55" spans="1:6" ht="14.4" customHeight="1" x14ac:dyDescent="0.3">
      <c r="A55" s="857" t="s">
        <v>4333</v>
      </c>
      <c r="B55" s="849">
        <v>559.06999999999994</v>
      </c>
      <c r="C55" s="837">
        <v>0.20653133600546739</v>
      </c>
      <c r="D55" s="849">
        <v>2147.8799999999997</v>
      </c>
      <c r="E55" s="837">
        <v>0.79346866399453253</v>
      </c>
      <c r="F55" s="850">
        <v>2706.95</v>
      </c>
    </row>
    <row r="56" spans="1:6" ht="14.4" customHeight="1" x14ac:dyDescent="0.3">
      <c r="A56" s="857" t="s">
        <v>1909</v>
      </c>
      <c r="B56" s="849">
        <v>542.72</v>
      </c>
      <c r="C56" s="837">
        <v>0.15933110996289165</v>
      </c>
      <c r="D56" s="849">
        <v>2863.5199999999995</v>
      </c>
      <c r="E56" s="837">
        <v>0.84066889003710832</v>
      </c>
      <c r="F56" s="850">
        <v>3406.24</v>
      </c>
    </row>
    <row r="57" spans="1:6" ht="14.4" customHeight="1" x14ac:dyDescent="0.3">
      <c r="A57" s="857" t="s">
        <v>4334</v>
      </c>
      <c r="B57" s="849">
        <v>539.61</v>
      </c>
      <c r="C57" s="837">
        <v>0.1793671740221579</v>
      </c>
      <c r="D57" s="849">
        <v>2468.7999999999997</v>
      </c>
      <c r="E57" s="837">
        <v>0.82063282597784204</v>
      </c>
      <c r="F57" s="850">
        <v>3008.41</v>
      </c>
    </row>
    <row r="58" spans="1:6" ht="14.4" customHeight="1" x14ac:dyDescent="0.3">
      <c r="A58" s="857" t="s">
        <v>4335</v>
      </c>
      <c r="B58" s="849">
        <v>393.96</v>
      </c>
      <c r="C58" s="837">
        <v>1</v>
      </c>
      <c r="D58" s="849"/>
      <c r="E58" s="837">
        <v>0</v>
      </c>
      <c r="F58" s="850">
        <v>393.96</v>
      </c>
    </row>
    <row r="59" spans="1:6" ht="14.4" customHeight="1" x14ac:dyDescent="0.3">
      <c r="A59" s="857" t="s">
        <v>1900</v>
      </c>
      <c r="B59" s="849">
        <v>381.39000000000004</v>
      </c>
      <c r="C59" s="837">
        <v>1</v>
      </c>
      <c r="D59" s="849"/>
      <c r="E59" s="837">
        <v>0</v>
      </c>
      <c r="F59" s="850">
        <v>381.39000000000004</v>
      </c>
    </row>
    <row r="60" spans="1:6" ht="14.4" customHeight="1" x14ac:dyDescent="0.3">
      <c r="A60" s="857" t="s">
        <v>4336</v>
      </c>
      <c r="B60" s="849">
        <v>369.6</v>
      </c>
      <c r="C60" s="837">
        <v>0.232650363516193</v>
      </c>
      <c r="D60" s="849">
        <v>1219.05</v>
      </c>
      <c r="E60" s="837">
        <v>0.76734963648380694</v>
      </c>
      <c r="F60" s="850">
        <v>1588.65</v>
      </c>
    </row>
    <row r="61" spans="1:6" ht="14.4" customHeight="1" x14ac:dyDescent="0.3">
      <c r="A61" s="857" t="s">
        <v>4337</v>
      </c>
      <c r="B61" s="849">
        <v>362.34000000000003</v>
      </c>
      <c r="C61" s="837">
        <v>0.75000000000000011</v>
      </c>
      <c r="D61" s="849">
        <v>120.78</v>
      </c>
      <c r="E61" s="837">
        <v>0.25</v>
      </c>
      <c r="F61" s="850">
        <v>483.12</v>
      </c>
    </row>
    <row r="62" spans="1:6" ht="14.4" customHeight="1" x14ac:dyDescent="0.3">
      <c r="A62" s="857" t="s">
        <v>1945</v>
      </c>
      <c r="B62" s="849">
        <v>338.94</v>
      </c>
      <c r="C62" s="837">
        <v>0.17721426330649376</v>
      </c>
      <c r="D62" s="849">
        <v>1573.66</v>
      </c>
      <c r="E62" s="837">
        <v>0.82278573669350619</v>
      </c>
      <c r="F62" s="850">
        <v>1912.6000000000001</v>
      </c>
    </row>
    <row r="63" spans="1:6" ht="14.4" customHeight="1" x14ac:dyDescent="0.3">
      <c r="A63" s="857" t="s">
        <v>4338</v>
      </c>
      <c r="B63" s="849">
        <v>333.68</v>
      </c>
      <c r="C63" s="837">
        <v>0.76923786251095028</v>
      </c>
      <c r="D63" s="849">
        <v>100.1</v>
      </c>
      <c r="E63" s="837">
        <v>0.23076213748904975</v>
      </c>
      <c r="F63" s="850">
        <v>433.78</v>
      </c>
    </row>
    <row r="64" spans="1:6" ht="14.4" customHeight="1" x14ac:dyDescent="0.3">
      <c r="A64" s="857" t="s">
        <v>4339</v>
      </c>
      <c r="B64" s="849">
        <v>320.20999999999998</v>
      </c>
      <c r="C64" s="837">
        <v>1</v>
      </c>
      <c r="D64" s="849"/>
      <c r="E64" s="837">
        <v>0</v>
      </c>
      <c r="F64" s="850">
        <v>320.20999999999998</v>
      </c>
    </row>
    <row r="65" spans="1:6" ht="14.4" customHeight="1" x14ac:dyDescent="0.3">
      <c r="A65" s="857" t="s">
        <v>1914</v>
      </c>
      <c r="B65" s="849">
        <v>290.39999999999998</v>
      </c>
      <c r="C65" s="837">
        <v>0.58331994215008831</v>
      </c>
      <c r="D65" s="849">
        <v>207.44</v>
      </c>
      <c r="E65" s="837">
        <v>0.41668005784991163</v>
      </c>
      <c r="F65" s="850">
        <v>497.84</v>
      </c>
    </row>
    <row r="66" spans="1:6" ht="14.4" customHeight="1" x14ac:dyDescent="0.3">
      <c r="A66" s="857" t="s">
        <v>4340</v>
      </c>
      <c r="B66" s="849">
        <v>285.75</v>
      </c>
      <c r="C66" s="837">
        <v>0.64788572724180926</v>
      </c>
      <c r="D66" s="849">
        <v>155.30000000000001</v>
      </c>
      <c r="E66" s="837">
        <v>0.35211427275819068</v>
      </c>
      <c r="F66" s="850">
        <v>441.05</v>
      </c>
    </row>
    <row r="67" spans="1:6" ht="14.4" customHeight="1" x14ac:dyDescent="0.3">
      <c r="A67" s="857" t="s">
        <v>1890</v>
      </c>
      <c r="B67" s="849">
        <v>256.38</v>
      </c>
      <c r="C67" s="837">
        <v>0.54266059900518571</v>
      </c>
      <c r="D67" s="849">
        <v>216.07000000000002</v>
      </c>
      <c r="E67" s="837">
        <v>0.45733940099481429</v>
      </c>
      <c r="F67" s="850">
        <v>472.45000000000005</v>
      </c>
    </row>
    <row r="68" spans="1:6" ht="14.4" customHeight="1" x14ac:dyDescent="0.3">
      <c r="A68" s="857" t="s">
        <v>1985</v>
      </c>
      <c r="B68" s="849">
        <v>252.54000000000002</v>
      </c>
      <c r="C68" s="837">
        <v>0.11251152782047338</v>
      </c>
      <c r="D68" s="849">
        <v>1992.0300000000004</v>
      </c>
      <c r="E68" s="837">
        <v>0.88748847217952653</v>
      </c>
      <c r="F68" s="850">
        <v>2244.5700000000006</v>
      </c>
    </row>
    <row r="69" spans="1:6" ht="14.4" customHeight="1" x14ac:dyDescent="0.3">
      <c r="A69" s="857" t="s">
        <v>4341</v>
      </c>
      <c r="B69" s="849">
        <v>241.59</v>
      </c>
      <c r="C69" s="837">
        <v>0.42857142857142855</v>
      </c>
      <c r="D69" s="849">
        <v>322.12</v>
      </c>
      <c r="E69" s="837">
        <v>0.5714285714285714</v>
      </c>
      <c r="F69" s="850">
        <v>563.71</v>
      </c>
    </row>
    <row r="70" spans="1:6" ht="14.4" customHeight="1" x14ac:dyDescent="0.3">
      <c r="A70" s="857" t="s">
        <v>4342</v>
      </c>
      <c r="B70" s="849">
        <v>218.73</v>
      </c>
      <c r="C70" s="837">
        <v>1</v>
      </c>
      <c r="D70" s="849"/>
      <c r="E70" s="837">
        <v>0</v>
      </c>
      <c r="F70" s="850">
        <v>218.73</v>
      </c>
    </row>
    <row r="71" spans="1:6" ht="14.4" customHeight="1" x14ac:dyDescent="0.3">
      <c r="A71" s="857" t="s">
        <v>1897</v>
      </c>
      <c r="B71" s="849">
        <v>184.99</v>
      </c>
      <c r="C71" s="837">
        <v>6.2918986575423538E-2</v>
      </c>
      <c r="D71" s="849">
        <v>2755.14</v>
      </c>
      <c r="E71" s="837">
        <v>0.93708101342457639</v>
      </c>
      <c r="F71" s="850">
        <v>2940.13</v>
      </c>
    </row>
    <row r="72" spans="1:6" ht="14.4" customHeight="1" x14ac:dyDescent="0.3">
      <c r="A72" s="857" t="s">
        <v>1967</v>
      </c>
      <c r="B72" s="849">
        <v>176.32</v>
      </c>
      <c r="C72" s="837">
        <v>0.13043542588290996</v>
      </c>
      <c r="D72" s="849">
        <v>1175.4599999999998</v>
      </c>
      <c r="E72" s="837">
        <v>0.86956457411709009</v>
      </c>
      <c r="F72" s="850">
        <v>1351.7799999999997</v>
      </c>
    </row>
    <row r="73" spans="1:6" ht="14.4" customHeight="1" x14ac:dyDescent="0.3">
      <c r="A73" s="857" t="s">
        <v>1966</v>
      </c>
      <c r="B73" s="849">
        <v>176.31</v>
      </c>
      <c r="C73" s="837">
        <v>4.4115660045939746E-2</v>
      </c>
      <c r="D73" s="849">
        <v>3820.2299999999996</v>
      </c>
      <c r="E73" s="837">
        <v>0.9558843399540603</v>
      </c>
      <c r="F73" s="850">
        <v>3996.5399999999995</v>
      </c>
    </row>
    <row r="74" spans="1:6" ht="14.4" customHeight="1" x14ac:dyDescent="0.3">
      <c r="A74" s="857" t="s">
        <v>1906</v>
      </c>
      <c r="B74" s="849">
        <v>144.72</v>
      </c>
      <c r="C74" s="837">
        <v>0.15335869530662199</v>
      </c>
      <c r="D74" s="849">
        <v>798.95</v>
      </c>
      <c r="E74" s="837">
        <v>0.84664130469337795</v>
      </c>
      <c r="F74" s="850">
        <v>943.67000000000007</v>
      </c>
    </row>
    <row r="75" spans="1:6" ht="14.4" customHeight="1" x14ac:dyDescent="0.3">
      <c r="A75" s="857" t="s">
        <v>1910</v>
      </c>
      <c r="B75" s="849">
        <v>118.65</v>
      </c>
      <c r="C75" s="837">
        <v>0.10344737392759992</v>
      </c>
      <c r="D75" s="849">
        <v>1028.31</v>
      </c>
      <c r="E75" s="837">
        <v>0.89655262607240005</v>
      </c>
      <c r="F75" s="850">
        <v>1146.96</v>
      </c>
    </row>
    <row r="76" spans="1:6" ht="14.4" customHeight="1" x14ac:dyDescent="0.3">
      <c r="A76" s="857" t="s">
        <v>1903</v>
      </c>
      <c r="B76" s="849">
        <v>116.08</v>
      </c>
      <c r="C76" s="837">
        <v>0.69132273241617537</v>
      </c>
      <c r="D76" s="849">
        <v>51.83</v>
      </c>
      <c r="E76" s="837">
        <v>0.30867726758382469</v>
      </c>
      <c r="F76" s="850">
        <v>167.91</v>
      </c>
    </row>
    <row r="77" spans="1:6" ht="14.4" customHeight="1" x14ac:dyDescent="0.3">
      <c r="A77" s="857" t="s">
        <v>4343</v>
      </c>
      <c r="B77" s="849">
        <v>61.58</v>
      </c>
      <c r="C77" s="837">
        <v>0.21874888991510072</v>
      </c>
      <c r="D77" s="849">
        <v>219.93</v>
      </c>
      <c r="E77" s="837">
        <v>0.78125111008489934</v>
      </c>
      <c r="F77" s="850">
        <v>281.51</v>
      </c>
    </row>
    <row r="78" spans="1:6" ht="14.4" customHeight="1" x14ac:dyDescent="0.3">
      <c r="A78" s="857" t="s">
        <v>1954</v>
      </c>
      <c r="B78" s="849">
        <v>37.6</v>
      </c>
      <c r="C78" s="837">
        <v>0.26662884697206068</v>
      </c>
      <c r="D78" s="849">
        <v>103.42</v>
      </c>
      <c r="E78" s="837">
        <v>0.7333711530279392</v>
      </c>
      <c r="F78" s="850">
        <v>141.02000000000001</v>
      </c>
    </row>
    <row r="79" spans="1:6" ht="14.4" customHeight="1" x14ac:dyDescent="0.3">
      <c r="A79" s="857" t="s">
        <v>4344</v>
      </c>
      <c r="B79" s="849">
        <v>36.909999999999997</v>
      </c>
      <c r="C79" s="837">
        <v>0.24998306806637319</v>
      </c>
      <c r="D79" s="849">
        <v>110.74</v>
      </c>
      <c r="E79" s="837">
        <v>0.75001693193362695</v>
      </c>
      <c r="F79" s="850">
        <v>147.64999999999998</v>
      </c>
    </row>
    <row r="80" spans="1:6" ht="14.4" customHeight="1" x14ac:dyDescent="0.3">
      <c r="A80" s="857" t="s">
        <v>1931</v>
      </c>
      <c r="B80" s="849"/>
      <c r="C80" s="837">
        <v>0</v>
      </c>
      <c r="D80" s="849">
        <v>870273.6</v>
      </c>
      <c r="E80" s="837">
        <v>1</v>
      </c>
      <c r="F80" s="850">
        <v>870273.6</v>
      </c>
    </row>
    <row r="81" spans="1:6" ht="14.4" customHeight="1" x14ac:dyDescent="0.3">
      <c r="A81" s="857" t="s">
        <v>1965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4345</v>
      </c>
      <c r="B82" s="849">
        <v>0</v>
      </c>
      <c r="C82" s="837"/>
      <c r="D82" s="849"/>
      <c r="E82" s="837"/>
      <c r="F82" s="850">
        <v>0</v>
      </c>
    </row>
    <row r="83" spans="1:6" ht="14.4" customHeight="1" x14ac:dyDescent="0.3">
      <c r="A83" s="857" t="s">
        <v>1978</v>
      </c>
      <c r="B83" s="849">
        <v>0</v>
      </c>
      <c r="C83" s="837">
        <v>0</v>
      </c>
      <c r="D83" s="849">
        <v>130.73000000000002</v>
      </c>
      <c r="E83" s="837">
        <v>1</v>
      </c>
      <c r="F83" s="850">
        <v>130.73000000000002</v>
      </c>
    </row>
    <row r="84" spans="1:6" ht="14.4" customHeight="1" x14ac:dyDescent="0.3">
      <c r="A84" s="857" t="s">
        <v>1970</v>
      </c>
      <c r="B84" s="849"/>
      <c r="C84" s="837">
        <v>0</v>
      </c>
      <c r="D84" s="849">
        <v>54329.500000000007</v>
      </c>
      <c r="E84" s="837">
        <v>1</v>
      </c>
      <c r="F84" s="850">
        <v>54329.500000000007</v>
      </c>
    </row>
    <row r="85" spans="1:6" ht="14.4" customHeight="1" x14ac:dyDescent="0.3">
      <c r="A85" s="857" t="s">
        <v>1980</v>
      </c>
      <c r="B85" s="849"/>
      <c r="C85" s="837">
        <v>0</v>
      </c>
      <c r="D85" s="849">
        <v>13880.82</v>
      </c>
      <c r="E85" s="837">
        <v>1</v>
      </c>
      <c r="F85" s="850">
        <v>13880.82</v>
      </c>
    </row>
    <row r="86" spans="1:6" ht="14.4" customHeight="1" x14ac:dyDescent="0.3">
      <c r="A86" s="857" t="s">
        <v>1905</v>
      </c>
      <c r="B86" s="849"/>
      <c r="C86" s="837">
        <v>0</v>
      </c>
      <c r="D86" s="849">
        <v>906.26</v>
      </c>
      <c r="E86" s="837">
        <v>1</v>
      </c>
      <c r="F86" s="850">
        <v>906.26</v>
      </c>
    </row>
    <row r="87" spans="1:6" ht="14.4" customHeight="1" x14ac:dyDescent="0.3">
      <c r="A87" s="857" t="s">
        <v>1893</v>
      </c>
      <c r="B87" s="849"/>
      <c r="C87" s="837">
        <v>0</v>
      </c>
      <c r="D87" s="849">
        <v>288.01</v>
      </c>
      <c r="E87" s="837">
        <v>1</v>
      </c>
      <c r="F87" s="850">
        <v>288.01</v>
      </c>
    </row>
    <row r="88" spans="1:6" ht="14.4" customHeight="1" x14ac:dyDescent="0.3">
      <c r="A88" s="857" t="s">
        <v>1962</v>
      </c>
      <c r="B88" s="849"/>
      <c r="C88" s="837">
        <v>0</v>
      </c>
      <c r="D88" s="849">
        <v>191.25</v>
      </c>
      <c r="E88" s="837">
        <v>1</v>
      </c>
      <c r="F88" s="850">
        <v>191.25</v>
      </c>
    </row>
    <row r="89" spans="1:6" ht="14.4" customHeight="1" x14ac:dyDescent="0.3">
      <c r="A89" s="857" t="s">
        <v>4346</v>
      </c>
      <c r="B89" s="849"/>
      <c r="C89" s="837">
        <v>0</v>
      </c>
      <c r="D89" s="849">
        <v>1908.9600000000003</v>
      </c>
      <c r="E89" s="837">
        <v>1</v>
      </c>
      <c r="F89" s="850">
        <v>1908.9600000000003</v>
      </c>
    </row>
    <row r="90" spans="1:6" ht="14.4" customHeight="1" x14ac:dyDescent="0.3">
      <c r="A90" s="857" t="s">
        <v>1916</v>
      </c>
      <c r="B90" s="849"/>
      <c r="C90" s="837">
        <v>0</v>
      </c>
      <c r="D90" s="849">
        <v>1779.7800000000002</v>
      </c>
      <c r="E90" s="837">
        <v>1</v>
      </c>
      <c r="F90" s="850">
        <v>1779.7800000000002</v>
      </c>
    </row>
    <row r="91" spans="1:6" ht="14.4" customHeight="1" x14ac:dyDescent="0.3">
      <c r="A91" s="857" t="s">
        <v>4347</v>
      </c>
      <c r="B91" s="849"/>
      <c r="C91" s="837">
        <v>0</v>
      </c>
      <c r="D91" s="849">
        <v>709.46</v>
      </c>
      <c r="E91" s="837">
        <v>1</v>
      </c>
      <c r="F91" s="850">
        <v>709.46</v>
      </c>
    </row>
    <row r="92" spans="1:6" ht="14.4" customHeight="1" x14ac:dyDescent="0.3">
      <c r="A92" s="857" t="s">
        <v>1930</v>
      </c>
      <c r="B92" s="849"/>
      <c r="C92" s="837">
        <v>0</v>
      </c>
      <c r="D92" s="849">
        <v>1011877.4400000006</v>
      </c>
      <c r="E92" s="837">
        <v>1</v>
      </c>
      <c r="F92" s="850">
        <v>1011877.4400000006</v>
      </c>
    </row>
    <row r="93" spans="1:6" ht="14.4" customHeight="1" x14ac:dyDescent="0.3">
      <c r="A93" s="857" t="s">
        <v>4348</v>
      </c>
      <c r="B93" s="849"/>
      <c r="C93" s="837">
        <v>0</v>
      </c>
      <c r="D93" s="849">
        <v>222.60000000000002</v>
      </c>
      <c r="E93" s="837">
        <v>1</v>
      </c>
      <c r="F93" s="850">
        <v>222.60000000000002</v>
      </c>
    </row>
    <row r="94" spans="1:6" ht="14.4" customHeight="1" x14ac:dyDescent="0.3">
      <c r="A94" s="857" t="s">
        <v>1971</v>
      </c>
      <c r="B94" s="849"/>
      <c r="C94" s="837">
        <v>0</v>
      </c>
      <c r="D94" s="849">
        <v>1415.34</v>
      </c>
      <c r="E94" s="837">
        <v>1</v>
      </c>
      <c r="F94" s="850">
        <v>1415.34</v>
      </c>
    </row>
    <row r="95" spans="1:6" ht="14.4" customHeight="1" x14ac:dyDescent="0.3">
      <c r="A95" s="857" t="s">
        <v>1949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1959</v>
      </c>
      <c r="B96" s="849"/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1908</v>
      </c>
      <c r="B97" s="849"/>
      <c r="C97" s="837">
        <v>0</v>
      </c>
      <c r="D97" s="849">
        <v>2550.5499999999993</v>
      </c>
      <c r="E97" s="837">
        <v>1</v>
      </c>
      <c r="F97" s="850">
        <v>2550.5499999999993</v>
      </c>
    </row>
    <row r="98" spans="1:6" ht="14.4" customHeight="1" x14ac:dyDescent="0.3">
      <c r="A98" s="857" t="s">
        <v>1961</v>
      </c>
      <c r="B98" s="849"/>
      <c r="C98" s="837">
        <v>0</v>
      </c>
      <c r="D98" s="849">
        <v>141.25</v>
      </c>
      <c r="E98" s="837">
        <v>1</v>
      </c>
      <c r="F98" s="850">
        <v>141.25</v>
      </c>
    </row>
    <row r="99" spans="1:6" ht="14.4" customHeight="1" x14ac:dyDescent="0.3">
      <c r="A99" s="857" t="s">
        <v>4349</v>
      </c>
      <c r="B99" s="849">
        <v>0</v>
      </c>
      <c r="C99" s="837"/>
      <c r="D99" s="849"/>
      <c r="E99" s="837"/>
      <c r="F99" s="850">
        <v>0</v>
      </c>
    </row>
    <row r="100" spans="1:6" ht="14.4" customHeight="1" x14ac:dyDescent="0.3">
      <c r="A100" s="857" t="s">
        <v>1964</v>
      </c>
      <c r="B100" s="849">
        <v>0</v>
      </c>
      <c r="C100" s="837">
        <v>0</v>
      </c>
      <c r="D100" s="849">
        <v>161.93</v>
      </c>
      <c r="E100" s="837">
        <v>1</v>
      </c>
      <c r="F100" s="850">
        <v>161.93</v>
      </c>
    </row>
    <row r="101" spans="1:6" ht="14.4" customHeight="1" x14ac:dyDescent="0.3">
      <c r="A101" s="857" t="s">
        <v>4350</v>
      </c>
      <c r="B101" s="849"/>
      <c r="C101" s="837">
        <v>0</v>
      </c>
      <c r="D101" s="849">
        <v>1400.84</v>
      </c>
      <c r="E101" s="837">
        <v>1</v>
      </c>
      <c r="F101" s="850">
        <v>1400.84</v>
      </c>
    </row>
    <row r="102" spans="1:6" ht="14.4" customHeight="1" x14ac:dyDescent="0.3">
      <c r="A102" s="857" t="s">
        <v>4351</v>
      </c>
      <c r="B102" s="849"/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4352</v>
      </c>
      <c r="B103" s="849"/>
      <c r="C103" s="837">
        <v>0</v>
      </c>
      <c r="D103" s="849">
        <v>6542.31</v>
      </c>
      <c r="E103" s="837">
        <v>1</v>
      </c>
      <c r="F103" s="850">
        <v>6542.31</v>
      </c>
    </row>
    <row r="104" spans="1:6" ht="14.4" customHeight="1" x14ac:dyDescent="0.3">
      <c r="A104" s="857" t="s">
        <v>1922</v>
      </c>
      <c r="B104" s="849"/>
      <c r="C104" s="837">
        <v>0</v>
      </c>
      <c r="D104" s="849">
        <v>3809.3300000000013</v>
      </c>
      <c r="E104" s="837">
        <v>1</v>
      </c>
      <c r="F104" s="850">
        <v>3809.3300000000013</v>
      </c>
    </row>
    <row r="105" spans="1:6" ht="14.4" customHeight="1" x14ac:dyDescent="0.3">
      <c r="A105" s="857" t="s">
        <v>4353</v>
      </c>
      <c r="B105" s="849">
        <v>0</v>
      </c>
      <c r="C105" s="837"/>
      <c r="D105" s="849"/>
      <c r="E105" s="837"/>
      <c r="F105" s="850">
        <v>0</v>
      </c>
    </row>
    <row r="106" spans="1:6" ht="14.4" customHeight="1" x14ac:dyDescent="0.3">
      <c r="A106" s="857" t="s">
        <v>1911</v>
      </c>
      <c r="B106" s="849"/>
      <c r="C106" s="837">
        <v>0</v>
      </c>
      <c r="D106" s="849">
        <v>764.69</v>
      </c>
      <c r="E106" s="837">
        <v>1</v>
      </c>
      <c r="F106" s="850">
        <v>764.69</v>
      </c>
    </row>
    <row r="107" spans="1:6" ht="14.4" customHeight="1" x14ac:dyDescent="0.3">
      <c r="A107" s="857" t="s">
        <v>1928</v>
      </c>
      <c r="B107" s="849"/>
      <c r="C107" s="837">
        <v>0</v>
      </c>
      <c r="D107" s="849">
        <v>7132.14</v>
      </c>
      <c r="E107" s="837">
        <v>1</v>
      </c>
      <c r="F107" s="850">
        <v>7132.14</v>
      </c>
    </row>
    <row r="108" spans="1:6" ht="14.4" customHeight="1" x14ac:dyDescent="0.3">
      <c r="A108" s="857" t="s">
        <v>1894</v>
      </c>
      <c r="B108" s="849"/>
      <c r="C108" s="837">
        <v>0</v>
      </c>
      <c r="D108" s="849">
        <v>351.51</v>
      </c>
      <c r="E108" s="837">
        <v>1</v>
      </c>
      <c r="F108" s="850">
        <v>351.51</v>
      </c>
    </row>
    <row r="109" spans="1:6" ht="14.4" customHeight="1" x14ac:dyDescent="0.3">
      <c r="A109" s="857" t="s">
        <v>4354</v>
      </c>
      <c r="B109" s="849"/>
      <c r="C109" s="837">
        <v>0</v>
      </c>
      <c r="D109" s="849">
        <v>38319.670000000006</v>
      </c>
      <c r="E109" s="837">
        <v>1</v>
      </c>
      <c r="F109" s="850">
        <v>38319.670000000006</v>
      </c>
    </row>
    <row r="110" spans="1:6" ht="14.4" customHeight="1" x14ac:dyDescent="0.3">
      <c r="A110" s="857" t="s">
        <v>4355</v>
      </c>
      <c r="B110" s="849"/>
      <c r="C110" s="837">
        <v>0</v>
      </c>
      <c r="D110" s="849">
        <v>132</v>
      </c>
      <c r="E110" s="837">
        <v>1</v>
      </c>
      <c r="F110" s="850">
        <v>132</v>
      </c>
    </row>
    <row r="111" spans="1:6" ht="14.4" customHeight="1" x14ac:dyDescent="0.3">
      <c r="A111" s="857" t="s">
        <v>1972</v>
      </c>
      <c r="B111" s="849"/>
      <c r="C111" s="837">
        <v>0</v>
      </c>
      <c r="D111" s="849">
        <v>802.45</v>
      </c>
      <c r="E111" s="837">
        <v>1</v>
      </c>
      <c r="F111" s="850">
        <v>802.45</v>
      </c>
    </row>
    <row r="112" spans="1:6" ht="14.4" customHeight="1" x14ac:dyDescent="0.3">
      <c r="A112" s="857" t="s">
        <v>1958</v>
      </c>
      <c r="B112" s="849"/>
      <c r="C112" s="837">
        <v>0</v>
      </c>
      <c r="D112" s="849">
        <v>614.79</v>
      </c>
      <c r="E112" s="837">
        <v>1</v>
      </c>
      <c r="F112" s="850">
        <v>614.79</v>
      </c>
    </row>
    <row r="113" spans="1:6" ht="14.4" customHeight="1" x14ac:dyDescent="0.3">
      <c r="A113" s="857" t="s">
        <v>4356</v>
      </c>
      <c r="B113" s="849"/>
      <c r="C113" s="837">
        <v>0</v>
      </c>
      <c r="D113" s="849">
        <v>982.44</v>
      </c>
      <c r="E113" s="837">
        <v>1</v>
      </c>
      <c r="F113" s="850">
        <v>982.44</v>
      </c>
    </row>
    <row r="114" spans="1:6" ht="14.4" customHeight="1" x14ac:dyDescent="0.3">
      <c r="A114" s="857" t="s">
        <v>1901</v>
      </c>
      <c r="B114" s="849"/>
      <c r="C114" s="837">
        <v>0</v>
      </c>
      <c r="D114" s="849">
        <v>175.62</v>
      </c>
      <c r="E114" s="837">
        <v>1</v>
      </c>
      <c r="F114" s="850">
        <v>175.62</v>
      </c>
    </row>
    <row r="115" spans="1:6" ht="14.4" customHeight="1" x14ac:dyDescent="0.3">
      <c r="A115" s="857" t="s">
        <v>1917</v>
      </c>
      <c r="B115" s="849"/>
      <c r="C115" s="837">
        <v>0</v>
      </c>
      <c r="D115" s="849">
        <v>1238.29</v>
      </c>
      <c r="E115" s="837">
        <v>1</v>
      </c>
      <c r="F115" s="850">
        <v>1238.29</v>
      </c>
    </row>
    <row r="116" spans="1:6" ht="14.4" customHeight="1" x14ac:dyDescent="0.3">
      <c r="A116" s="857" t="s">
        <v>1896</v>
      </c>
      <c r="B116" s="849">
        <v>0</v>
      </c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1956</v>
      </c>
      <c r="B117" s="849">
        <v>0</v>
      </c>
      <c r="C117" s="837"/>
      <c r="D117" s="849">
        <v>0</v>
      </c>
      <c r="E117" s="837"/>
      <c r="F117" s="850">
        <v>0</v>
      </c>
    </row>
    <row r="118" spans="1:6" ht="14.4" customHeight="1" x14ac:dyDescent="0.3">
      <c r="A118" s="857" t="s">
        <v>1981</v>
      </c>
      <c r="B118" s="849">
        <v>0</v>
      </c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1891</v>
      </c>
      <c r="B119" s="849"/>
      <c r="C119" s="837">
        <v>0</v>
      </c>
      <c r="D119" s="849">
        <v>6881.0999999999967</v>
      </c>
      <c r="E119" s="837">
        <v>1</v>
      </c>
      <c r="F119" s="850">
        <v>6881.0999999999967</v>
      </c>
    </row>
    <row r="120" spans="1:6" ht="14.4" customHeight="1" x14ac:dyDescent="0.3">
      <c r="A120" s="857" t="s">
        <v>1892</v>
      </c>
      <c r="B120" s="849"/>
      <c r="C120" s="837">
        <v>0</v>
      </c>
      <c r="D120" s="849">
        <v>540921.36</v>
      </c>
      <c r="E120" s="837">
        <v>1</v>
      </c>
      <c r="F120" s="850">
        <v>540921.36</v>
      </c>
    </row>
    <row r="121" spans="1:6" ht="14.4" customHeight="1" thickBot="1" x14ac:dyDescent="0.35">
      <c r="A121" s="858" t="s">
        <v>1921</v>
      </c>
      <c r="B121" s="853"/>
      <c r="C121" s="854">
        <v>0</v>
      </c>
      <c r="D121" s="853">
        <v>1556.6999999999998</v>
      </c>
      <c r="E121" s="854">
        <v>1</v>
      </c>
      <c r="F121" s="855">
        <v>1556.6999999999998</v>
      </c>
    </row>
    <row r="122" spans="1:6" ht="14.4" customHeight="1" thickBot="1" x14ac:dyDescent="0.35">
      <c r="A122" s="771" t="s">
        <v>3</v>
      </c>
      <c r="B122" s="772">
        <v>175808.78000000003</v>
      </c>
      <c r="C122" s="773">
        <v>4.3907399792583617E-2</v>
      </c>
      <c r="D122" s="772">
        <v>3828272.1</v>
      </c>
      <c r="E122" s="773">
        <v>0.95609260020741638</v>
      </c>
      <c r="F122" s="774">
        <v>4004080.8800000004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{956C832F-B994-4775-97C9-AF94F2165C74}</x14:id>
        </ext>
      </extLst>
    </cfRule>
  </conditionalFormatting>
  <conditionalFormatting sqref="F36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{441DCAB7-B481-4925-93A2-E95502612F55}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6C832F-B994-4775-97C9-AF94F2165C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441DCAB7-B481-4925-93A2-E95502612F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441</v>
      </c>
      <c r="G3" s="47">
        <f>SUBTOTAL(9,G6:G1048576)</f>
        <v>175808.77999999994</v>
      </c>
      <c r="H3" s="48">
        <f>IF(M3=0,0,G3/M3)</f>
        <v>4.3907399792583561E-2</v>
      </c>
      <c r="I3" s="47">
        <f>SUBTOTAL(9,I6:I1048576)</f>
        <v>2984</v>
      </c>
      <c r="J3" s="47">
        <f>SUBTOTAL(9,J6:J1048576)</f>
        <v>3828272.100000008</v>
      </c>
      <c r="K3" s="48">
        <f>IF(M3=0,0,J3/M3)</f>
        <v>0.9560926002074176</v>
      </c>
      <c r="L3" s="47">
        <f>SUBTOTAL(9,L6:L1048576)</f>
        <v>3425</v>
      </c>
      <c r="M3" s="49">
        <f>SUBTOTAL(9,M6:M1048576)</f>
        <v>4004080.8800000031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2569</v>
      </c>
      <c r="B6" s="825" t="s">
        <v>1986</v>
      </c>
      <c r="C6" s="825" t="s">
        <v>2769</v>
      </c>
      <c r="D6" s="825" t="s">
        <v>1990</v>
      </c>
      <c r="E6" s="825" t="s">
        <v>1991</v>
      </c>
      <c r="F6" s="225"/>
      <c r="G6" s="225"/>
      <c r="H6" s="830">
        <v>0</v>
      </c>
      <c r="I6" s="225">
        <v>3</v>
      </c>
      <c r="J6" s="225">
        <v>345.54</v>
      </c>
      <c r="K6" s="830">
        <v>1</v>
      </c>
      <c r="L6" s="225">
        <v>3</v>
      </c>
      <c r="M6" s="848">
        <v>345.54</v>
      </c>
    </row>
    <row r="7" spans="1:13" ht="14.4" customHeight="1" x14ac:dyDescent="0.3">
      <c r="A7" s="831" t="s">
        <v>2569</v>
      </c>
      <c r="B7" s="832" t="s">
        <v>1986</v>
      </c>
      <c r="C7" s="832" t="s">
        <v>2697</v>
      </c>
      <c r="D7" s="832" t="s">
        <v>1990</v>
      </c>
      <c r="E7" s="832" t="s">
        <v>2698</v>
      </c>
      <c r="F7" s="849"/>
      <c r="G7" s="849"/>
      <c r="H7" s="837">
        <v>0</v>
      </c>
      <c r="I7" s="849">
        <v>1</v>
      </c>
      <c r="J7" s="849">
        <v>57.6</v>
      </c>
      <c r="K7" s="837">
        <v>1</v>
      </c>
      <c r="L7" s="849">
        <v>1</v>
      </c>
      <c r="M7" s="850">
        <v>57.6</v>
      </c>
    </row>
    <row r="8" spans="1:13" ht="14.4" customHeight="1" x14ac:dyDescent="0.3">
      <c r="A8" s="831" t="s">
        <v>2569</v>
      </c>
      <c r="B8" s="832" t="s">
        <v>1986</v>
      </c>
      <c r="C8" s="832" t="s">
        <v>2870</v>
      </c>
      <c r="D8" s="832" t="s">
        <v>1990</v>
      </c>
      <c r="E8" s="832" t="s">
        <v>2647</v>
      </c>
      <c r="F8" s="849"/>
      <c r="G8" s="849"/>
      <c r="H8" s="837">
        <v>0</v>
      </c>
      <c r="I8" s="849">
        <v>1</v>
      </c>
      <c r="J8" s="849">
        <v>32.25</v>
      </c>
      <c r="K8" s="837">
        <v>1</v>
      </c>
      <c r="L8" s="849">
        <v>1</v>
      </c>
      <c r="M8" s="850">
        <v>32.25</v>
      </c>
    </row>
    <row r="9" spans="1:13" ht="14.4" customHeight="1" x14ac:dyDescent="0.3">
      <c r="A9" s="831" t="s">
        <v>2569</v>
      </c>
      <c r="B9" s="832" t="s">
        <v>1992</v>
      </c>
      <c r="C9" s="832" t="s">
        <v>1993</v>
      </c>
      <c r="D9" s="832" t="s">
        <v>1994</v>
      </c>
      <c r="E9" s="832" t="s">
        <v>1995</v>
      </c>
      <c r="F9" s="849"/>
      <c r="G9" s="849"/>
      <c r="H9" s="837">
        <v>0</v>
      </c>
      <c r="I9" s="849">
        <v>1</v>
      </c>
      <c r="J9" s="849">
        <v>453.18</v>
      </c>
      <c r="K9" s="837">
        <v>1</v>
      </c>
      <c r="L9" s="849">
        <v>1</v>
      </c>
      <c r="M9" s="850">
        <v>453.18</v>
      </c>
    </row>
    <row r="10" spans="1:13" ht="14.4" customHeight="1" x14ac:dyDescent="0.3">
      <c r="A10" s="831" t="s">
        <v>2569</v>
      </c>
      <c r="B10" s="832" t="s">
        <v>2003</v>
      </c>
      <c r="C10" s="832" t="s">
        <v>2937</v>
      </c>
      <c r="D10" s="832" t="s">
        <v>2938</v>
      </c>
      <c r="E10" s="832" t="s">
        <v>2939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" customHeight="1" x14ac:dyDescent="0.3">
      <c r="A11" s="831" t="s">
        <v>2569</v>
      </c>
      <c r="B11" s="832" t="s">
        <v>2010</v>
      </c>
      <c r="C11" s="832" t="s">
        <v>2694</v>
      </c>
      <c r="D11" s="832" t="s">
        <v>901</v>
      </c>
      <c r="E11" s="832" t="s">
        <v>2018</v>
      </c>
      <c r="F11" s="849"/>
      <c r="G11" s="849"/>
      <c r="H11" s="837">
        <v>0</v>
      </c>
      <c r="I11" s="849">
        <v>28</v>
      </c>
      <c r="J11" s="849">
        <v>13744.92</v>
      </c>
      <c r="K11" s="837">
        <v>1</v>
      </c>
      <c r="L11" s="849">
        <v>28</v>
      </c>
      <c r="M11" s="850">
        <v>13744.92</v>
      </c>
    </row>
    <row r="12" spans="1:13" ht="14.4" customHeight="1" x14ac:dyDescent="0.3">
      <c r="A12" s="831" t="s">
        <v>2569</v>
      </c>
      <c r="B12" s="832" t="s">
        <v>2010</v>
      </c>
      <c r="C12" s="832" t="s">
        <v>2740</v>
      </c>
      <c r="D12" s="832" t="s">
        <v>901</v>
      </c>
      <c r="E12" s="832" t="s">
        <v>2016</v>
      </c>
      <c r="F12" s="849"/>
      <c r="G12" s="849"/>
      <c r="H12" s="837">
        <v>0</v>
      </c>
      <c r="I12" s="849">
        <v>7</v>
      </c>
      <c r="J12" s="849">
        <v>5154.3100000000004</v>
      </c>
      <c r="K12" s="837">
        <v>1</v>
      </c>
      <c r="L12" s="849">
        <v>7</v>
      </c>
      <c r="M12" s="850">
        <v>5154.3100000000004</v>
      </c>
    </row>
    <row r="13" spans="1:13" ht="14.4" customHeight="1" x14ac:dyDescent="0.3">
      <c r="A13" s="831" t="s">
        <v>2569</v>
      </c>
      <c r="B13" s="832" t="s">
        <v>2010</v>
      </c>
      <c r="C13" s="832" t="s">
        <v>2635</v>
      </c>
      <c r="D13" s="832" t="s">
        <v>901</v>
      </c>
      <c r="E13" s="832" t="s">
        <v>2012</v>
      </c>
      <c r="F13" s="849"/>
      <c r="G13" s="849"/>
      <c r="H13" s="837">
        <v>0</v>
      </c>
      <c r="I13" s="849">
        <v>4</v>
      </c>
      <c r="J13" s="849">
        <v>3694.96</v>
      </c>
      <c r="K13" s="837">
        <v>1</v>
      </c>
      <c r="L13" s="849">
        <v>4</v>
      </c>
      <c r="M13" s="850">
        <v>3694.96</v>
      </c>
    </row>
    <row r="14" spans="1:13" ht="14.4" customHeight="1" x14ac:dyDescent="0.3">
      <c r="A14" s="831" t="s">
        <v>2569</v>
      </c>
      <c r="B14" s="832" t="s">
        <v>2025</v>
      </c>
      <c r="C14" s="832" t="s">
        <v>2029</v>
      </c>
      <c r="D14" s="832" t="s">
        <v>906</v>
      </c>
      <c r="E14" s="832" t="s">
        <v>2030</v>
      </c>
      <c r="F14" s="849">
        <v>3</v>
      </c>
      <c r="G14" s="849">
        <v>127.53</v>
      </c>
      <c r="H14" s="837">
        <v>1</v>
      </c>
      <c r="I14" s="849"/>
      <c r="J14" s="849"/>
      <c r="K14" s="837">
        <v>0</v>
      </c>
      <c r="L14" s="849">
        <v>3</v>
      </c>
      <c r="M14" s="850">
        <v>127.53</v>
      </c>
    </row>
    <row r="15" spans="1:13" ht="14.4" customHeight="1" x14ac:dyDescent="0.3">
      <c r="A15" s="831" t="s">
        <v>2569</v>
      </c>
      <c r="B15" s="832" t="s">
        <v>2031</v>
      </c>
      <c r="C15" s="832" t="s">
        <v>2867</v>
      </c>
      <c r="D15" s="832" t="s">
        <v>2868</v>
      </c>
      <c r="E15" s="832" t="s">
        <v>2869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2569</v>
      </c>
      <c r="B16" s="832" t="s">
        <v>4357</v>
      </c>
      <c r="C16" s="832" t="s">
        <v>2783</v>
      </c>
      <c r="D16" s="832" t="s">
        <v>2784</v>
      </c>
      <c r="E16" s="832" t="s">
        <v>2785</v>
      </c>
      <c r="F16" s="849">
        <v>2</v>
      </c>
      <c r="G16" s="849">
        <v>61.58</v>
      </c>
      <c r="H16" s="837">
        <v>1</v>
      </c>
      <c r="I16" s="849"/>
      <c r="J16" s="849"/>
      <c r="K16" s="837">
        <v>0</v>
      </c>
      <c r="L16" s="849">
        <v>2</v>
      </c>
      <c r="M16" s="850">
        <v>61.58</v>
      </c>
    </row>
    <row r="17" spans="1:13" ht="14.4" customHeight="1" x14ac:dyDescent="0.3">
      <c r="A17" s="831" t="s">
        <v>2569</v>
      </c>
      <c r="B17" s="832" t="s">
        <v>2403</v>
      </c>
      <c r="C17" s="832" t="s">
        <v>2876</v>
      </c>
      <c r="D17" s="832" t="s">
        <v>2877</v>
      </c>
      <c r="E17" s="832" t="s">
        <v>2878</v>
      </c>
      <c r="F17" s="849"/>
      <c r="G17" s="849"/>
      <c r="H17" s="837">
        <v>0</v>
      </c>
      <c r="I17" s="849">
        <v>1</v>
      </c>
      <c r="J17" s="849">
        <v>72.88</v>
      </c>
      <c r="K17" s="837">
        <v>1</v>
      </c>
      <c r="L17" s="849">
        <v>1</v>
      </c>
      <c r="M17" s="850">
        <v>72.88</v>
      </c>
    </row>
    <row r="18" spans="1:13" ht="14.4" customHeight="1" x14ac:dyDescent="0.3">
      <c r="A18" s="831" t="s">
        <v>2569</v>
      </c>
      <c r="B18" s="832" t="s">
        <v>2403</v>
      </c>
      <c r="C18" s="832" t="s">
        <v>2879</v>
      </c>
      <c r="D18" s="832" t="s">
        <v>2877</v>
      </c>
      <c r="E18" s="832" t="s">
        <v>2880</v>
      </c>
      <c r="F18" s="849"/>
      <c r="G18" s="849"/>
      <c r="H18" s="837">
        <v>0</v>
      </c>
      <c r="I18" s="849">
        <v>1</v>
      </c>
      <c r="J18" s="849">
        <v>218.62</v>
      </c>
      <c r="K18" s="837">
        <v>1</v>
      </c>
      <c r="L18" s="849">
        <v>1</v>
      </c>
      <c r="M18" s="850">
        <v>218.62</v>
      </c>
    </row>
    <row r="19" spans="1:13" ht="14.4" customHeight="1" x14ac:dyDescent="0.3">
      <c r="A19" s="831" t="s">
        <v>2569</v>
      </c>
      <c r="B19" s="832" t="s">
        <v>2403</v>
      </c>
      <c r="C19" s="832" t="s">
        <v>2881</v>
      </c>
      <c r="D19" s="832" t="s">
        <v>2877</v>
      </c>
      <c r="E19" s="832" t="s">
        <v>2882</v>
      </c>
      <c r="F19" s="849"/>
      <c r="G19" s="849"/>
      <c r="H19" s="837">
        <v>0</v>
      </c>
      <c r="I19" s="849">
        <v>1</v>
      </c>
      <c r="J19" s="849">
        <v>437.23</v>
      </c>
      <c r="K19" s="837">
        <v>1</v>
      </c>
      <c r="L19" s="849">
        <v>1</v>
      </c>
      <c r="M19" s="850">
        <v>437.23</v>
      </c>
    </row>
    <row r="20" spans="1:13" ht="14.4" customHeight="1" x14ac:dyDescent="0.3">
      <c r="A20" s="831" t="s">
        <v>2569</v>
      </c>
      <c r="B20" s="832" t="s">
        <v>2092</v>
      </c>
      <c r="C20" s="832" t="s">
        <v>2095</v>
      </c>
      <c r="D20" s="832" t="s">
        <v>1045</v>
      </c>
      <c r="E20" s="832" t="s">
        <v>2096</v>
      </c>
      <c r="F20" s="849"/>
      <c r="G20" s="849"/>
      <c r="H20" s="837">
        <v>0</v>
      </c>
      <c r="I20" s="849">
        <v>1</v>
      </c>
      <c r="J20" s="849">
        <v>118.65</v>
      </c>
      <c r="K20" s="837">
        <v>1</v>
      </c>
      <c r="L20" s="849">
        <v>1</v>
      </c>
      <c r="M20" s="850">
        <v>118.65</v>
      </c>
    </row>
    <row r="21" spans="1:13" ht="14.4" customHeight="1" x14ac:dyDescent="0.3">
      <c r="A21" s="831" t="s">
        <v>2569</v>
      </c>
      <c r="B21" s="832" t="s">
        <v>4358</v>
      </c>
      <c r="C21" s="832" t="s">
        <v>2892</v>
      </c>
      <c r="D21" s="832" t="s">
        <v>2893</v>
      </c>
      <c r="E21" s="832" t="s">
        <v>1510</v>
      </c>
      <c r="F21" s="849"/>
      <c r="G21" s="849"/>
      <c r="H21" s="837">
        <v>0</v>
      </c>
      <c r="I21" s="849">
        <v>1</v>
      </c>
      <c r="J21" s="849">
        <v>93.18</v>
      </c>
      <c r="K21" s="837">
        <v>1</v>
      </c>
      <c r="L21" s="849">
        <v>1</v>
      </c>
      <c r="M21" s="850">
        <v>93.18</v>
      </c>
    </row>
    <row r="22" spans="1:13" ht="14.4" customHeight="1" x14ac:dyDescent="0.3">
      <c r="A22" s="831" t="s">
        <v>2569</v>
      </c>
      <c r="B22" s="832" t="s">
        <v>2133</v>
      </c>
      <c r="C22" s="832" t="s">
        <v>2136</v>
      </c>
      <c r="D22" s="832" t="s">
        <v>1309</v>
      </c>
      <c r="E22" s="832" t="s">
        <v>2137</v>
      </c>
      <c r="F22" s="849"/>
      <c r="G22" s="849"/>
      <c r="H22" s="837">
        <v>0</v>
      </c>
      <c r="I22" s="849">
        <v>4</v>
      </c>
      <c r="J22" s="849">
        <v>617.44000000000005</v>
      </c>
      <c r="K22" s="837">
        <v>1</v>
      </c>
      <c r="L22" s="849">
        <v>4</v>
      </c>
      <c r="M22" s="850">
        <v>617.44000000000005</v>
      </c>
    </row>
    <row r="23" spans="1:13" ht="14.4" customHeight="1" x14ac:dyDescent="0.3">
      <c r="A23" s="831" t="s">
        <v>2569</v>
      </c>
      <c r="B23" s="832" t="s">
        <v>2142</v>
      </c>
      <c r="C23" s="832" t="s">
        <v>2664</v>
      </c>
      <c r="D23" s="832" t="s">
        <v>2665</v>
      </c>
      <c r="E23" s="832" t="s">
        <v>2666</v>
      </c>
      <c r="F23" s="849">
        <v>2</v>
      </c>
      <c r="G23" s="849">
        <v>477.44</v>
      </c>
      <c r="H23" s="837">
        <v>1</v>
      </c>
      <c r="I23" s="849"/>
      <c r="J23" s="849"/>
      <c r="K23" s="837">
        <v>0</v>
      </c>
      <c r="L23" s="849">
        <v>2</v>
      </c>
      <c r="M23" s="850">
        <v>477.44</v>
      </c>
    </row>
    <row r="24" spans="1:13" ht="14.4" customHeight="1" x14ac:dyDescent="0.3">
      <c r="A24" s="831" t="s">
        <v>2569</v>
      </c>
      <c r="B24" s="832" t="s">
        <v>4359</v>
      </c>
      <c r="C24" s="832" t="s">
        <v>2730</v>
      </c>
      <c r="D24" s="832" t="s">
        <v>1342</v>
      </c>
      <c r="E24" s="832" t="s">
        <v>2666</v>
      </c>
      <c r="F24" s="849">
        <v>1</v>
      </c>
      <c r="G24" s="849">
        <v>98.75</v>
      </c>
      <c r="H24" s="837">
        <v>1</v>
      </c>
      <c r="I24" s="849"/>
      <c r="J24" s="849"/>
      <c r="K24" s="837">
        <v>0</v>
      </c>
      <c r="L24" s="849">
        <v>1</v>
      </c>
      <c r="M24" s="850">
        <v>98.75</v>
      </c>
    </row>
    <row r="25" spans="1:13" ht="14.4" customHeight="1" x14ac:dyDescent="0.3">
      <c r="A25" s="831" t="s">
        <v>2569</v>
      </c>
      <c r="B25" s="832" t="s">
        <v>4359</v>
      </c>
      <c r="C25" s="832" t="s">
        <v>2819</v>
      </c>
      <c r="D25" s="832" t="s">
        <v>1342</v>
      </c>
      <c r="E25" s="832" t="s">
        <v>2666</v>
      </c>
      <c r="F25" s="849">
        <v>1</v>
      </c>
      <c r="G25" s="849">
        <v>98.75</v>
      </c>
      <c r="H25" s="837">
        <v>1</v>
      </c>
      <c r="I25" s="849"/>
      <c r="J25" s="849"/>
      <c r="K25" s="837">
        <v>0</v>
      </c>
      <c r="L25" s="849">
        <v>1</v>
      </c>
      <c r="M25" s="850">
        <v>98.75</v>
      </c>
    </row>
    <row r="26" spans="1:13" ht="14.4" customHeight="1" x14ac:dyDescent="0.3">
      <c r="A26" s="831" t="s">
        <v>2569</v>
      </c>
      <c r="B26" s="832" t="s">
        <v>2184</v>
      </c>
      <c r="C26" s="832" t="s">
        <v>2188</v>
      </c>
      <c r="D26" s="832" t="s">
        <v>2189</v>
      </c>
      <c r="E26" s="832" t="s">
        <v>2190</v>
      </c>
      <c r="F26" s="849"/>
      <c r="G26" s="849"/>
      <c r="H26" s="837">
        <v>0</v>
      </c>
      <c r="I26" s="849">
        <v>3</v>
      </c>
      <c r="J26" s="849">
        <v>9695.43</v>
      </c>
      <c r="K26" s="837">
        <v>1</v>
      </c>
      <c r="L26" s="849">
        <v>3</v>
      </c>
      <c r="M26" s="850">
        <v>9695.43</v>
      </c>
    </row>
    <row r="27" spans="1:13" ht="14.4" customHeight="1" x14ac:dyDescent="0.3">
      <c r="A27" s="831" t="s">
        <v>2569</v>
      </c>
      <c r="B27" s="832" t="s">
        <v>2232</v>
      </c>
      <c r="C27" s="832" t="s">
        <v>2233</v>
      </c>
      <c r="D27" s="832" t="s">
        <v>711</v>
      </c>
      <c r="E27" s="832" t="s">
        <v>2234</v>
      </c>
      <c r="F27" s="849"/>
      <c r="G27" s="849"/>
      <c r="H27" s="837">
        <v>0</v>
      </c>
      <c r="I27" s="849">
        <v>2</v>
      </c>
      <c r="J27" s="849">
        <v>96.84</v>
      </c>
      <c r="K27" s="837">
        <v>1</v>
      </c>
      <c r="L27" s="849">
        <v>2</v>
      </c>
      <c r="M27" s="850">
        <v>96.84</v>
      </c>
    </row>
    <row r="28" spans="1:13" ht="14.4" customHeight="1" x14ac:dyDescent="0.3">
      <c r="A28" s="831" t="s">
        <v>2569</v>
      </c>
      <c r="B28" s="832" t="s">
        <v>2232</v>
      </c>
      <c r="C28" s="832" t="s">
        <v>2856</v>
      </c>
      <c r="D28" s="832" t="s">
        <v>2857</v>
      </c>
      <c r="E28" s="832" t="s">
        <v>2858</v>
      </c>
      <c r="F28" s="849">
        <v>3</v>
      </c>
      <c r="G28" s="849">
        <v>145.26</v>
      </c>
      <c r="H28" s="837">
        <v>1</v>
      </c>
      <c r="I28" s="849"/>
      <c r="J28" s="849"/>
      <c r="K28" s="837">
        <v>0</v>
      </c>
      <c r="L28" s="849">
        <v>3</v>
      </c>
      <c r="M28" s="850">
        <v>145.26</v>
      </c>
    </row>
    <row r="29" spans="1:13" ht="14.4" customHeight="1" x14ac:dyDescent="0.3">
      <c r="A29" s="831" t="s">
        <v>2569</v>
      </c>
      <c r="B29" s="832" t="s">
        <v>2235</v>
      </c>
      <c r="C29" s="832" t="s">
        <v>2656</v>
      </c>
      <c r="D29" s="832" t="s">
        <v>2657</v>
      </c>
      <c r="E29" s="832" t="s">
        <v>2658</v>
      </c>
      <c r="F29" s="849">
        <v>1</v>
      </c>
      <c r="G29" s="849">
        <v>121.75</v>
      </c>
      <c r="H29" s="837">
        <v>1</v>
      </c>
      <c r="I29" s="849"/>
      <c r="J29" s="849"/>
      <c r="K29" s="837">
        <v>0</v>
      </c>
      <c r="L29" s="849">
        <v>1</v>
      </c>
      <c r="M29" s="850">
        <v>121.75</v>
      </c>
    </row>
    <row r="30" spans="1:13" ht="14.4" customHeight="1" x14ac:dyDescent="0.3">
      <c r="A30" s="831" t="s">
        <v>2569</v>
      </c>
      <c r="B30" s="832" t="s">
        <v>2235</v>
      </c>
      <c r="C30" s="832" t="s">
        <v>2236</v>
      </c>
      <c r="D30" s="832" t="s">
        <v>678</v>
      </c>
      <c r="E30" s="832" t="s">
        <v>679</v>
      </c>
      <c r="F30" s="849"/>
      <c r="G30" s="849"/>
      <c r="H30" s="837">
        <v>0</v>
      </c>
      <c r="I30" s="849">
        <v>3</v>
      </c>
      <c r="J30" s="849">
        <v>217.64999999999998</v>
      </c>
      <c r="K30" s="837">
        <v>1</v>
      </c>
      <c r="L30" s="849">
        <v>3</v>
      </c>
      <c r="M30" s="850">
        <v>217.64999999999998</v>
      </c>
    </row>
    <row r="31" spans="1:13" ht="14.4" customHeight="1" x14ac:dyDescent="0.3">
      <c r="A31" s="831" t="s">
        <v>2569</v>
      </c>
      <c r="B31" s="832" t="s">
        <v>2235</v>
      </c>
      <c r="C31" s="832" t="s">
        <v>2237</v>
      </c>
      <c r="D31" s="832" t="s">
        <v>678</v>
      </c>
      <c r="E31" s="832" t="s">
        <v>680</v>
      </c>
      <c r="F31" s="849"/>
      <c r="G31" s="849"/>
      <c r="H31" s="837">
        <v>0</v>
      </c>
      <c r="I31" s="849">
        <v>6</v>
      </c>
      <c r="J31" s="849">
        <v>391.68</v>
      </c>
      <c r="K31" s="837">
        <v>1</v>
      </c>
      <c r="L31" s="849">
        <v>6</v>
      </c>
      <c r="M31" s="850">
        <v>391.68</v>
      </c>
    </row>
    <row r="32" spans="1:13" ht="14.4" customHeight="1" x14ac:dyDescent="0.3">
      <c r="A32" s="831" t="s">
        <v>2569</v>
      </c>
      <c r="B32" s="832" t="s">
        <v>2235</v>
      </c>
      <c r="C32" s="832" t="s">
        <v>2753</v>
      </c>
      <c r="D32" s="832" t="s">
        <v>678</v>
      </c>
      <c r="E32" s="832" t="s">
        <v>2234</v>
      </c>
      <c r="F32" s="849"/>
      <c r="G32" s="849"/>
      <c r="H32" s="837">
        <v>0</v>
      </c>
      <c r="I32" s="849">
        <v>1</v>
      </c>
      <c r="J32" s="849">
        <v>21.76</v>
      </c>
      <c r="K32" s="837">
        <v>1</v>
      </c>
      <c r="L32" s="849">
        <v>1</v>
      </c>
      <c r="M32" s="850">
        <v>21.76</v>
      </c>
    </row>
    <row r="33" spans="1:13" ht="14.4" customHeight="1" x14ac:dyDescent="0.3">
      <c r="A33" s="831" t="s">
        <v>2569</v>
      </c>
      <c r="B33" s="832" t="s">
        <v>2249</v>
      </c>
      <c r="C33" s="832" t="s">
        <v>2250</v>
      </c>
      <c r="D33" s="832" t="s">
        <v>2251</v>
      </c>
      <c r="E33" s="832" t="s">
        <v>2252</v>
      </c>
      <c r="F33" s="849"/>
      <c r="G33" s="849"/>
      <c r="H33" s="837"/>
      <c r="I33" s="849">
        <v>9</v>
      </c>
      <c r="J33" s="849">
        <v>0</v>
      </c>
      <c r="K33" s="837"/>
      <c r="L33" s="849">
        <v>9</v>
      </c>
      <c r="M33" s="850">
        <v>0</v>
      </c>
    </row>
    <row r="34" spans="1:13" ht="14.4" customHeight="1" x14ac:dyDescent="0.3">
      <c r="A34" s="831" t="s">
        <v>2569</v>
      </c>
      <c r="B34" s="832" t="s">
        <v>4360</v>
      </c>
      <c r="C34" s="832" t="s">
        <v>2904</v>
      </c>
      <c r="D34" s="832" t="s">
        <v>2905</v>
      </c>
      <c r="E34" s="832" t="s">
        <v>2906</v>
      </c>
      <c r="F34" s="849"/>
      <c r="G34" s="849"/>
      <c r="H34" s="837">
        <v>0</v>
      </c>
      <c r="I34" s="849">
        <v>2</v>
      </c>
      <c r="J34" s="849">
        <v>120.78</v>
      </c>
      <c r="K34" s="837">
        <v>1</v>
      </c>
      <c r="L34" s="849">
        <v>2</v>
      </c>
      <c r="M34" s="850">
        <v>120.78</v>
      </c>
    </row>
    <row r="35" spans="1:13" ht="14.4" customHeight="1" x14ac:dyDescent="0.3">
      <c r="A35" s="831" t="s">
        <v>2569</v>
      </c>
      <c r="B35" s="832" t="s">
        <v>2256</v>
      </c>
      <c r="C35" s="832" t="s">
        <v>2887</v>
      </c>
      <c r="D35" s="832" t="s">
        <v>2885</v>
      </c>
      <c r="E35" s="832" t="s">
        <v>2888</v>
      </c>
      <c r="F35" s="849">
        <v>2</v>
      </c>
      <c r="G35" s="849">
        <v>2391.5</v>
      </c>
      <c r="H35" s="837">
        <v>1</v>
      </c>
      <c r="I35" s="849"/>
      <c r="J35" s="849"/>
      <c r="K35" s="837">
        <v>0</v>
      </c>
      <c r="L35" s="849">
        <v>2</v>
      </c>
      <c r="M35" s="850">
        <v>2391.5</v>
      </c>
    </row>
    <row r="36" spans="1:13" ht="14.4" customHeight="1" x14ac:dyDescent="0.3">
      <c r="A36" s="831" t="s">
        <v>2569</v>
      </c>
      <c r="B36" s="832" t="s">
        <v>2256</v>
      </c>
      <c r="C36" s="832" t="s">
        <v>2884</v>
      </c>
      <c r="D36" s="832" t="s">
        <v>2885</v>
      </c>
      <c r="E36" s="832" t="s">
        <v>2886</v>
      </c>
      <c r="F36" s="849">
        <v>5</v>
      </c>
      <c r="G36" s="849">
        <v>5978.75</v>
      </c>
      <c r="H36" s="837">
        <v>1</v>
      </c>
      <c r="I36" s="849"/>
      <c r="J36" s="849"/>
      <c r="K36" s="837">
        <v>0</v>
      </c>
      <c r="L36" s="849">
        <v>5</v>
      </c>
      <c r="M36" s="850">
        <v>5978.75</v>
      </c>
    </row>
    <row r="37" spans="1:13" ht="14.4" customHeight="1" x14ac:dyDescent="0.3">
      <c r="A37" s="831" t="s">
        <v>2569</v>
      </c>
      <c r="B37" s="832" t="s">
        <v>2260</v>
      </c>
      <c r="C37" s="832" t="s">
        <v>2261</v>
      </c>
      <c r="D37" s="832" t="s">
        <v>2262</v>
      </c>
      <c r="E37" s="832" t="s">
        <v>2263</v>
      </c>
      <c r="F37" s="849"/>
      <c r="G37" s="849"/>
      <c r="H37" s="837">
        <v>0</v>
      </c>
      <c r="I37" s="849">
        <v>2</v>
      </c>
      <c r="J37" s="849">
        <v>18.8</v>
      </c>
      <c r="K37" s="837">
        <v>1</v>
      </c>
      <c r="L37" s="849">
        <v>2</v>
      </c>
      <c r="M37" s="850">
        <v>18.8</v>
      </c>
    </row>
    <row r="38" spans="1:13" ht="14.4" customHeight="1" x14ac:dyDescent="0.3">
      <c r="A38" s="831" t="s">
        <v>2569</v>
      </c>
      <c r="B38" s="832" t="s">
        <v>2264</v>
      </c>
      <c r="C38" s="832" t="s">
        <v>2265</v>
      </c>
      <c r="D38" s="832" t="s">
        <v>1248</v>
      </c>
      <c r="E38" s="832" t="s">
        <v>2266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2569</v>
      </c>
      <c r="B39" s="832" t="s">
        <v>2264</v>
      </c>
      <c r="C39" s="832" t="s">
        <v>2267</v>
      </c>
      <c r="D39" s="832" t="s">
        <v>1248</v>
      </c>
      <c r="E39" s="832" t="s">
        <v>2268</v>
      </c>
      <c r="F39" s="849"/>
      <c r="G39" s="849"/>
      <c r="H39" s="837"/>
      <c r="I39" s="849">
        <v>3</v>
      </c>
      <c r="J39" s="849">
        <v>0</v>
      </c>
      <c r="K39" s="837"/>
      <c r="L39" s="849">
        <v>3</v>
      </c>
      <c r="M39" s="850">
        <v>0</v>
      </c>
    </row>
    <row r="40" spans="1:13" ht="14.4" customHeight="1" x14ac:dyDescent="0.3">
      <c r="A40" s="831" t="s">
        <v>2569</v>
      </c>
      <c r="B40" s="832" t="s">
        <v>2269</v>
      </c>
      <c r="C40" s="832" t="s">
        <v>2270</v>
      </c>
      <c r="D40" s="832" t="s">
        <v>775</v>
      </c>
      <c r="E40" s="832" t="s">
        <v>1510</v>
      </c>
      <c r="F40" s="849"/>
      <c r="G40" s="849"/>
      <c r="H40" s="837">
        <v>0</v>
      </c>
      <c r="I40" s="849">
        <v>10</v>
      </c>
      <c r="J40" s="849">
        <v>659.89999999999986</v>
      </c>
      <c r="K40" s="837">
        <v>1</v>
      </c>
      <c r="L40" s="849">
        <v>10</v>
      </c>
      <c r="M40" s="850">
        <v>659.89999999999986</v>
      </c>
    </row>
    <row r="41" spans="1:13" ht="14.4" customHeight="1" x14ac:dyDescent="0.3">
      <c r="A41" s="831" t="s">
        <v>2569</v>
      </c>
      <c r="B41" s="832" t="s">
        <v>2269</v>
      </c>
      <c r="C41" s="832" t="s">
        <v>2271</v>
      </c>
      <c r="D41" s="832" t="s">
        <v>777</v>
      </c>
      <c r="E41" s="832" t="s">
        <v>2272</v>
      </c>
      <c r="F41" s="849"/>
      <c r="G41" s="849"/>
      <c r="H41" s="837">
        <v>0</v>
      </c>
      <c r="I41" s="849">
        <v>1</v>
      </c>
      <c r="J41" s="849">
        <v>132</v>
      </c>
      <c r="K41" s="837">
        <v>1</v>
      </c>
      <c r="L41" s="849">
        <v>1</v>
      </c>
      <c r="M41" s="850">
        <v>132</v>
      </c>
    </row>
    <row r="42" spans="1:13" ht="14.4" customHeight="1" x14ac:dyDescent="0.3">
      <c r="A42" s="831" t="s">
        <v>2569</v>
      </c>
      <c r="B42" s="832" t="s">
        <v>2269</v>
      </c>
      <c r="C42" s="832" t="s">
        <v>2793</v>
      </c>
      <c r="D42" s="832" t="s">
        <v>777</v>
      </c>
      <c r="E42" s="832" t="s">
        <v>2516</v>
      </c>
      <c r="F42" s="849"/>
      <c r="G42" s="849"/>
      <c r="H42" s="837">
        <v>0</v>
      </c>
      <c r="I42" s="849">
        <v>1</v>
      </c>
      <c r="J42" s="849">
        <v>264</v>
      </c>
      <c r="K42" s="837">
        <v>1</v>
      </c>
      <c r="L42" s="849">
        <v>1</v>
      </c>
      <c r="M42" s="850">
        <v>264</v>
      </c>
    </row>
    <row r="43" spans="1:13" ht="14.4" customHeight="1" x14ac:dyDescent="0.3">
      <c r="A43" s="831" t="s">
        <v>2569</v>
      </c>
      <c r="B43" s="832" t="s">
        <v>2291</v>
      </c>
      <c r="C43" s="832" t="s">
        <v>2294</v>
      </c>
      <c r="D43" s="832" t="s">
        <v>1245</v>
      </c>
      <c r="E43" s="832" t="s">
        <v>1510</v>
      </c>
      <c r="F43" s="849"/>
      <c r="G43" s="849"/>
      <c r="H43" s="837">
        <v>0</v>
      </c>
      <c r="I43" s="849">
        <v>1</v>
      </c>
      <c r="J43" s="849">
        <v>58.77</v>
      </c>
      <c r="K43" s="837">
        <v>1</v>
      </c>
      <c r="L43" s="849">
        <v>1</v>
      </c>
      <c r="M43" s="850">
        <v>58.77</v>
      </c>
    </row>
    <row r="44" spans="1:13" ht="14.4" customHeight="1" x14ac:dyDescent="0.3">
      <c r="A44" s="831" t="s">
        <v>2569</v>
      </c>
      <c r="B44" s="832" t="s">
        <v>2303</v>
      </c>
      <c r="C44" s="832" t="s">
        <v>2797</v>
      </c>
      <c r="D44" s="832" t="s">
        <v>2305</v>
      </c>
      <c r="E44" s="832" t="s">
        <v>2798</v>
      </c>
      <c r="F44" s="849"/>
      <c r="G44" s="849"/>
      <c r="H44" s="837">
        <v>0</v>
      </c>
      <c r="I44" s="849">
        <v>1</v>
      </c>
      <c r="J44" s="849">
        <v>176.32</v>
      </c>
      <c r="K44" s="837">
        <v>1</v>
      </c>
      <c r="L44" s="849">
        <v>1</v>
      </c>
      <c r="M44" s="850">
        <v>176.32</v>
      </c>
    </row>
    <row r="45" spans="1:13" ht="14.4" customHeight="1" x14ac:dyDescent="0.3">
      <c r="A45" s="831" t="s">
        <v>2569</v>
      </c>
      <c r="B45" s="832" t="s">
        <v>2306</v>
      </c>
      <c r="C45" s="832" t="s">
        <v>2313</v>
      </c>
      <c r="D45" s="832" t="s">
        <v>1279</v>
      </c>
      <c r="E45" s="832" t="s">
        <v>1269</v>
      </c>
      <c r="F45" s="849"/>
      <c r="G45" s="849"/>
      <c r="H45" s="837">
        <v>0</v>
      </c>
      <c r="I45" s="849">
        <v>14</v>
      </c>
      <c r="J45" s="849">
        <v>1813.1399999999999</v>
      </c>
      <c r="K45" s="837">
        <v>1</v>
      </c>
      <c r="L45" s="849">
        <v>14</v>
      </c>
      <c r="M45" s="850">
        <v>1813.1399999999999</v>
      </c>
    </row>
    <row r="46" spans="1:13" ht="14.4" customHeight="1" x14ac:dyDescent="0.3">
      <c r="A46" s="831" t="s">
        <v>2569</v>
      </c>
      <c r="B46" s="832" t="s">
        <v>4361</v>
      </c>
      <c r="C46" s="832" t="s">
        <v>2920</v>
      </c>
      <c r="D46" s="832" t="s">
        <v>2921</v>
      </c>
      <c r="E46" s="832" t="s">
        <v>2922</v>
      </c>
      <c r="F46" s="849"/>
      <c r="G46" s="849"/>
      <c r="H46" s="837">
        <v>0</v>
      </c>
      <c r="I46" s="849">
        <v>2</v>
      </c>
      <c r="J46" s="849">
        <v>3775.8</v>
      </c>
      <c r="K46" s="837">
        <v>1</v>
      </c>
      <c r="L46" s="849">
        <v>2</v>
      </c>
      <c r="M46" s="850">
        <v>3775.8</v>
      </c>
    </row>
    <row r="47" spans="1:13" ht="14.4" customHeight="1" x14ac:dyDescent="0.3">
      <c r="A47" s="831" t="s">
        <v>2570</v>
      </c>
      <c r="B47" s="832" t="s">
        <v>1986</v>
      </c>
      <c r="C47" s="832" t="s">
        <v>2769</v>
      </c>
      <c r="D47" s="832" t="s">
        <v>1990</v>
      </c>
      <c r="E47" s="832" t="s">
        <v>1991</v>
      </c>
      <c r="F47" s="849"/>
      <c r="G47" s="849"/>
      <c r="H47" s="837">
        <v>0</v>
      </c>
      <c r="I47" s="849">
        <v>1</v>
      </c>
      <c r="J47" s="849">
        <v>115.18</v>
      </c>
      <c r="K47" s="837">
        <v>1</v>
      </c>
      <c r="L47" s="849">
        <v>1</v>
      </c>
      <c r="M47" s="850">
        <v>115.18</v>
      </c>
    </row>
    <row r="48" spans="1:13" ht="14.4" customHeight="1" x14ac:dyDescent="0.3">
      <c r="A48" s="831" t="s">
        <v>2570</v>
      </c>
      <c r="B48" s="832" t="s">
        <v>1986</v>
      </c>
      <c r="C48" s="832" t="s">
        <v>3405</v>
      </c>
      <c r="D48" s="832" t="s">
        <v>1990</v>
      </c>
      <c r="E48" s="832" t="s">
        <v>3406</v>
      </c>
      <c r="F48" s="849">
        <v>2</v>
      </c>
      <c r="G48" s="849">
        <v>69.12</v>
      </c>
      <c r="H48" s="837">
        <v>1</v>
      </c>
      <c r="I48" s="849"/>
      <c r="J48" s="849"/>
      <c r="K48" s="837">
        <v>0</v>
      </c>
      <c r="L48" s="849">
        <v>2</v>
      </c>
      <c r="M48" s="850">
        <v>69.12</v>
      </c>
    </row>
    <row r="49" spans="1:13" ht="14.4" customHeight="1" x14ac:dyDescent="0.3">
      <c r="A49" s="831" t="s">
        <v>2570</v>
      </c>
      <c r="B49" s="832" t="s">
        <v>2010</v>
      </c>
      <c r="C49" s="832" t="s">
        <v>2011</v>
      </c>
      <c r="D49" s="832" t="s">
        <v>901</v>
      </c>
      <c r="E49" s="832" t="s">
        <v>2012</v>
      </c>
      <c r="F49" s="849"/>
      <c r="G49" s="849"/>
      <c r="H49" s="837">
        <v>0</v>
      </c>
      <c r="I49" s="849">
        <v>1</v>
      </c>
      <c r="J49" s="849">
        <v>923.74</v>
      </c>
      <c r="K49" s="837">
        <v>1</v>
      </c>
      <c r="L49" s="849">
        <v>1</v>
      </c>
      <c r="M49" s="850">
        <v>923.74</v>
      </c>
    </row>
    <row r="50" spans="1:13" ht="14.4" customHeight="1" x14ac:dyDescent="0.3">
      <c r="A50" s="831" t="s">
        <v>2570</v>
      </c>
      <c r="B50" s="832" t="s">
        <v>2051</v>
      </c>
      <c r="C50" s="832" t="s">
        <v>2052</v>
      </c>
      <c r="D50" s="832" t="s">
        <v>1509</v>
      </c>
      <c r="E50" s="832" t="s">
        <v>2053</v>
      </c>
      <c r="F50" s="849"/>
      <c r="G50" s="849"/>
      <c r="H50" s="837">
        <v>0</v>
      </c>
      <c r="I50" s="849">
        <v>1</v>
      </c>
      <c r="J50" s="849">
        <v>35.11</v>
      </c>
      <c r="K50" s="837">
        <v>1</v>
      </c>
      <c r="L50" s="849">
        <v>1</v>
      </c>
      <c r="M50" s="850">
        <v>35.11</v>
      </c>
    </row>
    <row r="51" spans="1:13" ht="14.4" customHeight="1" x14ac:dyDescent="0.3">
      <c r="A51" s="831" t="s">
        <v>2570</v>
      </c>
      <c r="B51" s="832" t="s">
        <v>2071</v>
      </c>
      <c r="C51" s="832" t="s">
        <v>2072</v>
      </c>
      <c r="D51" s="832" t="s">
        <v>1142</v>
      </c>
      <c r="E51" s="832" t="s">
        <v>2053</v>
      </c>
      <c r="F51" s="849"/>
      <c r="G51" s="849"/>
      <c r="H51" s="837">
        <v>0</v>
      </c>
      <c r="I51" s="849">
        <v>1</v>
      </c>
      <c r="J51" s="849">
        <v>47.7</v>
      </c>
      <c r="K51" s="837">
        <v>1</v>
      </c>
      <c r="L51" s="849">
        <v>1</v>
      </c>
      <c r="M51" s="850">
        <v>47.7</v>
      </c>
    </row>
    <row r="52" spans="1:13" ht="14.4" customHeight="1" x14ac:dyDescent="0.3">
      <c r="A52" s="831" t="s">
        <v>2570</v>
      </c>
      <c r="B52" s="832" t="s">
        <v>2184</v>
      </c>
      <c r="C52" s="832" t="s">
        <v>2188</v>
      </c>
      <c r="D52" s="832" t="s">
        <v>2189</v>
      </c>
      <c r="E52" s="832" t="s">
        <v>2190</v>
      </c>
      <c r="F52" s="849"/>
      <c r="G52" s="849"/>
      <c r="H52" s="837">
        <v>0</v>
      </c>
      <c r="I52" s="849">
        <v>3</v>
      </c>
      <c r="J52" s="849">
        <v>9695.43</v>
      </c>
      <c r="K52" s="837">
        <v>1</v>
      </c>
      <c r="L52" s="849">
        <v>3</v>
      </c>
      <c r="M52" s="850">
        <v>9695.43</v>
      </c>
    </row>
    <row r="53" spans="1:13" ht="14.4" customHeight="1" x14ac:dyDescent="0.3">
      <c r="A53" s="831" t="s">
        <v>2570</v>
      </c>
      <c r="B53" s="832" t="s">
        <v>2208</v>
      </c>
      <c r="C53" s="832" t="s">
        <v>2209</v>
      </c>
      <c r="D53" s="832" t="s">
        <v>2210</v>
      </c>
      <c r="E53" s="832" t="s">
        <v>2211</v>
      </c>
      <c r="F53" s="849"/>
      <c r="G53" s="849"/>
      <c r="H53" s="837">
        <v>0</v>
      </c>
      <c r="I53" s="849">
        <v>2</v>
      </c>
      <c r="J53" s="849">
        <v>1805.14</v>
      </c>
      <c r="K53" s="837">
        <v>1</v>
      </c>
      <c r="L53" s="849">
        <v>2</v>
      </c>
      <c r="M53" s="850">
        <v>1805.14</v>
      </c>
    </row>
    <row r="54" spans="1:13" ht="14.4" customHeight="1" x14ac:dyDescent="0.3">
      <c r="A54" s="831" t="s">
        <v>2570</v>
      </c>
      <c r="B54" s="832" t="s">
        <v>2208</v>
      </c>
      <c r="C54" s="832" t="s">
        <v>2212</v>
      </c>
      <c r="D54" s="832" t="s">
        <v>2213</v>
      </c>
      <c r="E54" s="832" t="s">
        <v>2147</v>
      </c>
      <c r="F54" s="849"/>
      <c r="G54" s="849"/>
      <c r="H54" s="837">
        <v>0</v>
      </c>
      <c r="I54" s="849">
        <v>6</v>
      </c>
      <c r="J54" s="849">
        <v>2038.8000000000002</v>
      </c>
      <c r="K54" s="837">
        <v>1</v>
      </c>
      <c r="L54" s="849">
        <v>6</v>
      </c>
      <c r="M54" s="850">
        <v>2038.8000000000002</v>
      </c>
    </row>
    <row r="55" spans="1:13" ht="14.4" customHeight="1" x14ac:dyDescent="0.3">
      <c r="A55" s="831" t="s">
        <v>2570</v>
      </c>
      <c r="B55" s="832" t="s">
        <v>2235</v>
      </c>
      <c r="C55" s="832" t="s">
        <v>2237</v>
      </c>
      <c r="D55" s="832" t="s">
        <v>678</v>
      </c>
      <c r="E55" s="832" t="s">
        <v>680</v>
      </c>
      <c r="F55" s="849"/>
      <c r="G55" s="849"/>
      <c r="H55" s="837">
        <v>0</v>
      </c>
      <c r="I55" s="849">
        <v>1</v>
      </c>
      <c r="J55" s="849">
        <v>65.28</v>
      </c>
      <c r="K55" s="837">
        <v>1</v>
      </c>
      <c r="L55" s="849">
        <v>1</v>
      </c>
      <c r="M55" s="850">
        <v>65.28</v>
      </c>
    </row>
    <row r="56" spans="1:13" ht="14.4" customHeight="1" x14ac:dyDescent="0.3">
      <c r="A56" s="831" t="s">
        <v>2570</v>
      </c>
      <c r="B56" s="832" t="s">
        <v>2269</v>
      </c>
      <c r="C56" s="832" t="s">
        <v>2270</v>
      </c>
      <c r="D56" s="832" t="s">
        <v>775</v>
      </c>
      <c r="E56" s="832" t="s">
        <v>1510</v>
      </c>
      <c r="F56" s="849"/>
      <c r="G56" s="849"/>
      <c r="H56" s="837">
        <v>0</v>
      </c>
      <c r="I56" s="849">
        <v>1</v>
      </c>
      <c r="J56" s="849">
        <v>65.989999999999995</v>
      </c>
      <c r="K56" s="837">
        <v>1</v>
      </c>
      <c r="L56" s="849">
        <v>1</v>
      </c>
      <c r="M56" s="850">
        <v>65.989999999999995</v>
      </c>
    </row>
    <row r="57" spans="1:13" ht="14.4" customHeight="1" x14ac:dyDescent="0.3">
      <c r="A57" s="831" t="s">
        <v>2570</v>
      </c>
      <c r="B57" s="832" t="s">
        <v>2291</v>
      </c>
      <c r="C57" s="832" t="s">
        <v>3448</v>
      </c>
      <c r="D57" s="832" t="s">
        <v>1245</v>
      </c>
      <c r="E57" s="832" t="s">
        <v>3449</v>
      </c>
      <c r="F57" s="849"/>
      <c r="G57" s="849"/>
      <c r="H57" s="837"/>
      <c r="I57" s="849">
        <v>1</v>
      </c>
      <c r="J57" s="849">
        <v>0</v>
      </c>
      <c r="K57" s="837"/>
      <c r="L57" s="849">
        <v>1</v>
      </c>
      <c r="M57" s="850">
        <v>0</v>
      </c>
    </row>
    <row r="58" spans="1:13" ht="14.4" customHeight="1" x14ac:dyDescent="0.3">
      <c r="A58" s="831" t="s">
        <v>2570</v>
      </c>
      <c r="B58" s="832" t="s">
        <v>2191</v>
      </c>
      <c r="C58" s="832" t="s">
        <v>2192</v>
      </c>
      <c r="D58" s="832" t="s">
        <v>2193</v>
      </c>
      <c r="E58" s="832" t="s">
        <v>2194</v>
      </c>
      <c r="F58" s="849"/>
      <c r="G58" s="849"/>
      <c r="H58" s="837">
        <v>0</v>
      </c>
      <c r="I58" s="849">
        <v>1</v>
      </c>
      <c r="J58" s="849">
        <v>10325.280000000001</v>
      </c>
      <c r="K58" s="837">
        <v>1</v>
      </c>
      <c r="L58" s="849">
        <v>1</v>
      </c>
      <c r="M58" s="850">
        <v>10325.280000000001</v>
      </c>
    </row>
    <row r="59" spans="1:13" ht="14.4" customHeight="1" x14ac:dyDescent="0.3">
      <c r="A59" s="831" t="s">
        <v>2571</v>
      </c>
      <c r="B59" s="832" t="s">
        <v>1986</v>
      </c>
      <c r="C59" s="832" t="s">
        <v>3036</v>
      </c>
      <c r="D59" s="832" t="s">
        <v>3037</v>
      </c>
      <c r="E59" s="832" t="s">
        <v>3038</v>
      </c>
      <c r="F59" s="849">
        <v>1</v>
      </c>
      <c r="G59" s="849">
        <v>96.75</v>
      </c>
      <c r="H59" s="837">
        <v>1</v>
      </c>
      <c r="I59" s="849"/>
      <c r="J59" s="849"/>
      <c r="K59" s="837">
        <v>0</v>
      </c>
      <c r="L59" s="849">
        <v>1</v>
      </c>
      <c r="M59" s="850">
        <v>96.75</v>
      </c>
    </row>
    <row r="60" spans="1:13" ht="14.4" customHeight="1" x14ac:dyDescent="0.3">
      <c r="A60" s="831" t="s">
        <v>2571</v>
      </c>
      <c r="B60" s="832" t="s">
        <v>1986</v>
      </c>
      <c r="C60" s="832" t="s">
        <v>2697</v>
      </c>
      <c r="D60" s="832" t="s">
        <v>1990</v>
      </c>
      <c r="E60" s="832" t="s">
        <v>2698</v>
      </c>
      <c r="F60" s="849"/>
      <c r="G60" s="849"/>
      <c r="H60" s="837">
        <v>0</v>
      </c>
      <c r="I60" s="849">
        <v>1</v>
      </c>
      <c r="J60" s="849">
        <v>57.6</v>
      </c>
      <c r="K60" s="837">
        <v>1</v>
      </c>
      <c r="L60" s="849">
        <v>1</v>
      </c>
      <c r="M60" s="850">
        <v>57.6</v>
      </c>
    </row>
    <row r="61" spans="1:13" ht="14.4" customHeight="1" x14ac:dyDescent="0.3">
      <c r="A61" s="831" t="s">
        <v>2571</v>
      </c>
      <c r="B61" s="832" t="s">
        <v>1992</v>
      </c>
      <c r="C61" s="832" t="s">
        <v>1993</v>
      </c>
      <c r="D61" s="832" t="s">
        <v>1994</v>
      </c>
      <c r="E61" s="832" t="s">
        <v>1995</v>
      </c>
      <c r="F61" s="849"/>
      <c r="G61" s="849"/>
      <c r="H61" s="837">
        <v>0</v>
      </c>
      <c r="I61" s="849">
        <v>2</v>
      </c>
      <c r="J61" s="849">
        <v>906.36</v>
      </c>
      <c r="K61" s="837">
        <v>1</v>
      </c>
      <c r="L61" s="849">
        <v>2</v>
      </c>
      <c r="M61" s="850">
        <v>906.36</v>
      </c>
    </row>
    <row r="62" spans="1:13" ht="14.4" customHeight="1" x14ac:dyDescent="0.3">
      <c r="A62" s="831" t="s">
        <v>2571</v>
      </c>
      <c r="B62" s="832" t="s">
        <v>2378</v>
      </c>
      <c r="C62" s="832" t="s">
        <v>3084</v>
      </c>
      <c r="D62" s="832" t="s">
        <v>3085</v>
      </c>
      <c r="E62" s="832" t="s">
        <v>3086</v>
      </c>
      <c r="F62" s="849"/>
      <c r="G62" s="849"/>
      <c r="H62" s="837">
        <v>0</v>
      </c>
      <c r="I62" s="849">
        <v>2</v>
      </c>
      <c r="J62" s="849">
        <v>369.48</v>
      </c>
      <c r="K62" s="837">
        <v>1</v>
      </c>
      <c r="L62" s="849">
        <v>2</v>
      </c>
      <c r="M62" s="850">
        <v>369.48</v>
      </c>
    </row>
    <row r="63" spans="1:13" ht="14.4" customHeight="1" x14ac:dyDescent="0.3">
      <c r="A63" s="831" t="s">
        <v>2571</v>
      </c>
      <c r="B63" s="832" t="s">
        <v>2378</v>
      </c>
      <c r="C63" s="832" t="s">
        <v>2709</v>
      </c>
      <c r="D63" s="832" t="s">
        <v>2380</v>
      </c>
      <c r="E63" s="832" t="s">
        <v>2710</v>
      </c>
      <c r="F63" s="849"/>
      <c r="G63" s="849"/>
      <c r="H63" s="837">
        <v>0</v>
      </c>
      <c r="I63" s="849">
        <v>1</v>
      </c>
      <c r="J63" s="849">
        <v>120.61</v>
      </c>
      <c r="K63" s="837">
        <v>1</v>
      </c>
      <c r="L63" s="849">
        <v>1</v>
      </c>
      <c r="M63" s="850">
        <v>120.61</v>
      </c>
    </row>
    <row r="64" spans="1:13" ht="14.4" customHeight="1" x14ac:dyDescent="0.3">
      <c r="A64" s="831" t="s">
        <v>2571</v>
      </c>
      <c r="B64" s="832" t="s">
        <v>2010</v>
      </c>
      <c r="C64" s="832" t="s">
        <v>2739</v>
      </c>
      <c r="D64" s="832" t="s">
        <v>901</v>
      </c>
      <c r="E64" s="832" t="s">
        <v>2014</v>
      </c>
      <c r="F64" s="849"/>
      <c r="G64" s="849"/>
      <c r="H64" s="837">
        <v>0</v>
      </c>
      <c r="I64" s="849">
        <v>4</v>
      </c>
      <c r="J64" s="849">
        <v>1472.64</v>
      </c>
      <c r="K64" s="837">
        <v>1</v>
      </c>
      <c r="L64" s="849">
        <v>4</v>
      </c>
      <c r="M64" s="850">
        <v>1472.64</v>
      </c>
    </row>
    <row r="65" spans="1:13" ht="14.4" customHeight="1" x14ac:dyDescent="0.3">
      <c r="A65" s="831" t="s">
        <v>2571</v>
      </c>
      <c r="B65" s="832" t="s">
        <v>2010</v>
      </c>
      <c r="C65" s="832" t="s">
        <v>2694</v>
      </c>
      <c r="D65" s="832" t="s">
        <v>901</v>
      </c>
      <c r="E65" s="832" t="s">
        <v>2018</v>
      </c>
      <c r="F65" s="849"/>
      <c r="G65" s="849"/>
      <c r="H65" s="837">
        <v>0</v>
      </c>
      <c r="I65" s="849">
        <v>2</v>
      </c>
      <c r="J65" s="849">
        <v>981.78</v>
      </c>
      <c r="K65" s="837">
        <v>1</v>
      </c>
      <c r="L65" s="849">
        <v>2</v>
      </c>
      <c r="M65" s="850">
        <v>981.78</v>
      </c>
    </row>
    <row r="66" spans="1:13" ht="14.4" customHeight="1" x14ac:dyDescent="0.3">
      <c r="A66" s="831" t="s">
        <v>2571</v>
      </c>
      <c r="B66" s="832" t="s">
        <v>2010</v>
      </c>
      <c r="C66" s="832" t="s">
        <v>2654</v>
      </c>
      <c r="D66" s="832" t="s">
        <v>1783</v>
      </c>
      <c r="E66" s="832" t="s">
        <v>2476</v>
      </c>
      <c r="F66" s="849"/>
      <c r="G66" s="849"/>
      <c r="H66" s="837">
        <v>0</v>
      </c>
      <c r="I66" s="849">
        <v>2</v>
      </c>
      <c r="J66" s="849">
        <v>2771.24</v>
      </c>
      <c r="K66" s="837">
        <v>1</v>
      </c>
      <c r="L66" s="849">
        <v>2</v>
      </c>
      <c r="M66" s="850">
        <v>2771.24</v>
      </c>
    </row>
    <row r="67" spans="1:13" ht="14.4" customHeight="1" x14ac:dyDescent="0.3">
      <c r="A67" s="831" t="s">
        <v>2571</v>
      </c>
      <c r="B67" s="832" t="s">
        <v>2025</v>
      </c>
      <c r="C67" s="832" t="s">
        <v>2765</v>
      </c>
      <c r="D67" s="832" t="s">
        <v>908</v>
      </c>
      <c r="E67" s="832" t="s">
        <v>2030</v>
      </c>
      <c r="F67" s="849"/>
      <c r="G67" s="849"/>
      <c r="H67" s="837">
        <v>0</v>
      </c>
      <c r="I67" s="849">
        <v>2</v>
      </c>
      <c r="J67" s="849">
        <v>85.02</v>
      </c>
      <c r="K67" s="837">
        <v>1</v>
      </c>
      <c r="L67" s="849">
        <v>2</v>
      </c>
      <c r="M67" s="850">
        <v>85.02</v>
      </c>
    </row>
    <row r="68" spans="1:13" ht="14.4" customHeight="1" x14ac:dyDescent="0.3">
      <c r="A68" s="831" t="s">
        <v>2571</v>
      </c>
      <c r="B68" s="832" t="s">
        <v>2025</v>
      </c>
      <c r="C68" s="832" t="s">
        <v>2978</v>
      </c>
      <c r="D68" s="832" t="s">
        <v>2979</v>
      </c>
      <c r="E68" s="832" t="s">
        <v>2980</v>
      </c>
      <c r="F68" s="849"/>
      <c r="G68" s="849"/>
      <c r="H68" s="837">
        <v>0</v>
      </c>
      <c r="I68" s="849">
        <v>1</v>
      </c>
      <c r="J68" s="849">
        <v>98.29</v>
      </c>
      <c r="K68" s="837">
        <v>1</v>
      </c>
      <c r="L68" s="849">
        <v>1</v>
      </c>
      <c r="M68" s="850">
        <v>98.29</v>
      </c>
    </row>
    <row r="69" spans="1:13" ht="14.4" customHeight="1" x14ac:dyDescent="0.3">
      <c r="A69" s="831" t="s">
        <v>2571</v>
      </c>
      <c r="B69" s="832" t="s">
        <v>2025</v>
      </c>
      <c r="C69" s="832" t="s">
        <v>2029</v>
      </c>
      <c r="D69" s="832" t="s">
        <v>906</v>
      </c>
      <c r="E69" s="832" t="s">
        <v>2030</v>
      </c>
      <c r="F69" s="849">
        <v>1</v>
      </c>
      <c r="G69" s="849">
        <v>42.51</v>
      </c>
      <c r="H69" s="837">
        <v>1</v>
      </c>
      <c r="I69" s="849"/>
      <c r="J69" s="849"/>
      <c r="K69" s="837">
        <v>0</v>
      </c>
      <c r="L69" s="849">
        <v>1</v>
      </c>
      <c r="M69" s="850">
        <v>42.51</v>
      </c>
    </row>
    <row r="70" spans="1:13" ht="14.4" customHeight="1" x14ac:dyDescent="0.3">
      <c r="A70" s="831" t="s">
        <v>2571</v>
      </c>
      <c r="B70" s="832" t="s">
        <v>2036</v>
      </c>
      <c r="C70" s="832" t="s">
        <v>2395</v>
      </c>
      <c r="D70" s="832" t="s">
        <v>2038</v>
      </c>
      <c r="E70" s="832" t="s">
        <v>2396</v>
      </c>
      <c r="F70" s="849"/>
      <c r="G70" s="849"/>
      <c r="H70" s="837">
        <v>0</v>
      </c>
      <c r="I70" s="849">
        <v>1</v>
      </c>
      <c r="J70" s="849">
        <v>58.52</v>
      </c>
      <c r="K70" s="837">
        <v>1</v>
      </c>
      <c r="L70" s="849">
        <v>1</v>
      </c>
      <c r="M70" s="850">
        <v>58.52</v>
      </c>
    </row>
    <row r="71" spans="1:13" ht="14.4" customHeight="1" x14ac:dyDescent="0.3">
      <c r="A71" s="831" t="s">
        <v>2571</v>
      </c>
      <c r="B71" s="832" t="s">
        <v>2058</v>
      </c>
      <c r="C71" s="832" t="s">
        <v>3007</v>
      </c>
      <c r="D71" s="832" t="s">
        <v>763</v>
      </c>
      <c r="E71" s="832" t="s">
        <v>3008</v>
      </c>
      <c r="F71" s="849"/>
      <c r="G71" s="849"/>
      <c r="H71" s="837">
        <v>0</v>
      </c>
      <c r="I71" s="849">
        <v>1</v>
      </c>
      <c r="J71" s="849">
        <v>29.27</v>
      </c>
      <c r="K71" s="837">
        <v>1</v>
      </c>
      <c r="L71" s="849">
        <v>1</v>
      </c>
      <c r="M71" s="850">
        <v>29.27</v>
      </c>
    </row>
    <row r="72" spans="1:13" ht="14.4" customHeight="1" x14ac:dyDescent="0.3">
      <c r="A72" s="831" t="s">
        <v>2571</v>
      </c>
      <c r="B72" s="832" t="s">
        <v>2061</v>
      </c>
      <c r="C72" s="832" t="s">
        <v>2962</v>
      </c>
      <c r="D72" s="832" t="s">
        <v>2661</v>
      </c>
      <c r="E72" s="832" t="s">
        <v>2963</v>
      </c>
      <c r="F72" s="849">
        <v>1</v>
      </c>
      <c r="G72" s="849">
        <v>207.27</v>
      </c>
      <c r="H72" s="837">
        <v>1</v>
      </c>
      <c r="I72" s="849"/>
      <c r="J72" s="849"/>
      <c r="K72" s="837">
        <v>0</v>
      </c>
      <c r="L72" s="849">
        <v>1</v>
      </c>
      <c r="M72" s="850">
        <v>207.27</v>
      </c>
    </row>
    <row r="73" spans="1:13" ht="14.4" customHeight="1" x14ac:dyDescent="0.3">
      <c r="A73" s="831" t="s">
        <v>2571</v>
      </c>
      <c r="B73" s="832" t="s">
        <v>2077</v>
      </c>
      <c r="C73" s="832" t="s">
        <v>3042</v>
      </c>
      <c r="D73" s="832" t="s">
        <v>2079</v>
      </c>
      <c r="E73" s="832" t="s">
        <v>2275</v>
      </c>
      <c r="F73" s="849"/>
      <c r="G73" s="849"/>
      <c r="H73" s="837">
        <v>0</v>
      </c>
      <c r="I73" s="849">
        <v>3</v>
      </c>
      <c r="J73" s="849">
        <v>286.17</v>
      </c>
      <c r="K73" s="837">
        <v>1</v>
      </c>
      <c r="L73" s="849">
        <v>3</v>
      </c>
      <c r="M73" s="850">
        <v>286.17</v>
      </c>
    </row>
    <row r="74" spans="1:13" ht="14.4" customHeight="1" x14ac:dyDescent="0.3">
      <c r="A74" s="831" t="s">
        <v>2571</v>
      </c>
      <c r="B74" s="832" t="s">
        <v>2092</v>
      </c>
      <c r="C74" s="832" t="s">
        <v>2095</v>
      </c>
      <c r="D74" s="832" t="s">
        <v>1045</v>
      </c>
      <c r="E74" s="832" t="s">
        <v>2096</v>
      </c>
      <c r="F74" s="849"/>
      <c r="G74" s="849"/>
      <c r="H74" s="837">
        <v>0</v>
      </c>
      <c r="I74" s="849">
        <v>1</v>
      </c>
      <c r="J74" s="849">
        <v>118.65</v>
      </c>
      <c r="K74" s="837">
        <v>1</v>
      </c>
      <c r="L74" s="849">
        <v>1</v>
      </c>
      <c r="M74" s="850">
        <v>118.65</v>
      </c>
    </row>
    <row r="75" spans="1:13" ht="14.4" customHeight="1" x14ac:dyDescent="0.3">
      <c r="A75" s="831" t="s">
        <v>2571</v>
      </c>
      <c r="B75" s="832" t="s">
        <v>2092</v>
      </c>
      <c r="C75" s="832" t="s">
        <v>3016</v>
      </c>
      <c r="D75" s="832" t="s">
        <v>3017</v>
      </c>
      <c r="E75" s="832" t="s">
        <v>3018</v>
      </c>
      <c r="F75" s="849"/>
      <c r="G75" s="849"/>
      <c r="H75" s="837">
        <v>0</v>
      </c>
      <c r="I75" s="849">
        <v>1</v>
      </c>
      <c r="J75" s="849">
        <v>237.31</v>
      </c>
      <c r="K75" s="837">
        <v>1</v>
      </c>
      <c r="L75" s="849">
        <v>1</v>
      </c>
      <c r="M75" s="850">
        <v>237.31</v>
      </c>
    </row>
    <row r="76" spans="1:13" ht="14.4" customHeight="1" x14ac:dyDescent="0.3">
      <c r="A76" s="831" t="s">
        <v>2571</v>
      </c>
      <c r="B76" s="832" t="s">
        <v>4362</v>
      </c>
      <c r="C76" s="832" t="s">
        <v>3056</v>
      </c>
      <c r="D76" s="832" t="s">
        <v>3057</v>
      </c>
      <c r="E76" s="832" t="s">
        <v>3058</v>
      </c>
      <c r="F76" s="849">
        <v>1</v>
      </c>
      <c r="G76" s="849">
        <v>130.44999999999999</v>
      </c>
      <c r="H76" s="837">
        <v>1</v>
      </c>
      <c r="I76" s="849"/>
      <c r="J76" s="849"/>
      <c r="K76" s="837">
        <v>0</v>
      </c>
      <c r="L76" s="849">
        <v>1</v>
      </c>
      <c r="M76" s="850">
        <v>130.44999999999999</v>
      </c>
    </row>
    <row r="77" spans="1:13" ht="14.4" customHeight="1" x14ac:dyDescent="0.3">
      <c r="A77" s="831" t="s">
        <v>2571</v>
      </c>
      <c r="B77" s="832" t="s">
        <v>2133</v>
      </c>
      <c r="C77" s="832" t="s">
        <v>2136</v>
      </c>
      <c r="D77" s="832" t="s">
        <v>1309</v>
      </c>
      <c r="E77" s="832" t="s">
        <v>2137</v>
      </c>
      <c r="F77" s="849"/>
      <c r="G77" s="849"/>
      <c r="H77" s="837">
        <v>0</v>
      </c>
      <c r="I77" s="849">
        <v>7</v>
      </c>
      <c r="J77" s="849">
        <v>1080.52</v>
      </c>
      <c r="K77" s="837">
        <v>1</v>
      </c>
      <c r="L77" s="849">
        <v>7</v>
      </c>
      <c r="M77" s="850">
        <v>1080.52</v>
      </c>
    </row>
    <row r="78" spans="1:13" ht="14.4" customHeight="1" x14ac:dyDescent="0.3">
      <c r="A78" s="831" t="s">
        <v>2571</v>
      </c>
      <c r="B78" s="832" t="s">
        <v>2184</v>
      </c>
      <c r="C78" s="832" t="s">
        <v>2188</v>
      </c>
      <c r="D78" s="832" t="s">
        <v>2189</v>
      </c>
      <c r="E78" s="832" t="s">
        <v>2190</v>
      </c>
      <c r="F78" s="849"/>
      <c r="G78" s="849"/>
      <c r="H78" s="837">
        <v>0</v>
      </c>
      <c r="I78" s="849">
        <v>3</v>
      </c>
      <c r="J78" s="849">
        <v>9695.43</v>
      </c>
      <c r="K78" s="837">
        <v>1</v>
      </c>
      <c r="L78" s="849">
        <v>3</v>
      </c>
      <c r="M78" s="850">
        <v>9695.43</v>
      </c>
    </row>
    <row r="79" spans="1:13" ht="14.4" customHeight="1" x14ac:dyDescent="0.3">
      <c r="A79" s="831" t="s">
        <v>2571</v>
      </c>
      <c r="B79" s="832" t="s">
        <v>2208</v>
      </c>
      <c r="C79" s="832" t="s">
        <v>2432</v>
      </c>
      <c r="D79" s="832" t="s">
        <v>2213</v>
      </c>
      <c r="E79" s="832" t="s">
        <v>2211</v>
      </c>
      <c r="F79" s="849">
        <v>11</v>
      </c>
      <c r="G79" s="849">
        <v>15699.53</v>
      </c>
      <c r="H79" s="837">
        <v>1</v>
      </c>
      <c r="I79" s="849"/>
      <c r="J79" s="849"/>
      <c r="K79" s="837">
        <v>0</v>
      </c>
      <c r="L79" s="849">
        <v>11</v>
      </c>
      <c r="M79" s="850">
        <v>15699.53</v>
      </c>
    </row>
    <row r="80" spans="1:13" ht="14.4" customHeight="1" x14ac:dyDescent="0.3">
      <c r="A80" s="831" t="s">
        <v>2571</v>
      </c>
      <c r="B80" s="832" t="s">
        <v>2235</v>
      </c>
      <c r="C80" s="832" t="s">
        <v>2955</v>
      </c>
      <c r="D80" s="832" t="s">
        <v>2956</v>
      </c>
      <c r="E80" s="832" t="s">
        <v>679</v>
      </c>
      <c r="F80" s="849">
        <v>1</v>
      </c>
      <c r="G80" s="849">
        <v>72.55</v>
      </c>
      <c r="H80" s="837">
        <v>1</v>
      </c>
      <c r="I80" s="849"/>
      <c r="J80" s="849"/>
      <c r="K80" s="837">
        <v>0</v>
      </c>
      <c r="L80" s="849">
        <v>1</v>
      </c>
      <c r="M80" s="850">
        <v>72.55</v>
      </c>
    </row>
    <row r="81" spans="1:13" ht="14.4" customHeight="1" x14ac:dyDescent="0.3">
      <c r="A81" s="831" t="s">
        <v>2571</v>
      </c>
      <c r="B81" s="832" t="s">
        <v>2235</v>
      </c>
      <c r="C81" s="832" t="s">
        <v>2957</v>
      </c>
      <c r="D81" s="832" t="s">
        <v>2657</v>
      </c>
      <c r="E81" s="832" t="s">
        <v>2958</v>
      </c>
      <c r="F81" s="849">
        <v>2</v>
      </c>
      <c r="G81" s="849">
        <v>72.540000000000006</v>
      </c>
      <c r="H81" s="837">
        <v>1</v>
      </c>
      <c r="I81" s="849"/>
      <c r="J81" s="849"/>
      <c r="K81" s="837">
        <v>0</v>
      </c>
      <c r="L81" s="849">
        <v>2</v>
      </c>
      <c r="M81" s="850">
        <v>72.540000000000006</v>
      </c>
    </row>
    <row r="82" spans="1:13" ht="14.4" customHeight="1" x14ac:dyDescent="0.3">
      <c r="A82" s="831" t="s">
        <v>2571</v>
      </c>
      <c r="B82" s="832" t="s">
        <v>2235</v>
      </c>
      <c r="C82" s="832" t="s">
        <v>2656</v>
      </c>
      <c r="D82" s="832" t="s">
        <v>2657</v>
      </c>
      <c r="E82" s="832" t="s">
        <v>2658</v>
      </c>
      <c r="F82" s="849">
        <v>1</v>
      </c>
      <c r="G82" s="849">
        <v>121.75</v>
      </c>
      <c r="H82" s="837">
        <v>1</v>
      </c>
      <c r="I82" s="849"/>
      <c r="J82" s="849"/>
      <c r="K82" s="837">
        <v>0</v>
      </c>
      <c r="L82" s="849">
        <v>1</v>
      </c>
      <c r="M82" s="850">
        <v>121.75</v>
      </c>
    </row>
    <row r="83" spans="1:13" ht="14.4" customHeight="1" x14ac:dyDescent="0.3">
      <c r="A83" s="831" t="s">
        <v>2571</v>
      </c>
      <c r="B83" s="832" t="s">
        <v>2235</v>
      </c>
      <c r="C83" s="832" t="s">
        <v>2236</v>
      </c>
      <c r="D83" s="832" t="s">
        <v>678</v>
      </c>
      <c r="E83" s="832" t="s">
        <v>679</v>
      </c>
      <c r="F83" s="849"/>
      <c r="G83" s="849"/>
      <c r="H83" s="837">
        <v>0</v>
      </c>
      <c r="I83" s="849">
        <v>9</v>
      </c>
      <c r="J83" s="849">
        <v>652.94999999999993</v>
      </c>
      <c r="K83" s="837">
        <v>1</v>
      </c>
      <c r="L83" s="849">
        <v>9</v>
      </c>
      <c r="M83" s="850">
        <v>652.94999999999993</v>
      </c>
    </row>
    <row r="84" spans="1:13" ht="14.4" customHeight="1" x14ac:dyDescent="0.3">
      <c r="A84" s="831" t="s">
        <v>2571</v>
      </c>
      <c r="B84" s="832" t="s">
        <v>2235</v>
      </c>
      <c r="C84" s="832" t="s">
        <v>2237</v>
      </c>
      <c r="D84" s="832" t="s">
        <v>678</v>
      </c>
      <c r="E84" s="832" t="s">
        <v>680</v>
      </c>
      <c r="F84" s="849"/>
      <c r="G84" s="849"/>
      <c r="H84" s="837">
        <v>0</v>
      </c>
      <c r="I84" s="849">
        <v>5</v>
      </c>
      <c r="J84" s="849">
        <v>326.39999999999998</v>
      </c>
      <c r="K84" s="837">
        <v>1</v>
      </c>
      <c r="L84" s="849">
        <v>5</v>
      </c>
      <c r="M84" s="850">
        <v>326.39999999999998</v>
      </c>
    </row>
    <row r="85" spans="1:13" ht="14.4" customHeight="1" x14ac:dyDescent="0.3">
      <c r="A85" s="831" t="s">
        <v>2571</v>
      </c>
      <c r="B85" s="832" t="s">
        <v>2235</v>
      </c>
      <c r="C85" s="832" t="s">
        <v>2753</v>
      </c>
      <c r="D85" s="832" t="s">
        <v>678</v>
      </c>
      <c r="E85" s="832" t="s">
        <v>2234</v>
      </c>
      <c r="F85" s="849"/>
      <c r="G85" s="849"/>
      <c r="H85" s="837">
        <v>0</v>
      </c>
      <c r="I85" s="849">
        <v>2</v>
      </c>
      <c r="J85" s="849">
        <v>43.52</v>
      </c>
      <c r="K85" s="837">
        <v>1</v>
      </c>
      <c r="L85" s="849">
        <v>2</v>
      </c>
      <c r="M85" s="850">
        <v>43.52</v>
      </c>
    </row>
    <row r="86" spans="1:13" ht="14.4" customHeight="1" x14ac:dyDescent="0.3">
      <c r="A86" s="831" t="s">
        <v>2571</v>
      </c>
      <c r="B86" s="832" t="s">
        <v>2260</v>
      </c>
      <c r="C86" s="832" t="s">
        <v>2959</v>
      </c>
      <c r="D86" s="832" t="s">
        <v>2960</v>
      </c>
      <c r="E86" s="832" t="s">
        <v>2961</v>
      </c>
      <c r="F86" s="849"/>
      <c r="G86" s="849"/>
      <c r="H86" s="837">
        <v>0</v>
      </c>
      <c r="I86" s="849">
        <v>2</v>
      </c>
      <c r="J86" s="849">
        <v>37.619999999999997</v>
      </c>
      <c r="K86" s="837">
        <v>1</v>
      </c>
      <c r="L86" s="849">
        <v>2</v>
      </c>
      <c r="M86" s="850">
        <v>37.619999999999997</v>
      </c>
    </row>
    <row r="87" spans="1:13" ht="14.4" customHeight="1" x14ac:dyDescent="0.3">
      <c r="A87" s="831" t="s">
        <v>2571</v>
      </c>
      <c r="B87" s="832" t="s">
        <v>2269</v>
      </c>
      <c r="C87" s="832" t="s">
        <v>2964</v>
      </c>
      <c r="D87" s="832" t="s">
        <v>2965</v>
      </c>
      <c r="E87" s="832" t="s">
        <v>2966</v>
      </c>
      <c r="F87" s="849">
        <v>1</v>
      </c>
      <c r="G87" s="849">
        <v>439.98</v>
      </c>
      <c r="H87" s="837">
        <v>1</v>
      </c>
      <c r="I87" s="849"/>
      <c r="J87" s="849"/>
      <c r="K87" s="837">
        <v>0</v>
      </c>
      <c r="L87" s="849">
        <v>1</v>
      </c>
      <c r="M87" s="850">
        <v>439.98</v>
      </c>
    </row>
    <row r="88" spans="1:13" ht="14.4" customHeight="1" x14ac:dyDescent="0.3">
      <c r="A88" s="831" t="s">
        <v>2571</v>
      </c>
      <c r="B88" s="832" t="s">
        <v>4363</v>
      </c>
      <c r="C88" s="832" t="s">
        <v>3088</v>
      </c>
      <c r="D88" s="832" t="s">
        <v>3089</v>
      </c>
      <c r="E88" s="832" t="s">
        <v>3090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2571</v>
      </c>
      <c r="B89" s="832" t="s">
        <v>2361</v>
      </c>
      <c r="C89" s="832" t="s">
        <v>2362</v>
      </c>
      <c r="D89" s="832" t="s">
        <v>1443</v>
      </c>
      <c r="E89" s="832" t="s">
        <v>2363</v>
      </c>
      <c r="F89" s="849"/>
      <c r="G89" s="849"/>
      <c r="H89" s="837">
        <v>0</v>
      </c>
      <c r="I89" s="849">
        <v>1</v>
      </c>
      <c r="J89" s="849">
        <v>63.75</v>
      </c>
      <c r="K89" s="837">
        <v>1</v>
      </c>
      <c r="L89" s="849">
        <v>1</v>
      </c>
      <c r="M89" s="850">
        <v>63.75</v>
      </c>
    </row>
    <row r="90" spans="1:13" ht="14.4" customHeight="1" x14ac:dyDescent="0.3">
      <c r="A90" s="831" t="s">
        <v>2571</v>
      </c>
      <c r="B90" s="832" t="s">
        <v>2284</v>
      </c>
      <c r="C90" s="832" t="s">
        <v>2285</v>
      </c>
      <c r="D90" s="832" t="s">
        <v>1095</v>
      </c>
      <c r="E90" s="832" t="s">
        <v>2286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" customHeight="1" x14ac:dyDescent="0.3">
      <c r="A91" s="831" t="s">
        <v>2571</v>
      </c>
      <c r="B91" s="832" t="s">
        <v>2291</v>
      </c>
      <c r="C91" s="832" t="s">
        <v>2295</v>
      </c>
      <c r="D91" s="832" t="s">
        <v>1245</v>
      </c>
      <c r="E91" s="832" t="s">
        <v>2296</v>
      </c>
      <c r="F91" s="849"/>
      <c r="G91" s="849"/>
      <c r="H91" s="837">
        <v>0</v>
      </c>
      <c r="I91" s="849">
        <v>1</v>
      </c>
      <c r="J91" s="849">
        <v>176.32</v>
      </c>
      <c r="K91" s="837">
        <v>1</v>
      </c>
      <c r="L91" s="849">
        <v>1</v>
      </c>
      <c r="M91" s="850">
        <v>176.32</v>
      </c>
    </row>
    <row r="92" spans="1:13" ht="14.4" customHeight="1" x14ac:dyDescent="0.3">
      <c r="A92" s="831" t="s">
        <v>2572</v>
      </c>
      <c r="B92" s="832" t="s">
        <v>1986</v>
      </c>
      <c r="C92" s="832" t="s">
        <v>2646</v>
      </c>
      <c r="D92" s="832" t="s">
        <v>1990</v>
      </c>
      <c r="E92" s="832" t="s">
        <v>2647</v>
      </c>
      <c r="F92" s="849"/>
      <c r="G92" s="849"/>
      <c r="H92" s="837">
        <v>0</v>
      </c>
      <c r="I92" s="849">
        <v>7</v>
      </c>
      <c r="J92" s="849">
        <v>225.75</v>
      </c>
      <c r="K92" s="837">
        <v>1</v>
      </c>
      <c r="L92" s="849">
        <v>7</v>
      </c>
      <c r="M92" s="850">
        <v>225.75</v>
      </c>
    </row>
    <row r="93" spans="1:13" ht="14.4" customHeight="1" x14ac:dyDescent="0.3">
      <c r="A93" s="831" t="s">
        <v>2572</v>
      </c>
      <c r="B93" s="832" t="s">
        <v>1986</v>
      </c>
      <c r="C93" s="832" t="s">
        <v>3405</v>
      </c>
      <c r="D93" s="832" t="s">
        <v>1990</v>
      </c>
      <c r="E93" s="832" t="s">
        <v>3406</v>
      </c>
      <c r="F93" s="849">
        <v>1</v>
      </c>
      <c r="G93" s="849">
        <v>34.56</v>
      </c>
      <c r="H93" s="837">
        <v>1</v>
      </c>
      <c r="I93" s="849"/>
      <c r="J93" s="849"/>
      <c r="K93" s="837">
        <v>0</v>
      </c>
      <c r="L93" s="849">
        <v>1</v>
      </c>
      <c r="M93" s="850">
        <v>34.56</v>
      </c>
    </row>
    <row r="94" spans="1:13" ht="14.4" customHeight="1" x14ac:dyDescent="0.3">
      <c r="A94" s="831" t="s">
        <v>2572</v>
      </c>
      <c r="B94" s="832" t="s">
        <v>2378</v>
      </c>
      <c r="C94" s="832" t="s">
        <v>2709</v>
      </c>
      <c r="D94" s="832" t="s">
        <v>2380</v>
      </c>
      <c r="E94" s="832" t="s">
        <v>2710</v>
      </c>
      <c r="F94" s="849"/>
      <c r="G94" s="849"/>
      <c r="H94" s="837">
        <v>0</v>
      </c>
      <c r="I94" s="849">
        <v>1</v>
      </c>
      <c r="J94" s="849">
        <v>120.61</v>
      </c>
      <c r="K94" s="837">
        <v>1</v>
      </c>
      <c r="L94" s="849">
        <v>1</v>
      </c>
      <c r="M94" s="850">
        <v>120.61</v>
      </c>
    </row>
    <row r="95" spans="1:13" ht="14.4" customHeight="1" x14ac:dyDescent="0.3">
      <c r="A95" s="831" t="s">
        <v>2572</v>
      </c>
      <c r="B95" s="832" t="s">
        <v>2010</v>
      </c>
      <c r="C95" s="832" t="s">
        <v>2694</v>
      </c>
      <c r="D95" s="832" t="s">
        <v>901</v>
      </c>
      <c r="E95" s="832" t="s">
        <v>2018</v>
      </c>
      <c r="F95" s="849"/>
      <c r="G95" s="849"/>
      <c r="H95" s="837">
        <v>0</v>
      </c>
      <c r="I95" s="849">
        <v>4</v>
      </c>
      <c r="J95" s="849">
        <v>1963.56</v>
      </c>
      <c r="K95" s="837">
        <v>1</v>
      </c>
      <c r="L95" s="849">
        <v>4</v>
      </c>
      <c r="M95" s="850">
        <v>1963.56</v>
      </c>
    </row>
    <row r="96" spans="1:13" ht="14.4" customHeight="1" x14ac:dyDescent="0.3">
      <c r="A96" s="831" t="s">
        <v>2572</v>
      </c>
      <c r="B96" s="832" t="s">
        <v>2010</v>
      </c>
      <c r="C96" s="832" t="s">
        <v>2654</v>
      </c>
      <c r="D96" s="832" t="s">
        <v>1783</v>
      </c>
      <c r="E96" s="832" t="s">
        <v>2476</v>
      </c>
      <c r="F96" s="849"/>
      <c r="G96" s="849"/>
      <c r="H96" s="837">
        <v>0</v>
      </c>
      <c r="I96" s="849">
        <v>6</v>
      </c>
      <c r="J96" s="849">
        <v>8313.7199999999993</v>
      </c>
      <c r="K96" s="837">
        <v>1</v>
      </c>
      <c r="L96" s="849">
        <v>6</v>
      </c>
      <c r="M96" s="850">
        <v>8313.7199999999993</v>
      </c>
    </row>
    <row r="97" spans="1:13" ht="14.4" customHeight="1" x14ac:dyDescent="0.3">
      <c r="A97" s="831" t="s">
        <v>2572</v>
      </c>
      <c r="B97" s="832" t="s">
        <v>2010</v>
      </c>
      <c r="C97" s="832" t="s">
        <v>2695</v>
      </c>
      <c r="D97" s="832" t="s">
        <v>1783</v>
      </c>
      <c r="E97" s="832" t="s">
        <v>2478</v>
      </c>
      <c r="F97" s="849"/>
      <c r="G97" s="849"/>
      <c r="H97" s="837">
        <v>0</v>
      </c>
      <c r="I97" s="849">
        <v>1</v>
      </c>
      <c r="J97" s="849">
        <v>1847.49</v>
      </c>
      <c r="K97" s="837">
        <v>1</v>
      </c>
      <c r="L97" s="849">
        <v>1</v>
      </c>
      <c r="M97" s="850">
        <v>1847.49</v>
      </c>
    </row>
    <row r="98" spans="1:13" ht="14.4" customHeight="1" x14ac:dyDescent="0.3">
      <c r="A98" s="831" t="s">
        <v>2572</v>
      </c>
      <c r="B98" s="832" t="s">
        <v>2019</v>
      </c>
      <c r="C98" s="832" t="s">
        <v>2022</v>
      </c>
      <c r="D98" s="832" t="s">
        <v>796</v>
      </c>
      <c r="E98" s="832" t="s">
        <v>2023</v>
      </c>
      <c r="F98" s="849"/>
      <c r="G98" s="849"/>
      <c r="H98" s="837">
        <v>0</v>
      </c>
      <c r="I98" s="849">
        <v>1</v>
      </c>
      <c r="J98" s="849">
        <v>72</v>
      </c>
      <c r="K98" s="837">
        <v>1</v>
      </c>
      <c r="L98" s="849">
        <v>1</v>
      </c>
      <c r="M98" s="850">
        <v>72</v>
      </c>
    </row>
    <row r="99" spans="1:13" ht="14.4" customHeight="1" x14ac:dyDescent="0.3">
      <c r="A99" s="831" t="s">
        <v>2572</v>
      </c>
      <c r="B99" s="832" t="s">
        <v>2045</v>
      </c>
      <c r="C99" s="832" t="s">
        <v>2046</v>
      </c>
      <c r="D99" s="832" t="s">
        <v>2047</v>
      </c>
      <c r="E99" s="832" t="s">
        <v>2048</v>
      </c>
      <c r="F99" s="849"/>
      <c r="G99" s="849"/>
      <c r="H99" s="837">
        <v>0</v>
      </c>
      <c r="I99" s="849">
        <v>1</v>
      </c>
      <c r="J99" s="849">
        <v>65.540000000000006</v>
      </c>
      <c r="K99" s="837">
        <v>1</v>
      </c>
      <c r="L99" s="849">
        <v>1</v>
      </c>
      <c r="M99" s="850">
        <v>65.540000000000006</v>
      </c>
    </row>
    <row r="100" spans="1:13" ht="14.4" customHeight="1" x14ac:dyDescent="0.3">
      <c r="A100" s="831" t="s">
        <v>2572</v>
      </c>
      <c r="B100" s="832" t="s">
        <v>2071</v>
      </c>
      <c r="C100" s="832" t="s">
        <v>2072</v>
      </c>
      <c r="D100" s="832" t="s">
        <v>1142</v>
      </c>
      <c r="E100" s="832" t="s">
        <v>2053</v>
      </c>
      <c r="F100" s="849"/>
      <c r="G100" s="849"/>
      <c r="H100" s="837">
        <v>0</v>
      </c>
      <c r="I100" s="849">
        <v>1</v>
      </c>
      <c r="J100" s="849">
        <v>47.7</v>
      </c>
      <c r="K100" s="837">
        <v>1</v>
      </c>
      <c r="L100" s="849">
        <v>1</v>
      </c>
      <c r="M100" s="850">
        <v>47.7</v>
      </c>
    </row>
    <row r="101" spans="1:13" ht="14.4" customHeight="1" x14ac:dyDescent="0.3">
      <c r="A101" s="831" t="s">
        <v>2572</v>
      </c>
      <c r="B101" s="832" t="s">
        <v>2133</v>
      </c>
      <c r="C101" s="832" t="s">
        <v>2136</v>
      </c>
      <c r="D101" s="832" t="s">
        <v>1309</v>
      </c>
      <c r="E101" s="832" t="s">
        <v>2137</v>
      </c>
      <c r="F101" s="849"/>
      <c r="G101" s="849"/>
      <c r="H101" s="837">
        <v>0</v>
      </c>
      <c r="I101" s="849">
        <v>1</v>
      </c>
      <c r="J101" s="849">
        <v>154.36000000000001</v>
      </c>
      <c r="K101" s="837">
        <v>1</v>
      </c>
      <c r="L101" s="849">
        <v>1</v>
      </c>
      <c r="M101" s="850">
        <v>154.36000000000001</v>
      </c>
    </row>
    <row r="102" spans="1:13" ht="14.4" customHeight="1" x14ac:dyDescent="0.3">
      <c r="A102" s="831" t="s">
        <v>2572</v>
      </c>
      <c r="B102" s="832" t="s">
        <v>2133</v>
      </c>
      <c r="C102" s="832" t="s">
        <v>2134</v>
      </c>
      <c r="D102" s="832" t="s">
        <v>1309</v>
      </c>
      <c r="E102" s="832" t="s">
        <v>2135</v>
      </c>
      <c r="F102" s="849"/>
      <c r="G102" s="849"/>
      <c r="H102" s="837">
        <v>0</v>
      </c>
      <c r="I102" s="849">
        <v>1</v>
      </c>
      <c r="J102" s="849">
        <v>225.06</v>
      </c>
      <c r="K102" s="837">
        <v>1</v>
      </c>
      <c r="L102" s="849">
        <v>1</v>
      </c>
      <c r="M102" s="850">
        <v>225.06</v>
      </c>
    </row>
    <row r="103" spans="1:13" ht="14.4" customHeight="1" x14ac:dyDescent="0.3">
      <c r="A103" s="831" t="s">
        <v>2572</v>
      </c>
      <c r="B103" s="832" t="s">
        <v>2184</v>
      </c>
      <c r="C103" s="832" t="s">
        <v>2188</v>
      </c>
      <c r="D103" s="832" t="s">
        <v>2189</v>
      </c>
      <c r="E103" s="832" t="s">
        <v>2190</v>
      </c>
      <c r="F103" s="849"/>
      <c r="G103" s="849"/>
      <c r="H103" s="837">
        <v>0</v>
      </c>
      <c r="I103" s="849">
        <v>3</v>
      </c>
      <c r="J103" s="849">
        <v>9695.43</v>
      </c>
      <c r="K103" s="837">
        <v>1</v>
      </c>
      <c r="L103" s="849">
        <v>3</v>
      </c>
      <c r="M103" s="850">
        <v>9695.43</v>
      </c>
    </row>
    <row r="104" spans="1:13" ht="14.4" customHeight="1" x14ac:dyDescent="0.3">
      <c r="A104" s="831" t="s">
        <v>2572</v>
      </c>
      <c r="B104" s="832" t="s">
        <v>2208</v>
      </c>
      <c r="C104" s="832" t="s">
        <v>4317</v>
      </c>
      <c r="D104" s="832" t="s">
        <v>4318</v>
      </c>
      <c r="E104" s="832" t="s">
        <v>2666</v>
      </c>
      <c r="F104" s="849">
        <v>4</v>
      </c>
      <c r="G104" s="849">
        <v>1902.84</v>
      </c>
      <c r="H104" s="837">
        <v>1</v>
      </c>
      <c r="I104" s="849"/>
      <c r="J104" s="849"/>
      <c r="K104" s="837">
        <v>0</v>
      </c>
      <c r="L104" s="849">
        <v>4</v>
      </c>
      <c r="M104" s="850">
        <v>1902.84</v>
      </c>
    </row>
    <row r="105" spans="1:13" ht="14.4" customHeight="1" x14ac:dyDescent="0.3">
      <c r="A105" s="831" t="s">
        <v>2572</v>
      </c>
      <c r="B105" s="832" t="s">
        <v>2235</v>
      </c>
      <c r="C105" s="832" t="s">
        <v>2753</v>
      </c>
      <c r="D105" s="832" t="s">
        <v>678</v>
      </c>
      <c r="E105" s="832" t="s">
        <v>2234</v>
      </c>
      <c r="F105" s="849"/>
      <c r="G105" s="849"/>
      <c r="H105" s="837">
        <v>0</v>
      </c>
      <c r="I105" s="849">
        <v>3</v>
      </c>
      <c r="J105" s="849">
        <v>65.28</v>
      </c>
      <c r="K105" s="837">
        <v>1</v>
      </c>
      <c r="L105" s="849">
        <v>3</v>
      </c>
      <c r="M105" s="850">
        <v>65.28</v>
      </c>
    </row>
    <row r="106" spans="1:13" ht="14.4" customHeight="1" x14ac:dyDescent="0.3">
      <c r="A106" s="831" t="s">
        <v>2572</v>
      </c>
      <c r="B106" s="832" t="s">
        <v>2269</v>
      </c>
      <c r="C106" s="832" t="s">
        <v>2720</v>
      </c>
      <c r="D106" s="832" t="s">
        <v>777</v>
      </c>
      <c r="E106" s="832" t="s">
        <v>2272</v>
      </c>
      <c r="F106" s="849"/>
      <c r="G106" s="849"/>
      <c r="H106" s="837">
        <v>0</v>
      </c>
      <c r="I106" s="849">
        <v>1</v>
      </c>
      <c r="J106" s="849">
        <v>132</v>
      </c>
      <c r="K106" s="837">
        <v>1</v>
      </c>
      <c r="L106" s="849">
        <v>1</v>
      </c>
      <c r="M106" s="850">
        <v>132</v>
      </c>
    </row>
    <row r="107" spans="1:13" ht="14.4" customHeight="1" x14ac:dyDescent="0.3">
      <c r="A107" s="831" t="s">
        <v>2572</v>
      </c>
      <c r="B107" s="832" t="s">
        <v>2269</v>
      </c>
      <c r="C107" s="832" t="s">
        <v>2270</v>
      </c>
      <c r="D107" s="832" t="s">
        <v>775</v>
      </c>
      <c r="E107" s="832" t="s">
        <v>1510</v>
      </c>
      <c r="F107" s="849"/>
      <c r="G107" s="849"/>
      <c r="H107" s="837">
        <v>0</v>
      </c>
      <c r="I107" s="849">
        <v>3</v>
      </c>
      <c r="J107" s="849">
        <v>197.96999999999997</v>
      </c>
      <c r="K107" s="837">
        <v>1</v>
      </c>
      <c r="L107" s="849">
        <v>3</v>
      </c>
      <c r="M107" s="850">
        <v>197.96999999999997</v>
      </c>
    </row>
    <row r="108" spans="1:13" ht="14.4" customHeight="1" x14ac:dyDescent="0.3">
      <c r="A108" s="831" t="s">
        <v>2572</v>
      </c>
      <c r="B108" s="832" t="s">
        <v>2191</v>
      </c>
      <c r="C108" s="832" t="s">
        <v>2192</v>
      </c>
      <c r="D108" s="832" t="s">
        <v>2193</v>
      </c>
      <c r="E108" s="832" t="s">
        <v>2194</v>
      </c>
      <c r="F108" s="849"/>
      <c r="G108" s="849"/>
      <c r="H108" s="837">
        <v>0</v>
      </c>
      <c r="I108" s="849">
        <v>4</v>
      </c>
      <c r="J108" s="849">
        <v>41301.120000000003</v>
      </c>
      <c r="K108" s="837">
        <v>1</v>
      </c>
      <c r="L108" s="849">
        <v>4</v>
      </c>
      <c r="M108" s="850">
        <v>41301.120000000003</v>
      </c>
    </row>
    <row r="109" spans="1:13" ht="14.4" customHeight="1" x14ac:dyDescent="0.3">
      <c r="A109" s="831" t="s">
        <v>2572</v>
      </c>
      <c r="B109" s="832" t="s">
        <v>2246</v>
      </c>
      <c r="C109" s="832" t="s">
        <v>2440</v>
      </c>
      <c r="D109" s="832" t="s">
        <v>1209</v>
      </c>
      <c r="E109" s="832" t="s">
        <v>2441</v>
      </c>
      <c r="F109" s="849"/>
      <c r="G109" s="849"/>
      <c r="H109" s="837">
        <v>0</v>
      </c>
      <c r="I109" s="849">
        <v>1</v>
      </c>
      <c r="J109" s="849">
        <v>21.79</v>
      </c>
      <c r="K109" s="837">
        <v>1</v>
      </c>
      <c r="L109" s="849">
        <v>1</v>
      </c>
      <c r="M109" s="850">
        <v>21.79</v>
      </c>
    </row>
    <row r="110" spans="1:13" ht="14.4" customHeight="1" x14ac:dyDescent="0.3">
      <c r="A110" s="831" t="s">
        <v>2573</v>
      </c>
      <c r="B110" s="832" t="s">
        <v>1986</v>
      </c>
      <c r="C110" s="832" t="s">
        <v>2769</v>
      </c>
      <c r="D110" s="832" t="s">
        <v>1990</v>
      </c>
      <c r="E110" s="832" t="s">
        <v>1991</v>
      </c>
      <c r="F110" s="849"/>
      <c r="G110" s="849"/>
      <c r="H110" s="837">
        <v>0</v>
      </c>
      <c r="I110" s="849">
        <v>2</v>
      </c>
      <c r="J110" s="849">
        <v>230.36</v>
      </c>
      <c r="K110" s="837">
        <v>1</v>
      </c>
      <c r="L110" s="849">
        <v>2</v>
      </c>
      <c r="M110" s="850">
        <v>230.36</v>
      </c>
    </row>
    <row r="111" spans="1:13" ht="14.4" customHeight="1" x14ac:dyDescent="0.3">
      <c r="A111" s="831" t="s">
        <v>2573</v>
      </c>
      <c r="B111" s="832" t="s">
        <v>1986</v>
      </c>
      <c r="C111" s="832" t="s">
        <v>2646</v>
      </c>
      <c r="D111" s="832" t="s">
        <v>1990</v>
      </c>
      <c r="E111" s="832" t="s">
        <v>2647</v>
      </c>
      <c r="F111" s="849"/>
      <c r="G111" s="849"/>
      <c r="H111" s="837">
        <v>0</v>
      </c>
      <c r="I111" s="849">
        <v>1</v>
      </c>
      <c r="J111" s="849">
        <v>32.25</v>
      </c>
      <c r="K111" s="837">
        <v>1</v>
      </c>
      <c r="L111" s="849">
        <v>1</v>
      </c>
      <c r="M111" s="850">
        <v>32.25</v>
      </c>
    </row>
    <row r="112" spans="1:13" ht="14.4" customHeight="1" x14ac:dyDescent="0.3">
      <c r="A112" s="831" t="s">
        <v>2573</v>
      </c>
      <c r="B112" s="832" t="s">
        <v>1986</v>
      </c>
      <c r="C112" s="832" t="s">
        <v>2744</v>
      </c>
      <c r="D112" s="832" t="s">
        <v>1990</v>
      </c>
      <c r="E112" s="832" t="s">
        <v>2745</v>
      </c>
      <c r="F112" s="849">
        <v>1</v>
      </c>
      <c r="G112" s="849">
        <v>103.67</v>
      </c>
      <c r="H112" s="837">
        <v>1</v>
      </c>
      <c r="I112" s="849"/>
      <c r="J112" s="849"/>
      <c r="K112" s="837">
        <v>0</v>
      </c>
      <c r="L112" s="849">
        <v>1</v>
      </c>
      <c r="M112" s="850">
        <v>103.67</v>
      </c>
    </row>
    <row r="113" spans="1:13" ht="14.4" customHeight="1" x14ac:dyDescent="0.3">
      <c r="A113" s="831" t="s">
        <v>2573</v>
      </c>
      <c r="B113" s="832" t="s">
        <v>2378</v>
      </c>
      <c r="C113" s="832" t="s">
        <v>3153</v>
      </c>
      <c r="D113" s="832" t="s">
        <v>3085</v>
      </c>
      <c r="E113" s="832" t="s">
        <v>3154</v>
      </c>
      <c r="F113" s="849"/>
      <c r="G113" s="849"/>
      <c r="H113" s="837">
        <v>0</v>
      </c>
      <c r="I113" s="849">
        <v>1</v>
      </c>
      <c r="J113" s="849">
        <v>93.75</v>
      </c>
      <c r="K113" s="837">
        <v>1</v>
      </c>
      <c r="L113" s="849">
        <v>1</v>
      </c>
      <c r="M113" s="850">
        <v>93.75</v>
      </c>
    </row>
    <row r="114" spans="1:13" ht="14.4" customHeight="1" x14ac:dyDescent="0.3">
      <c r="A114" s="831" t="s">
        <v>2573</v>
      </c>
      <c r="B114" s="832" t="s">
        <v>2378</v>
      </c>
      <c r="C114" s="832" t="s">
        <v>3084</v>
      </c>
      <c r="D114" s="832" t="s">
        <v>3085</v>
      </c>
      <c r="E114" s="832" t="s">
        <v>3086</v>
      </c>
      <c r="F114" s="849"/>
      <c r="G114" s="849"/>
      <c r="H114" s="837">
        <v>0</v>
      </c>
      <c r="I114" s="849">
        <v>2</v>
      </c>
      <c r="J114" s="849">
        <v>369.48</v>
      </c>
      <c r="K114" s="837">
        <v>1</v>
      </c>
      <c r="L114" s="849">
        <v>2</v>
      </c>
      <c r="M114" s="850">
        <v>369.48</v>
      </c>
    </row>
    <row r="115" spans="1:13" ht="14.4" customHeight="1" x14ac:dyDescent="0.3">
      <c r="A115" s="831" t="s">
        <v>2573</v>
      </c>
      <c r="B115" s="832" t="s">
        <v>2378</v>
      </c>
      <c r="C115" s="832" t="s">
        <v>2379</v>
      </c>
      <c r="D115" s="832" t="s">
        <v>2380</v>
      </c>
      <c r="E115" s="832" t="s">
        <v>2084</v>
      </c>
      <c r="F115" s="849"/>
      <c r="G115" s="849"/>
      <c r="H115" s="837">
        <v>0</v>
      </c>
      <c r="I115" s="849">
        <v>5</v>
      </c>
      <c r="J115" s="849">
        <v>923.7</v>
      </c>
      <c r="K115" s="837">
        <v>1</v>
      </c>
      <c r="L115" s="849">
        <v>5</v>
      </c>
      <c r="M115" s="850">
        <v>923.7</v>
      </c>
    </row>
    <row r="116" spans="1:13" ht="14.4" customHeight="1" x14ac:dyDescent="0.3">
      <c r="A116" s="831" t="s">
        <v>2573</v>
      </c>
      <c r="B116" s="832" t="s">
        <v>2010</v>
      </c>
      <c r="C116" s="832" t="s">
        <v>2694</v>
      </c>
      <c r="D116" s="832" t="s">
        <v>901</v>
      </c>
      <c r="E116" s="832" t="s">
        <v>2018</v>
      </c>
      <c r="F116" s="849"/>
      <c r="G116" s="849"/>
      <c r="H116" s="837">
        <v>0</v>
      </c>
      <c r="I116" s="849">
        <v>6</v>
      </c>
      <c r="J116" s="849">
        <v>2945.3399999999997</v>
      </c>
      <c r="K116" s="837">
        <v>1</v>
      </c>
      <c r="L116" s="849">
        <v>6</v>
      </c>
      <c r="M116" s="850">
        <v>2945.3399999999997</v>
      </c>
    </row>
    <row r="117" spans="1:13" ht="14.4" customHeight="1" x14ac:dyDescent="0.3">
      <c r="A117" s="831" t="s">
        <v>2573</v>
      </c>
      <c r="B117" s="832" t="s">
        <v>2010</v>
      </c>
      <c r="C117" s="832" t="s">
        <v>2740</v>
      </c>
      <c r="D117" s="832" t="s">
        <v>901</v>
      </c>
      <c r="E117" s="832" t="s">
        <v>2016</v>
      </c>
      <c r="F117" s="849"/>
      <c r="G117" s="849"/>
      <c r="H117" s="837">
        <v>0</v>
      </c>
      <c r="I117" s="849">
        <v>4</v>
      </c>
      <c r="J117" s="849">
        <v>2945.32</v>
      </c>
      <c r="K117" s="837">
        <v>1</v>
      </c>
      <c r="L117" s="849">
        <v>4</v>
      </c>
      <c r="M117" s="850">
        <v>2945.32</v>
      </c>
    </row>
    <row r="118" spans="1:13" ht="14.4" customHeight="1" x14ac:dyDescent="0.3">
      <c r="A118" s="831" t="s">
        <v>2573</v>
      </c>
      <c r="B118" s="832" t="s">
        <v>2010</v>
      </c>
      <c r="C118" s="832" t="s">
        <v>2654</v>
      </c>
      <c r="D118" s="832" t="s">
        <v>1783</v>
      </c>
      <c r="E118" s="832" t="s">
        <v>2476</v>
      </c>
      <c r="F118" s="849"/>
      <c r="G118" s="849"/>
      <c r="H118" s="837">
        <v>0</v>
      </c>
      <c r="I118" s="849">
        <v>5</v>
      </c>
      <c r="J118" s="849">
        <v>6928.0999999999995</v>
      </c>
      <c r="K118" s="837">
        <v>1</v>
      </c>
      <c r="L118" s="849">
        <v>5</v>
      </c>
      <c r="M118" s="850">
        <v>6928.0999999999995</v>
      </c>
    </row>
    <row r="119" spans="1:13" ht="14.4" customHeight="1" x14ac:dyDescent="0.3">
      <c r="A119" s="831" t="s">
        <v>2573</v>
      </c>
      <c r="B119" s="832" t="s">
        <v>2010</v>
      </c>
      <c r="C119" s="832" t="s">
        <v>2475</v>
      </c>
      <c r="D119" s="832" t="s">
        <v>1783</v>
      </c>
      <c r="E119" s="832" t="s">
        <v>2476</v>
      </c>
      <c r="F119" s="849"/>
      <c r="G119" s="849"/>
      <c r="H119" s="837">
        <v>0</v>
      </c>
      <c r="I119" s="849">
        <v>3</v>
      </c>
      <c r="J119" s="849">
        <v>4156.8599999999997</v>
      </c>
      <c r="K119" s="837">
        <v>1</v>
      </c>
      <c r="L119" s="849">
        <v>3</v>
      </c>
      <c r="M119" s="850">
        <v>4156.8599999999997</v>
      </c>
    </row>
    <row r="120" spans="1:13" ht="14.4" customHeight="1" x14ac:dyDescent="0.3">
      <c r="A120" s="831" t="s">
        <v>2573</v>
      </c>
      <c r="B120" s="832" t="s">
        <v>4364</v>
      </c>
      <c r="C120" s="832" t="s">
        <v>3124</v>
      </c>
      <c r="D120" s="832" t="s">
        <v>3125</v>
      </c>
      <c r="E120" s="832" t="s">
        <v>3126</v>
      </c>
      <c r="F120" s="849"/>
      <c r="G120" s="849"/>
      <c r="H120" s="837">
        <v>0</v>
      </c>
      <c r="I120" s="849">
        <v>1</v>
      </c>
      <c r="J120" s="849">
        <v>186.87</v>
      </c>
      <c r="K120" s="837">
        <v>1</v>
      </c>
      <c r="L120" s="849">
        <v>1</v>
      </c>
      <c r="M120" s="850">
        <v>186.87</v>
      </c>
    </row>
    <row r="121" spans="1:13" ht="14.4" customHeight="1" x14ac:dyDescent="0.3">
      <c r="A121" s="831" t="s">
        <v>2573</v>
      </c>
      <c r="B121" s="832" t="s">
        <v>2025</v>
      </c>
      <c r="C121" s="832" t="s">
        <v>2765</v>
      </c>
      <c r="D121" s="832" t="s">
        <v>908</v>
      </c>
      <c r="E121" s="832" t="s">
        <v>2030</v>
      </c>
      <c r="F121" s="849"/>
      <c r="G121" s="849"/>
      <c r="H121" s="837">
        <v>0</v>
      </c>
      <c r="I121" s="849">
        <v>1</v>
      </c>
      <c r="J121" s="849">
        <v>42.51</v>
      </c>
      <c r="K121" s="837">
        <v>1</v>
      </c>
      <c r="L121" s="849">
        <v>1</v>
      </c>
      <c r="M121" s="850">
        <v>42.51</v>
      </c>
    </row>
    <row r="122" spans="1:13" ht="14.4" customHeight="1" x14ac:dyDescent="0.3">
      <c r="A122" s="831" t="s">
        <v>2573</v>
      </c>
      <c r="B122" s="832" t="s">
        <v>2403</v>
      </c>
      <c r="C122" s="832" t="s">
        <v>2879</v>
      </c>
      <c r="D122" s="832" t="s">
        <v>2877</v>
      </c>
      <c r="E122" s="832" t="s">
        <v>2880</v>
      </c>
      <c r="F122" s="849"/>
      <c r="G122" s="849"/>
      <c r="H122" s="837">
        <v>0</v>
      </c>
      <c r="I122" s="849">
        <v>1</v>
      </c>
      <c r="J122" s="849">
        <v>218.62</v>
      </c>
      <c r="K122" s="837">
        <v>1</v>
      </c>
      <c r="L122" s="849">
        <v>1</v>
      </c>
      <c r="M122" s="850">
        <v>218.62</v>
      </c>
    </row>
    <row r="123" spans="1:13" ht="14.4" customHeight="1" x14ac:dyDescent="0.3">
      <c r="A123" s="831" t="s">
        <v>2573</v>
      </c>
      <c r="B123" s="832" t="s">
        <v>2114</v>
      </c>
      <c r="C123" s="832" t="s">
        <v>3135</v>
      </c>
      <c r="D123" s="832" t="s">
        <v>2423</v>
      </c>
      <c r="E123" s="832" t="s">
        <v>3136</v>
      </c>
      <c r="F123" s="849"/>
      <c r="G123" s="849"/>
      <c r="H123" s="837">
        <v>0</v>
      </c>
      <c r="I123" s="849">
        <v>1</v>
      </c>
      <c r="J123" s="849">
        <v>219.18</v>
      </c>
      <c r="K123" s="837">
        <v>1</v>
      </c>
      <c r="L123" s="849">
        <v>1</v>
      </c>
      <c r="M123" s="850">
        <v>219.18</v>
      </c>
    </row>
    <row r="124" spans="1:13" ht="14.4" customHeight="1" x14ac:dyDescent="0.3">
      <c r="A124" s="831" t="s">
        <v>2573</v>
      </c>
      <c r="B124" s="832" t="s">
        <v>2121</v>
      </c>
      <c r="C124" s="832" t="s">
        <v>2122</v>
      </c>
      <c r="D124" s="832" t="s">
        <v>2123</v>
      </c>
      <c r="E124" s="832" t="s">
        <v>2124</v>
      </c>
      <c r="F124" s="849"/>
      <c r="G124" s="849"/>
      <c r="H124" s="837">
        <v>0</v>
      </c>
      <c r="I124" s="849">
        <v>1</v>
      </c>
      <c r="J124" s="849">
        <v>49.08</v>
      </c>
      <c r="K124" s="837">
        <v>1</v>
      </c>
      <c r="L124" s="849">
        <v>1</v>
      </c>
      <c r="M124" s="850">
        <v>49.08</v>
      </c>
    </row>
    <row r="125" spans="1:13" ht="14.4" customHeight="1" x14ac:dyDescent="0.3">
      <c r="A125" s="831" t="s">
        <v>2573</v>
      </c>
      <c r="B125" s="832" t="s">
        <v>2142</v>
      </c>
      <c r="C125" s="832" t="s">
        <v>2146</v>
      </c>
      <c r="D125" s="832" t="s">
        <v>2144</v>
      </c>
      <c r="E125" s="832" t="s">
        <v>2147</v>
      </c>
      <c r="F125" s="849"/>
      <c r="G125" s="849"/>
      <c r="H125" s="837">
        <v>0</v>
      </c>
      <c r="I125" s="849">
        <v>5</v>
      </c>
      <c r="J125" s="849">
        <v>852.6</v>
      </c>
      <c r="K125" s="837">
        <v>1</v>
      </c>
      <c r="L125" s="849">
        <v>5</v>
      </c>
      <c r="M125" s="850">
        <v>852.6</v>
      </c>
    </row>
    <row r="126" spans="1:13" ht="14.4" customHeight="1" x14ac:dyDescent="0.3">
      <c r="A126" s="831" t="s">
        <v>2573</v>
      </c>
      <c r="B126" s="832" t="s">
        <v>2155</v>
      </c>
      <c r="C126" s="832" t="s">
        <v>2156</v>
      </c>
      <c r="D126" s="832" t="s">
        <v>2157</v>
      </c>
      <c r="E126" s="832" t="s">
        <v>2158</v>
      </c>
      <c r="F126" s="849"/>
      <c r="G126" s="849"/>
      <c r="H126" s="837">
        <v>0</v>
      </c>
      <c r="I126" s="849">
        <v>1</v>
      </c>
      <c r="J126" s="849">
        <v>70.540000000000006</v>
      </c>
      <c r="K126" s="837">
        <v>1</v>
      </c>
      <c r="L126" s="849">
        <v>1</v>
      </c>
      <c r="M126" s="850">
        <v>70.540000000000006</v>
      </c>
    </row>
    <row r="127" spans="1:13" ht="14.4" customHeight="1" x14ac:dyDescent="0.3">
      <c r="A127" s="831" t="s">
        <v>2573</v>
      </c>
      <c r="B127" s="832" t="s">
        <v>2184</v>
      </c>
      <c r="C127" s="832" t="s">
        <v>2188</v>
      </c>
      <c r="D127" s="832" t="s">
        <v>2189</v>
      </c>
      <c r="E127" s="832" t="s">
        <v>2190</v>
      </c>
      <c r="F127" s="849"/>
      <c r="G127" s="849"/>
      <c r="H127" s="837">
        <v>0</v>
      </c>
      <c r="I127" s="849">
        <v>5</v>
      </c>
      <c r="J127" s="849">
        <v>16159.05</v>
      </c>
      <c r="K127" s="837">
        <v>1</v>
      </c>
      <c r="L127" s="849">
        <v>5</v>
      </c>
      <c r="M127" s="850">
        <v>16159.05</v>
      </c>
    </row>
    <row r="128" spans="1:13" ht="14.4" customHeight="1" x14ac:dyDescent="0.3">
      <c r="A128" s="831" t="s">
        <v>2573</v>
      </c>
      <c r="B128" s="832" t="s">
        <v>2208</v>
      </c>
      <c r="C128" s="832" t="s">
        <v>2209</v>
      </c>
      <c r="D128" s="832" t="s">
        <v>2210</v>
      </c>
      <c r="E128" s="832" t="s">
        <v>2211</v>
      </c>
      <c r="F128" s="849"/>
      <c r="G128" s="849"/>
      <c r="H128" s="837">
        <v>0</v>
      </c>
      <c r="I128" s="849">
        <v>1</v>
      </c>
      <c r="J128" s="849">
        <v>902.57</v>
      </c>
      <c r="K128" s="837">
        <v>1</v>
      </c>
      <c r="L128" s="849">
        <v>1</v>
      </c>
      <c r="M128" s="850">
        <v>902.57</v>
      </c>
    </row>
    <row r="129" spans="1:13" ht="14.4" customHeight="1" x14ac:dyDescent="0.3">
      <c r="A129" s="831" t="s">
        <v>2573</v>
      </c>
      <c r="B129" s="832" t="s">
        <v>4365</v>
      </c>
      <c r="C129" s="832" t="s">
        <v>3109</v>
      </c>
      <c r="D129" s="832" t="s">
        <v>3110</v>
      </c>
      <c r="E129" s="832" t="s">
        <v>3111</v>
      </c>
      <c r="F129" s="849"/>
      <c r="G129" s="849"/>
      <c r="H129" s="837">
        <v>0</v>
      </c>
      <c r="I129" s="849">
        <v>2</v>
      </c>
      <c r="J129" s="849">
        <v>636.32000000000005</v>
      </c>
      <c r="K129" s="837">
        <v>1</v>
      </c>
      <c r="L129" s="849">
        <v>2</v>
      </c>
      <c r="M129" s="850">
        <v>636.32000000000005</v>
      </c>
    </row>
    <row r="130" spans="1:13" ht="14.4" customHeight="1" x14ac:dyDescent="0.3">
      <c r="A130" s="831" t="s">
        <v>2573</v>
      </c>
      <c r="B130" s="832" t="s">
        <v>2232</v>
      </c>
      <c r="C130" s="832" t="s">
        <v>2233</v>
      </c>
      <c r="D130" s="832" t="s">
        <v>711</v>
      </c>
      <c r="E130" s="832" t="s">
        <v>2234</v>
      </c>
      <c r="F130" s="849"/>
      <c r="G130" s="849"/>
      <c r="H130" s="837">
        <v>0</v>
      </c>
      <c r="I130" s="849">
        <v>3</v>
      </c>
      <c r="J130" s="849">
        <v>145.26</v>
      </c>
      <c r="K130" s="837">
        <v>1</v>
      </c>
      <c r="L130" s="849">
        <v>3</v>
      </c>
      <c r="M130" s="850">
        <v>145.26</v>
      </c>
    </row>
    <row r="131" spans="1:13" ht="14.4" customHeight="1" x14ac:dyDescent="0.3">
      <c r="A131" s="831" t="s">
        <v>2573</v>
      </c>
      <c r="B131" s="832" t="s">
        <v>2235</v>
      </c>
      <c r="C131" s="832" t="s">
        <v>2236</v>
      </c>
      <c r="D131" s="832" t="s">
        <v>678</v>
      </c>
      <c r="E131" s="832" t="s">
        <v>679</v>
      </c>
      <c r="F131" s="849"/>
      <c r="G131" s="849"/>
      <c r="H131" s="837">
        <v>0</v>
      </c>
      <c r="I131" s="849">
        <v>7</v>
      </c>
      <c r="J131" s="849">
        <v>507.85</v>
      </c>
      <c r="K131" s="837">
        <v>1</v>
      </c>
      <c r="L131" s="849">
        <v>7</v>
      </c>
      <c r="M131" s="850">
        <v>507.85</v>
      </c>
    </row>
    <row r="132" spans="1:13" ht="14.4" customHeight="1" x14ac:dyDescent="0.3">
      <c r="A132" s="831" t="s">
        <v>2573</v>
      </c>
      <c r="B132" s="832" t="s">
        <v>2235</v>
      </c>
      <c r="C132" s="832" t="s">
        <v>2237</v>
      </c>
      <c r="D132" s="832" t="s">
        <v>678</v>
      </c>
      <c r="E132" s="832" t="s">
        <v>680</v>
      </c>
      <c r="F132" s="849"/>
      <c r="G132" s="849"/>
      <c r="H132" s="837">
        <v>0</v>
      </c>
      <c r="I132" s="849">
        <v>5</v>
      </c>
      <c r="J132" s="849">
        <v>326.39999999999998</v>
      </c>
      <c r="K132" s="837">
        <v>1</v>
      </c>
      <c r="L132" s="849">
        <v>5</v>
      </c>
      <c r="M132" s="850">
        <v>326.39999999999998</v>
      </c>
    </row>
    <row r="133" spans="1:13" ht="14.4" customHeight="1" x14ac:dyDescent="0.3">
      <c r="A133" s="831" t="s">
        <v>2573</v>
      </c>
      <c r="B133" s="832" t="s">
        <v>2249</v>
      </c>
      <c r="C133" s="832" t="s">
        <v>2250</v>
      </c>
      <c r="D133" s="832" t="s">
        <v>2251</v>
      </c>
      <c r="E133" s="832" t="s">
        <v>2252</v>
      </c>
      <c r="F133" s="849"/>
      <c r="G133" s="849"/>
      <c r="H133" s="837"/>
      <c r="I133" s="849">
        <v>3</v>
      </c>
      <c r="J133" s="849">
        <v>0</v>
      </c>
      <c r="K133" s="837"/>
      <c r="L133" s="849">
        <v>3</v>
      </c>
      <c r="M133" s="850">
        <v>0</v>
      </c>
    </row>
    <row r="134" spans="1:13" ht="14.4" customHeight="1" x14ac:dyDescent="0.3">
      <c r="A134" s="831" t="s">
        <v>2573</v>
      </c>
      <c r="B134" s="832" t="s">
        <v>2260</v>
      </c>
      <c r="C134" s="832" t="s">
        <v>2261</v>
      </c>
      <c r="D134" s="832" t="s">
        <v>2262</v>
      </c>
      <c r="E134" s="832" t="s">
        <v>2263</v>
      </c>
      <c r="F134" s="849"/>
      <c r="G134" s="849"/>
      <c r="H134" s="837">
        <v>0</v>
      </c>
      <c r="I134" s="849">
        <v>1</v>
      </c>
      <c r="J134" s="849">
        <v>9.4</v>
      </c>
      <c r="K134" s="837">
        <v>1</v>
      </c>
      <c r="L134" s="849">
        <v>1</v>
      </c>
      <c r="M134" s="850">
        <v>9.4</v>
      </c>
    </row>
    <row r="135" spans="1:13" ht="14.4" customHeight="1" x14ac:dyDescent="0.3">
      <c r="A135" s="831" t="s">
        <v>2573</v>
      </c>
      <c r="B135" s="832" t="s">
        <v>2264</v>
      </c>
      <c r="C135" s="832" t="s">
        <v>2267</v>
      </c>
      <c r="D135" s="832" t="s">
        <v>1248</v>
      </c>
      <c r="E135" s="832" t="s">
        <v>2268</v>
      </c>
      <c r="F135" s="849"/>
      <c r="G135" s="849"/>
      <c r="H135" s="837"/>
      <c r="I135" s="849">
        <v>1</v>
      </c>
      <c r="J135" s="849">
        <v>0</v>
      </c>
      <c r="K135" s="837"/>
      <c r="L135" s="849">
        <v>1</v>
      </c>
      <c r="M135" s="850">
        <v>0</v>
      </c>
    </row>
    <row r="136" spans="1:13" ht="14.4" customHeight="1" x14ac:dyDescent="0.3">
      <c r="A136" s="831" t="s">
        <v>2573</v>
      </c>
      <c r="B136" s="832" t="s">
        <v>2269</v>
      </c>
      <c r="C136" s="832" t="s">
        <v>2271</v>
      </c>
      <c r="D136" s="832" t="s">
        <v>777</v>
      </c>
      <c r="E136" s="832" t="s">
        <v>2272</v>
      </c>
      <c r="F136" s="849"/>
      <c r="G136" s="849"/>
      <c r="H136" s="837">
        <v>0</v>
      </c>
      <c r="I136" s="849">
        <v>1</v>
      </c>
      <c r="J136" s="849">
        <v>132</v>
      </c>
      <c r="K136" s="837">
        <v>1</v>
      </c>
      <c r="L136" s="849">
        <v>1</v>
      </c>
      <c r="M136" s="850">
        <v>132</v>
      </c>
    </row>
    <row r="137" spans="1:13" ht="14.4" customHeight="1" x14ac:dyDescent="0.3">
      <c r="A137" s="831" t="s">
        <v>2573</v>
      </c>
      <c r="B137" s="832" t="s">
        <v>2287</v>
      </c>
      <c r="C137" s="832" t="s">
        <v>2288</v>
      </c>
      <c r="D137" s="832" t="s">
        <v>2289</v>
      </c>
      <c r="E137" s="832" t="s">
        <v>2290</v>
      </c>
      <c r="F137" s="849"/>
      <c r="G137" s="849"/>
      <c r="H137" s="837"/>
      <c r="I137" s="849">
        <v>1</v>
      </c>
      <c r="J137" s="849">
        <v>0</v>
      </c>
      <c r="K137" s="837"/>
      <c r="L137" s="849">
        <v>1</v>
      </c>
      <c r="M137" s="850">
        <v>0</v>
      </c>
    </row>
    <row r="138" spans="1:13" ht="14.4" customHeight="1" x14ac:dyDescent="0.3">
      <c r="A138" s="831" t="s">
        <v>2573</v>
      </c>
      <c r="B138" s="832" t="s">
        <v>4361</v>
      </c>
      <c r="C138" s="832" t="s">
        <v>2920</v>
      </c>
      <c r="D138" s="832" t="s">
        <v>2921</v>
      </c>
      <c r="E138" s="832" t="s">
        <v>2922</v>
      </c>
      <c r="F138" s="849"/>
      <c r="G138" s="849"/>
      <c r="H138" s="837">
        <v>0</v>
      </c>
      <c r="I138" s="849">
        <v>6</v>
      </c>
      <c r="J138" s="849">
        <v>11327.400000000001</v>
      </c>
      <c r="K138" s="837">
        <v>1</v>
      </c>
      <c r="L138" s="849">
        <v>6</v>
      </c>
      <c r="M138" s="850">
        <v>11327.400000000001</v>
      </c>
    </row>
    <row r="139" spans="1:13" ht="14.4" customHeight="1" x14ac:dyDescent="0.3">
      <c r="A139" s="831" t="s">
        <v>2573</v>
      </c>
      <c r="B139" s="832" t="s">
        <v>4366</v>
      </c>
      <c r="C139" s="832" t="s">
        <v>3163</v>
      </c>
      <c r="D139" s="832" t="s">
        <v>3164</v>
      </c>
      <c r="E139" s="832" t="s">
        <v>3165</v>
      </c>
      <c r="F139" s="849">
        <v>2</v>
      </c>
      <c r="G139" s="849">
        <v>399.78</v>
      </c>
      <c r="H139" s="837">
        <v>1</v>
      </c>
      <c r="I139" s="849"/>
      <c r="J139" s="849"/>
      <c r="K139" s="837">
        <v>0</v>
      </c>
      <c r="L139" s="849">
        <v>2</v>
      </c>
      <c r="M139" s="850">
        <v>399.78</v>
      </c>
    </row>
    <row r="140" spans="1:13" ht="14.4" customHeight="1" x14ac:dyDescent="0.3">
      <c r="A140" s="831" t="s">
        <v>2574</v>
      </c>
      <c r="B140" s="832" t="s">
        <v>1986</v>
      </c>
      <c r="C140" s="832" t="s">
        <v>2646</v>
      </c>
      <c r="D140" s="832" t="s">
        <v>1990</v>
      </c>
      <c r="E140" s="832" t="s">
        <v>2647</v>
      </c>
      <c r="F140" s="849"/>
      <c r="G140" s="849"/>
      <c r="H140" s="837">
        <v>0</v>
      </c>
      <c r="I140" s="849">
        <v>3</v>
      </c>
      <c r="J140" s="849">
        <v>96.75</v>
      </c>
      <c r="K140" s="837">
        <v>1</v>
      </c>
      <c r="L140" s="849">
        <v>3</v>
      </c>
      <c r="M140" s="850">
        <v>96.75</v>
      </c>
    </row>
    <row r="141" spans="1:13" ht="14.4" customHeight="1" x14ac:dyDescent="0.3">
      <c r="A141" s="831" t="s">
        <v>2574</v>
      </c>
      <c r="B141" s="832" t="s">
        <v>2010</v>
      </c>
      <c r="C141" s="832" t="s">
        <v>2694</v>
      </c>
      <c r="D141" s="832" t="s">
        <v>901</v>
      </c>
      <c r="E141" s="832" t="s">
        <v>2018</v>
      </c>
      <c r="F141" s="849"/>
      <c r="G141" s="849"/>
      <c r="H141" s="837">
        <v>0</v>
      </c>
      <c r="I141" s="849">
        <v>7</v>
      </c>
      <c r="J141" s="849">
        <v>3436.23</v>
      </c>
      <c r="K141" s="837">
        <v>1</v>
      </c>
      <c r="L141" s="849">
        <v>7</v>
      </c>
      <c r="M141" s="850">
        <v>3436.23</v>
      </c>
    </row>
    <row r="142" spans="1:13" ht="14.4" customHeight="1" x14ac:dyDescent="0.3">
      <c r="A142" s="831" t="s">
        <v>2574</v>
      </c>
      <c r="B142" s="832" t="s">
        <v>2010</v>
      </c>
      <c r="C142" s="832" t="s">
        <v>2740</v>
      </c>
      <c r="D142" s="832" t="s">
        <v>901</v>
      </c>
      <c r="E142" s="832" t="s">
        <v>2016</v>
      </c>
      <c r="F142" s="849"/>
      <c r="G142" s="849"/>
      <c r="H142" s="837">
        <v>0</v>
      </c>
      <c r="I142" s="849">
        <v>8</v>
      </c>
      <c r="J142" s="849">
        <v>5890.64</v>
      </c>
      <c r="K142" s="837">
        <v>1</v>
      </c>
      <c r="L142" s="849">
        <v>8</v>
      </c>
      <c r="M142" s="850">
        <v>5890.64</v>
      </c>
    </row>
    <row r="143" spans="1:13" ht="14.4" customHeight="1" x14ac:dyDescent="0.3">
      <c r="A143" s="831" t="s">
        <v>2574</v>
      </c>
      <c r="B143" s="832" t="s">
        <v>2010</v>
      </c>
      <c r="C143" s="832" t="s">
        <v>2654</v>
      </c>
      <c r="D143" s="832" t="s">
        <v>1783</v>
      </c>
      <c r="E143" s="832" t="s">
        <v>2476</v>
      </c>
      <c r="F143" s="849"/>
      <c r="G143" s="849"/>
      <c r="H143" s="837">
        <v>0</v>
      </c>
      <c r="I143" s="849">
        <v>5</v>
      </c>
      <c r="J143" s="849">
        <v>6928.0999999999995</v>
      </c>
      <c r="K143" s="837">
        <v>1</v>
      </c>
      <c r="L143" s="849">
        <v>5</v>
      </c>
      <c r="M143" s="850">
        <v>6928.0999999999995</v>
      </c>
    </row>
    <row r="144" spans="1:13" ht="14.4" customHeight="1" x14ac:dyDescent="0.3">
      <c r="A144" s="831" t="s">
        <v>2574</v>
      </c>
      <c r="B144" s="832" t="s">
        <v>2010</v>
      </c>
      <c r="C144" s="832" t="s">
        <v>2695</v>
      </c>
      <c r="D144" s="832" t="s">
        <v>1783</v>
      </c>
      <c r="E144" s="832" t="s">
        <v>2478</v>
      </c>
      <c r="F144" s="849"/>
      <c r="G144" s="849"/>
      <c r="H144" s="837">
        <v>0</v>
      </c>
      <c r="I144" s="849">
        <v>10</v>
      </c>
      <c r="J144" s="849">
        <v>18474.900000000001</v>
      </c>
      <c r="K144" s="837">
        <v>1</v>
      </c>
      <c r="L144" s="849">
        <v>10</v>
      </c>
      <c r="M144" s="850">
        <v>18474.900000000001</v>
      </c>
    </row>
    <row r="145" spans="1:13" ht="14.4" customHeight="1" x14ac:dyDescent="0.3">
      <c r="A145" s="831" t="s">
        <v>2574</v>
      </c>
      <c r="B145" s="832" t="s">
        <v>2061</v>
      </c>
      <c r="C145" s="832" t="s">
        <v>2662</v>
      </c>
      <c r="D145" s="832" t="s">
        <v>2661</v>
      </c>
      <c r="E145" s="832" t="s">
        <v>2066</v>
      </c>
      <c r="F145" s="849">
        <v>2</v>
      </c>
      <c r="G145" s="849">
        <v>62.18</v>
      </c>
      <c r="H145" s="837">
        <v>1</v>
      </c>
      <c r="I145" s="849"/>
      <c r="J145" s="849"/>
      <c r="K145" s="837">
        <v>0</v>
      </c>
      <c r="L145" s="849">
        <v>2</v>
      </c>
      <c r="M145" s="850">
        <v>62.18</v>
      </c>
    </row>
    <row r="146" spans="1:13" ht="14.4" customHeight="1" x14ac:dyDescent="0.3">
      <c r="A146" s="831" t="s">
        <v>2574</v>
      </c>
      <c r="B146" s="832" t="s">
        <v>2071</v>
      </c>
      <c r="C146" s="832" t="s">
        <v>2072</v>
      </c>
      <c r="D146" s="832" t="s">
        <v>1142</v>
      </c>
      <c r="E146" s="832" t="s">
        <v>2053</v>
      </c>
      <c r="F146" s="849"/>
      <c r="G146" s="849"/>
      <c r="H146" s="837">
        <v>0</v>
      </c>
      <c r="I146" s="849">
        <v>1</v>
      </c>
      <c r="J146" s="849">
        <v>47.7</v>
      </c>
      <c r="K146" s="837">
        <v>1</v>
      </c>
      <c r="L146" s="849">
        <v>1</v>
      </c>
      <c r="M146" s="850">
        <v>47.7</v>
      </c>
    </row>
    <row r="147" spans="1:13" ht="14.4" customHeight="1" x14ac:dyDescent="0.3">
      <c r="A147" s="831" t="s">
        <v>2574</v>
      </c>
      <c r="B147" s="832" t="s">
        <v>2108</v>
      </c>
      <c r="C147" s="832" t="s">
        <v>3182</v>
      </c>
      <c r="D147" s="832" t="s">
        <v>1703</v>
      </c>
      <c r="E147" s="832" t="s">
        <v>2272</v>
      </c>
      <c r="F147" s="849"/>
      <c r="G147" s="849"/>
      <c r="H147" s="837">
        <v>0</v>
      </c>
      <c r="I147" s="849">
        <v>1</v>
      </c>
      <c r="J147" s="849">
        <v>93.18</v>
      </c>
      <c r="K147" s="837">
        <v>1</v>
      </c>
      <c r="L147" s="849">
        <v>1</v>
      </c>
      <c r="M147" s="850">
        <v>93.18</v>
      </c>
    </row>
    <row r="148" spans="1:13" ht="14.4" customHeight="1" x14ac:dyDescent="0.3">
      <c r="A148" s="831" t="s">
        <v>2574</v>
      </c>
      <c r="B148" s="832" t="s">
        <v>2133</v>
      </c>
      <c r="C148" s="832" t="s">
        <v>2136</v>
      </c>
      <c r="D148" s="832" t="s">
        <v>1309</v>
      </c>
      <c r="E148" s="832" t="s">
        <v>2137</v>
      </c>
      <c r="F148" s="849"/>
      <c r="G148" s="849"/>
      <c r="H148" s="837">
        <v>0</v>
      </c>
      <c r="I148" s="849">
        <v>2</v>
      </c>
      <c r="J148" s="849">
        <v>308.72000000000003</v>
      </c>
      <c r="K148" s="837">
        <v>1</v>
      </c>
      <c r="L148" s="849">
        <v>2</v>
      </c>
      <c r="M148" s="850">
        <v>308.72000000000003</v>
      </c>
    </row>
    <row r="149" spans="1:13" ht="14.4" customHeight="1" x14ac:dyDescent="0.3">
      <c r="A149" s="831" t="s">
        <v>2574</v>
      </c>
      <c r="B149" s="832" t="s">
        <v>4359</v>
      </c>
      <c r="C149" s="832" t="s">
        <v>2730</v>
      </c>
      <c r="D149" s="832" t="s">
        <v>1342</v>
      </c>
      <c r="E149" s="832" t="s">
        <v>2666</v>
      </c>
      <c r="F149" s="849">
        <v>2</v>
      </c>
      <c r="G149" s="849">
        <v>197.5</v>
      </c>
      <c r="H149" s="837">
        <v>1</v>
      </c>
      <c r="I149" s="849"/>
      <c r="J149" s="849"/>
      <c r="K149" s="837">
        <v>0</v>
      </c>
      <c r="L149" s="849">
        <v>2</v>
      </c>
      <c r="M149" s="850">
        <v>197.5</v>
      </c>
    </row>
    <row r="150" spans="1:13" ht="14.4" customHeight="1" x14ac:dyDescent="0.3">
      <c r="A150" s="831" t="s">
        <v>2574</v>
      </c>
      <c r="B150" s="832" t="s">
        <v>2184</v>
      </c>
      <c r="C150" s="832" t="s">
        <v>2188</v>
      </c>
      <c r="D150" s="832" t="s">
        <v>2189</v>
      </c>
      <c r="E150" s="832" t="s">
        <v>2190</v>
      </c>
      <c r="F150" s="849"/>
      <c r="G150" s="849"/>
      <c r="H150" s="837">
        <v>0</v>
      </c>
      <c r="I150" s="849">
        <v>3</v>
      </c>
      <c r="J150" s="849">
        <v>9695.43</v>
      </c>
      <c r="K150" s="837">
        <v>1</v>
      </c>
      <c r="L150" s="849">
        <v>3</v>
      </c>
      <c r="M150" s="850">
        <v>9695.43</v>
      </c>
    </row>
    <row r="151" spans="1:13" ht="14.4" customHeight="1" x14ac:dyDescent="0.3">
      <c r="A151" s="831" t="s">
        <v>2574</v>
      </c>
      <c r="B151" s="832" t="s">
        <v>2208</v>
      </c>
      <c r="C151" s="832" t="s">
        <v>2209</v>
      </c>
      <c r="D151" s="832" t="s">
        <v>2210</v>
      </c>
      <c r="E151" s="832" t="s">
        <v>2211</v>
      </c>
      <c r="F151" s="849"/>
      <c r="G151" s="849"/>
      <c r="H151" s="837">
        <v>0</v>
      </c>
      <c r="I151" s="849">
        <v>1</v>
      </c>
      <c r="J151" s="849">
        <v>902.57</v>
      </c>
      <c r="K151" s="837">
        <v>1</v>
      </c>
      <c r="L151" s="849">
        <v>1</v>
      </c>
      <c r="M151" s="850">
        <v>902.57</v>
      </c>
    </row>
    <row r="152" spans="1:13" ht="14.4" customHeight="1" x14ac:dyDescent="0.3">
      <c r="A152" s="831" t="s">
        <v>2574</v>
      </c>
      <c r="B152" s="832" t="s">
        <v>2235</v>
      </c>
      <c r="C152" s="832" t="s">
        <v>3180</v>
      </c>
      <c r="D152" s="832" t="s">
        <v>2657</v>
      </c>
      <c r="E152" s="832" t="s">
        <v>680</v>
      </c>
      <c r="F152" s="849">
        <v>1</v>
      </c>
      <c r="G152" s="849">
        <v>65.28</v>
      </c>
      <c r="H152" s="837">
        <v>1</v>
      </c>
      <c r="I152" s="849"/>
      <c r="J152" s="849"/>
      <c r="K152" s="837">
        <v>0</v>
      </c>
      <c r="L152" s="849">
        <v>1</v>
      </c>
      <c r="M152" s="850">
        <v>65.28</v>
      </c>
    </row>
    <row r="153" spans="1:13" ht="14.4" customHeight="1" x14ac:dyDescent="0.3">
      <c r="A153" s="831" t="s">
        <v>2574</v>
      </c>
      <c r="B153" s="832" t="s">
        <v>2249</v>
      </c>
      <c r="C153" s="832" t="s">
        <v>2250</v>
      </c>
      <c r="D153" s="832" t="s">
        <v>2251</v>
      </c>
      <c r="E153" s="832" t="s">
        <v>2252</v>
      </c>
      <c r="F153" s="849"/>
      <c r="G153" s="849"/>
      <c r="H153" s="837"/>
      <c r="I153" s="849">
        <v>3</v>
      </c>
      <c r="J153" s="849">
        <v>0</v>
      </c>
      <c r="K153" s="837"/>
      <c r="L153" s="849">
        <v>3</v>
      </c>
      <c r="M153" s="850">
        <v>0</v>
      </c>
    </row>
    <row r="154" spans="1:13" ht="14.4" customHeight="1" x14ac:dyDescent="0.3">
      <c r="A154" s="831" t="s">
        <v>2574</v>
      </c>
      <c r="B154" s="832" t="s">
        <v>2264</v>
      </c>
      <c r="C154" s="832" t="s">
        <v>2265</v>
      </c>
      <c r="D154" s="832" t="s">
        <v>1248</v>
      </c>
      <c r="E154" s="832" t="s">
        <v>2266</v>
      </c>
      <c r="F154" s="849"/>
      <c r="G154" s="849"/>
      <c r="H154" s="837"/>
      <c r="I154" s="849">
        <v>2</v>
      </c>
      <c r="J154" s="849">
        <v>0</v>
      </c>
      <c r="K154" s="837"/>
      <c r="L154" s="849">
        <v>2</v>
      </c>
      <c r="M154" s="850">
        <v>0</v>
      </c>
    </row>
    <row r="155" spans="1:13" ht="14.4" customHeight="1" x14ac:dyDescent="0.3">
      <c r="A155" s="831" t="s">
        <v>2574</v>
      </c>
      <c r="B155" s="832" t="s">
        <v>2264</v>
      </c>
      <c r="C155" s="832" t="s">
        <v>2267</v>
      </c>
      <c r="D155" s="832" t="s">
        <v>1248</v>
      </c>
      <c r="E155" s="832" t="s">
        <v>2268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2574</v>
      </c>
      <c r="B156" s="832" t="s">
        <v>2269</v>
      </c>
      <c r="C156" s="832" t="s">
        <v>2720</v>
      </c>
      <c r="D156" s="832" t="s">
        <v>777</v>
      </c>
      <c r="E156" s="832" t="s">
        <v>2272</v>
      </c>
      <c r="F156" s="849"/>
      <c r="G156" s="849"/>
      <c r="H156" s="837">
        <v>0</v>
      </c>
      <c r="I156" s="849">
        <v>3</v>
      </c>
      <c r="J156" s="849">
        <v>396</v>
      </c>
      <c r="K156" s="837">
        <v>1</v>
      </c>
      <c r="L156" s="849">
        <v>3</v>
      </c>
      <c r="M156" s="850">
        <v>396</v>
      </c>
    </row>
    <row r="157" spans="1:13" ht="14.4" customHeight="1" x14ac:dyDescent="0.3">
      <c r="A157" s="831" t="s">
        <v>2574</v>
      </c>
      <c r="B157" s="832" t="s">
        <v>2269</v>
      </c>
      <c r="C157" s="832" t="s">
        <v>2270</v>
      </c>
      <c r="D157" s="832" t="s">
        <v>775</v>
      </c>
      <c r="E157" s="832" t="s">
        <v>1510</v>
      </c>
      <c r="F157" s="849"/>
      <c r="G157" s="849"/>
      <c r="H157" s="837">
        <v>0</v>
      </c>
      <c r="I157" s="849">
        <v>4</v>
      </c>
      <c r="J157" s="849">
        <v>263.95999999999998</v>
      </c>
      <c r="K157" s="837">
        <v>1</v>
      </c>
      <c r="L157" s="849">
        <v>4</v>
      </c>
      <c r="M157" s="850">
        <v>263.95999999999998</v>
      </c>
    </row>
    <row r="158" spans="1:13" ht="14.4" customHeight="1" x14ac:dyDescent="0.3">
      <c r="A158" s="831" t="s">
        <v>2574</v>
      </c>
      <c r="B158" s="832" t="s">
        <v>2269</v>
      </c>
      <c r="C158" s="832" t="s">
        <v>2271</v>
      </c>
      <c r="D158" s="832" t="s">
        <v>777</v>
      </c>
      <c r="E158" s="832" t="s">
        <v>2272</v>
      </c>
      <c r="F158" s="849"/>
      <c r="G158" s="849"/>
      <c r="H158" s="837">
        <v>0</v>
      </c>
      <c r="I158" s="849">
        <v>3</v>
      </c>
      <c r="J158" s="849">
        <v>396</v>
      </c>
      <c r="K158" s="837">
        <v>1</v>
      </c>
      <c r="L158" s="849">
        <v>3</v>
      </c>
      <c r="M158" s="850">
        <v>396</v>
      </c>
    </row>
    <row r="159" spans="1:13" ht="14.4" customHeight="1" x14ac:dyDescent="0.3">
      <c r="A159" s="831" t="s">
        <v>2574</v>
      </c>
      <c r="B159" s="832" t="s">
        <v>2191</v>
      </c>
      <c r="C159" s="832" t="s">
        <v>2192</v>
      </c>
      <c r="D159" s="832" t="s">
        <v>2193</v>
      </c>
      <c r="E159" s="832" t="s">
        <v>2194</v>
      </c>
      <c r="F159" s="849"/>
      <c r="G159" s="849"/>
      <c r="H159" s="837">
        <v>0</v>
      </c>
      <c r="I159" s="849">
        <v>2</v>
      </c>
      <c r="J159" s="849">
        <v>20650.560000000001</v>
      </c>
      <c r="K159" s="837">
        <v>1</v>
      </c>
      <c r="L159" s="849">
        <v>2</v>
      </c>
      <c r="M159" s="850">
        <v>20650.560000000001</v>
      </c>
    </row>
    <row r="160" spans="1:13" ht="14.4" customHeight="1" x14ac:dyDescent="0.3">
      <c r="A160" s="831" t="s">
        <v>2574</v>
      </c>
      <c r="B160" s="832" t="s">
        <v>2246</v>
      </c>
      <c r="C160" s="832" t="s">
        <v>2440</v>
      </c>
      <c r="D160" s="832" t="s">
        <v>1209</v>
      </c>
      <c r="E160" s="832" t="s">
        <v>2441</v>
      </c>
      <c r="F160" s="849"/>
      <c r="G160" s="849"/>
      <c r="H160" s="837">
        <v>0</v>
      </c>
      <c r="I160" s="849">
        <v>2</v>
      </c>
      <c r="J160" s="849">
        <v>43.58</v>
      </c>
      <c r="K160" s="837">
        <v>1</v>
      </c>
      <c r="L160" s="849">
        <v>2</v>
      </c>
      <c r="M160" s="850">
        <v>43.58</v>
      </c>
    </row>
    <row r="161" spans="1:13" ht="14.4" customHeight="1" x14ac:dyDescent="0.3">
      <c r="A161" s="831" t="s">
        <v>2575</v>
      </c>
      <c r="B161" s="832" t="s">
        <v>4367</v>
      </c>
      <c r="C161" s="832" t="s">
        <v>3246</v>
      </c>
      <c r="D161" s="832" t="s">
        <v>3247</v>
      </c>
      <c r="E161" s="832" t="s">
        <v>3248</v>
      </c>
      <c r="F161" s="849"/>
      <c r="G161" s="849"/>
      <c r="H161" s="837">
        <v>0</v>
      </c>
      <c r="I161" s="849">
        <v>2</v>
      </c>
      <c r="J161" s="849">
        <v>129</v>
      </c>
      <c r="K161" s="837">
        <v>1</v>
      </c>
      <c r="L161" s="849">
        <v>2</v>
      </c>
      <c r="M161" s="850">
        <v>129</v>
      </c>
    </row>
    <row r="162" spans="1:13" ht="14.4" customHeight="1" x14ac:dyDescent="0.3">
      <c r="A162" s="831" t="s">
        <v>2575</v>
      </c>
      <c r="B162" s="832" t="s">
        <v>1992</v>
      </c>
      <c r="C162" s="832" t="s">
        <v>1993</v>
      </c>
      <c r="D162" s="832" t="s">
        <v>1994</v>
      </c>
      <c r="E162" s="832" t="s">
        <v>1995</v>
      </c>
      <c r="F162" s="849"/>
      <c r="G162" s="849"/>
      <c r="H162" s="837">
        <v>0</v>
      </c>
      <c r="I162" s="849">
        <v>1</v>
      </c>
      <c r="J162" s="849">
        <v>453.18</v>
      </c>
      <c r="K162" s="837">
        <v>1</v>
      </c>
      <c r="L162" s="849">
        <v>1</v>
      </c>
      <c r="M162" s="850">
        <v>453.18</v>
      </c>
    </row>
    <row r="163" spans="1:13" ht="14.4" customHeight="1" x14ac:dyDescent="0.3">
      <c r="A163" s="831" t="s">
        <v>2575</v>
      </c>
      <c r="B163" s="832" t="s">
        <v>2378</v>
      </c>
      <c r="C163" s="832" t="s">
        <v>2379</v>
      </c>
      <c r="D163" s="832" t="s">
        <v>2380</v>
      </c>
      <c r="E163" s="832" t="s">
        <v>2084</v>
      </c>
      <c r="F163" s="849"/>
      <c r="G163" s="849"/>
      <c r="H163" s="837">
        <v>0</v>
      </c>
      <c r="I163" s="849">
        <v>1</v>
      </c>
      <c r="J163" s="849">
        <v>184.74</v>
      </c>
      <c r="K163" s="837">
        <v>1</v>
      </c>
      <c r="L163" s="849">
        <v>1</v>
      </c>
      <c r="M163" s="850">
        <v>184.74</v>
      </c>
    </row>
    <row r="164" spans="1:13" ht="14.4" customHeight="1" x14ac:dyDescent="0.3">
      <c r="A164" s="831" t="s">
        <v>2575</v>
      </c>
      <c r="B164" s="832" t="s">
        <v>2010</v>
      </c>
      <c r="C164" s="832" t="s">
        <v>2739</v>
      </c>
      <c r="D164" s="832" t="s">
        <v>901</v>
      </c>
      <c r="E164" s="832" t="s">
        <v>2014</v>
      </c>
      <c r="F164" s="849"/>
      <c r="G164" s="849"/>
      <c r="H164" s="837">
        <v>0</v>
      </c>
      <c r="I164" s="849">
        <v>2</v>
      </c>
      <c r="J164" s="849">
        <v>736.32</v>
      </c>
      <c r="K164" s="837">
        <v>1</v>
      </c>
      <c r="L164" s="849">
        <v>2</v>
      </c>
      <c r="M164" s="850">
        <v>736.32</v>
      </c>
    </row>
    <row r="165" spans="1:13" ht="14.4" customHeight="1" x14ac:dyDescent="0.3">
      <c r="A165" s="831" t="s">
        <v>2575</v>
      </c>
      <c r="B165" s="832" t="s">
        <v>2010</v>
      </c>
      <c r="C165" s="832" t="s">
        <v>2694</v>
      </c>
      <c r="D165" s="832" t="s">
        <v>901</v>
      </c>
      <c r="E165" s="832" t="s">
        <v>2018</v>
      </c>
      <c r="F165" s="849"/>
      <c r="G165" s="849"/>
      <c r="H165" s="837">
        <v>0</v>
      </c>
      <c r="I165" s="849">
        <v>2</v>
      </c>
      <c r="J165" s="849">
        <v>981.78</v>
      </c>
      <c r="K165" s="837">
        <v>1</v>
      </c>
      <c r="L165" s="849">
        <v>2</v>
      </c>
      <c r="M165" s="850">
        <v>981.78</v>
      </c>
    </row>
    <row r="166" spans="1:13" ht="14.4" customHeight="1" x14ac:dyDescent="0.3">
      <c r="A166" s="831" t="s">
        <v>2575</v>
      </c>
      <c r="B166" s="832" t="s">
        <v>2010</v>
      </c>
      <c r="C166" s="832" t="s">
        <v>2740</v>
      </c>
      <c r="D166" s="832" t="s">
        <v>901</v>
      </c>
      <c r="E166" s="832" t="s">
        <v>2016</v>
      </c>
      <c r="F166" s="849"/>
      <c r="G166" s="849"/>
      <c r="H166" s="837">
        <v>0</v>
      </c>
      <c r="I166" s="849">
        <v>3</v>
      </c>
      <c r="J166" s="849">
        <v>2208.9900000000002</v>
      </c>
      <c r="K166" s="837">
        <v>1</v>
      </c>
      <c r="L166" s="849">
        <v>3</v>
      </c>
      <c r="M166" s="850">
        <v>2208.9900000000002</v>
      </c>
    </row>
    <row r="167" spans="1:13" ht="14.4" customHeight="1" x14ac:dyDescent="0.3">
      <c r="A167" s="831" t="s">
        <v>2575</v>
      </c>
      <c r="B167" s="832" t="s">
        <v>2025</v>
      </c>
      <c r="C167" s="832" t="s">
        <v>2027</v>
      </c>
      <c r="D167" s="832" t="s">
        <v>908</v>
      </c>
      <c r="E167" s="832" t="s">
        <v>2028</v>
      </c>
      <c r="F167" s="849"/>
      <c r="G167" s="849"/>
      <c r="H167" s="837">
        <v>0</v>
      </c>
      <c r="I167" s="849">
        <v>1</v>
      </c>
      <c r="J167" s="849">
        <v>85.02</v>
      </c>
      <c r="K167" s="837">
        <v>1</v>
      </c>
      <c r="L167" s="849">
        <v>1</v>
      </c>
      <c r="M167" s="850">
        <v>85.02</v>
      </c>
    </row>
    <row r="168" spans="1:13" ht="14.4" customHeight="1" x14ac:dyDescent="0.3">
      <c r="A168" s="831" t="s">
        <v>2575</v>
      </c>
      <c r="B168" s="832" t="s">
        <v>2025</v>
      </c>
      <c r="C168" s="832" t="s">
        <v>3215</v>
      </c>
      <c r="D168" s="832" t="s">
        <v>2979</v>
      </c>
      <c r="E168" s="832" t="s">
        <v>3216</v>
      </c>
      <c r="F168" s="849"/>
      <c r="G168" s="849"/>
      <c r="H168" s="837">
        <v>0</v>
      </c>
      <c r="I168" s="849">
        <v>1</v>
      </c>
      <c r="J168" s="849">
        <v>58.97</v>
      </c>
      <c r="K168" s="837">
        <v>1</v>
      </c>
      <c r="L168" s="849">
        <v>1</v>
      </c>
      <c r="M168" s="850">
        <v>58.97</v>
      </c>
    </row>
    <row r="169" spans="1:13" ht="14.4" customHeight="1" x14ac:dyDescent="0.3">
      <c r="A169" s="831" t="s">
        <v>2575</v>
      </c>
      <c r="B169" s="832" t="s">
        <v>2025</v>
      </c>
      <c r="C169" s="832" t="s">
        <v>3217</v>
      </c>
      <c r="D169" s="832" t="s">
        <v>2979</v>
      </c>
      <c r="E169" s="832" t="s">
        <v>3218</v>
      </c>
      <c r="F169" s="849"/>
      <c r="G169" s="849"/>
      <c r="H169" s="837">
        <v>0</v>
      </c>
      <c r="I169" s="849">
        <v>1</v>
      </c>
      <c r="J169" s="849">
        <v>196.56</v>
      </c>
      <c r="K169" s="837">
        <v>1</v>
      </c>
      <c r="L169" s="849">
        <v>1</v>
      </c>
      <c r="M169" s="850">
        <v>196.56</v>
      </c>
    </row>
    <row r="170" spans="1:13" ht="14.4" customHeight="1" x14ac:dyDescent="0.3">
      <c r="A170" s="831" t="s">
        <v>2575</v>
      </c>
      <c r="B170" s="832" t="s">
        <v>2036</v>
      </c>
      <c r="C170" s="832" t="s">
        <v>3255</v>
      </c>
      <c r="D170" s="832" t="s">
        <v>3256</v>
      </c>
      <c r="E170" s="832" t="s">
        <v>679</v>
      </c>
      <c r="F170" s="849">
        <v>1</v>
      </c>
      <c r="G170" s="849">
        <v>109.97</v>
      </c>
      <c r="H170" s="837">
        <v>1</v>
      </c>
      <c r="I170" s="849"/>
      <c r="J170" s="849"/>
      <c r="K170" s="837">
        <v>0</v>
      </c>
      <c r="L170" s="849">
        <v>1</v>
      </c>
      <c r="M170" s="850">
        <v>109.97</v>
      </c>
    </row>
    <row r="171" spans="1:13" ht="14.4" customHeight="1" x14ac:dyDescent="0.3">
      <c r="A171" s="831" t="s">
        <v>2575</v>
      </c>
      <c r="B171" s="832" t="s">
        <v>2036</v>
      </c>
      <c r="C171" s="832" t="s">
        <v>3257</v>
      </c>
      <c r="D171" s="832" t="s">
        <v>1711</v>
      </c>
      <c r="E171" s="832" t="s">
        <v>2390</v>
      </c>
      <c r="F171" s="849"/>
      <c r="G171" s="849"/>
      <c r="H171" s="837">
        <v>0</v>
      </c>
      <c r="I171" s="849">
        <v>1</v>
      </c>
      <c r="J171" s="849">
        <v>27.5</v>
      </c>
      <c r="K171" s="837">
        <v>1</v>
      </c>
      <c r="L171" s="849">
        <v>1</v>
      </c>
      <c r="M171" s="850">
        <v>27.5</v>
      </c>
    </row>
    <row r="172" spans="1:13" ht="14.4" customHeight="1" x14ac:dyDescent="0.3">
      <c r="A172" s="831" t="s">
        <v>2575</v>
      </c>
      <c r="B172" s="832" t="s">
        <v>2036</v>
      </c>
      <c r="C172" s="832" t="s">
        <v>2043</v>
      </c>
      <c r="D172" s="832" t="s">
        <v>2038</v>
      </c>
      <c r="E172" s="832" t="s">
        <v>2044</v>
      </c>
      <c r="F172" s="849"/>
      <c r="G172" s="849"/>
      <c r="H172" s="837">
        <v>0</v>
      </c>
      <c r="I172" s="849">
        <v>1</v>
      </c>
      <c r="J172" s="849">
        <v>17.559999999999999</v>
      </c>
      <c r="K172" s="837">
        <v>1</v>
      </c>
      <c r="L172" s="849">
        <v>1</v>
      </c>
      <c r="M172" s="850">
        <v>17.559999999999999</v>
      </c>
    </row>
    <row r="173" spans="1:13" ht="14.4" customHeight="1" x14ac:dyDescent="0.3">
      <c r="A173" s="831" t="s">
        <v>2575</v>
      </c>
      <c r="B173" s="832" t="s">
        <v>2036</v>
      </c>
      <c r="C173" s="832" t="s">
        <v>3258</v>
      </c>
      <c r="D173" s="832" t="s">
        <v>3259</v>
      </c>
      <c r="E173" s="832" t="s">
        <v>2042</v>
      </c>
      <c r="F173" s="849"/>
      <c r="G173" s="849"/>
      <c r="H173" s="837">
        <v>0</v>
      </c>
      <c r="I173" s="849">
        <v>1</v>
      </c>
      <c r="J173" s="849">
        <v>234.07</v>
      </c>
      <c r="K173" s="837">
        <v>1</v>
      </c>
      <c r="L173" s="849">
        <v>1</v>
      </c>
      <c r="M173" s="850">
        <v>234.07</v>
      </c>
    </row>
    <row r="174" spans="1:13" ht="14.4" customHeight="1" x14ac:dyDescent="0.3">
      <c r="A174" s="831" t="s">
        <v>2575</v>
      </c>
      <c r="B174" s="832" t="s">
        <v>2061</v>
      </c>
      <c r="C174" s="832" t="s">
        <v>3201</v>
      </c>
      <c r="D174" s="832" t="s">
        <v>2661</v>
      </c>
      <c r="E174" s="832" t="s">
        <v>2084</v>
      </c>
      <c r="F174" s="849">
        <v>2</v>
      </c>
      <c r="G174" s="849">
        <v>207.28</v>
      </c>
      <c r="H174" s="837">
        <v>1</v>
      </c>
      <c r="I174" s="849"/>
      <c r="J174" s="849"/>
      <c r="K174" s="837">
        <v>0</v>
      </c>
      <c r="L174" s="849">
        <v>2</v>
      </c>
      <c r="M174" s="850">
        <v>207.28</v>
      </c>
    </row>
    <row r="175" spans="1:13" ht="14.4" customHeight="1" x14ac:dyDescent="0.3">
      <c r="A175" s="831" t="s">
        <v>2575</v>
      </c>
      <c r="B175" s="832" t="s">
        <v>2061</v>
      </c>
      <c r="C175" s="832" t="s">
        <v>2062</v>
      </c>
      <c r="D175" s="832" t="s">
        <v>2063</v>
      </c>
      <c r="E175" s="832" t="s">
        <v>2064</v>
      </c>
      <c r="F175" s="849"/>
      <c r="G175" s="849"/>
      <c r="H175" s="837">
        <v>0</v>
      </c>
      <c r="I175" s="849">
        <v>1</v>
      </c>
      <c r="J175" s="849">
        <v>93.27</v>
      </c>
      <c r="K175" s="837">
        <v>1</v>
      </c>
      <c r="L175" s="849">
        <v>1</v>
      </c>
      <c r="M175" s="850">
        <v>93.27</v>
      </c>
    </row>
    <row r="176" spans="1:13" ht="14.4" customHeight="1" x14ac:dyDescent="0.3">
      <c r="A176" s="831" t="s">
        <v>2575</v>
      </c>
      <c r="B176" s="832" t="s">
        <v>2097</v>
      </c>
      <c r="C176" s="832" t="s">
        <v>2098</v>
      </c>
      <c r="D176" s="832" t="s">
        <v>2099</v>
      </c>
      <c r="E176" s="832" t="s">
        <v>2100</v>
      </c>
      <c r="F176" s="849"/>
      <c r="G176" s="849"/>
      <c r="H176" s="837">
        <v>0</v>
      </c>
      <c r="I176" s="849">
        <v>1</v>
      </c>
      <c r="J176" s="849">
        <v>79.11</v>
      </c>
      <c r="K176" s="837">
        <v>1</v>
      </c>
      <c r="L176" s="849">
        <v>1</v>
      </c>
      <c r="M176" s="850">
        <v>79.11</v>
      </c>
    </row>
    <row r="177" spans="1:13" ht="14.4" customHeight="1" x14ac:dyDescent="0.3">
      <c r="A177" s="831" t="s">
        <v>2575</v>
      </c>
      <c r="B177" s="832" t="s">
        <v>2097</v>
      </c>
      <c r="C177" s="832" t="s">
        <v>3291</v>
      </c>
      <c r="D177" s="832" t="s">
        <v>2099</v>
      </c>
      <c r="E177" s="832" t="s">
        <v>3292</v>
      </c>
      <c r="F177" s="849"/>
      <c r="G177" s="849"/>
      <c r="H177" s="837">
        <v>0</v>
      </c>
      <c r="I177" s="849">
        <v>1</v>
      </c>
      <c r="J177" s="849">
        <v>263.68</v>
      </c>
      <c r="K177" s="837">
        <v>1</v>
      </c>
      <c r="L177" s="849">
        <v>1</v>
      </c>
      <c r="M177" s="850">
        <v>263.68</v>
      </c>
    </row>
    <row r="178" spans="1:13" ht="14.4" customHeight="1" x14ac:dyDescent="0.3">
      <c r="A178" s="831" t="s">
        <v>2575</v>
      </c>
      <c r="B178" s="832" t="s">
        <v>4358</v>
      </c>
      <c r="C178" s="832" t="s">
        <v>3277</v>
      </c>
      <c r="D178" s="832" t="s">
        <v>3278</v>
      </c>
      <c r="E178" s="832" t="s">
        <v>1510</v>
      </c>
      <c r="F178" s="849">
        <v>1</v>
      </c>
      <c r="G178" s="849">
        <v>93.18</v>
      </c>
      <c r="H178" s="837">
        <v>1</v>
      </c>
      <c r="I178" s="849"/>
      <c r="J178" s="849"/>
      <c r="K178" s="837">
        <v>0</v>
      </c>
      <c r="L178" s="849">
        <v>1</v>
      </c>
      <c r="M178" s="850">
        <v>93.18</v>
      </c>
    </row>
    <row r="179" spans="1:13" ht="14.4" customHeight="1" x14ac:dyDescent="0.3">
      <c r="A179" s="831" t="s">
        <v>2575</v>
      </c>
      <c r="B179" s="832" t="s">
        <v>4358</v>
      </c>
      <c r="C179" s="832" t="s">
        <v>3279</v>
      </c>
      <c r="D179" s="832" t="s">
        <v>2893</v>
      </c>
      <c r="E179" s="832" t="s">
        <v>2966</v>
      </c>
      <c r="F179" s="849"/>
      <c r="G179" s="849"/>
      <c r="H179" s="837">
        <v>0</v>
      </c>
      <c r="I179" s="849">
        <v>3</v>
      </c>
      <c r="J179" s="849">
        <v>1433.52</v>
      </c>
      <c r="K179" s="837">
        <v>1</v>
      </c>
      <c r="L179" s="849">
        <v>3</v>
      </c>
      <c r="M179" s="850">
        <v>1433.52</v>
      </c>
    </row>
    <row r="180" spans="1:13" ht="14.4" customHeight="1" x14ac:dyDescent="0.3">
      <c r="A180" s="831" t="s">
        <v>2575</v>
      </c>
      <c r="B180" s="832" t="s">
        <v>4358</v>
      </c>
      <c r="C180" s="832" t="s">
        <v>3280</v>
      </c>
      <c r="D180" s="832" t="s">
        <v>2893</v>
      </c>
      <c r="E180" s="832" t="s">
        <v>3281</v>
      </c>
      <c r="F180" s="849"/>
      <c r="G180" s="849"/>
      <c r="H180" s="837">
        <v>0</v>
      </c>
      <c r="I180" s="849">
        <v>2</v>
      </c>
      <c r="J180" s="849">
        <v>621.17999999999995</v>
      </c>
      <c r="K180" s="837">
        <v>1</v>
      </c>
      <c r="L180" s="849">
        <v>2</v>
      </c>
      <c r="M180" s="850">
        <v>621.17999999999995</v>
      </c>
    </row>
    <row r="181" spans="1:13" ht="14.4" customHeight="1" x14ac:dyDescent="0.3">
      <c r="A181" s="831" t="s">
        <v>2575</v>
      </c>
      <c r="B181" s="832" t="s">
        <v>2133</v>
      </c>
      <c r="C181" s="832" t="s">
        <v>2136</v>
      </c>
      <c r="D181" s="832" t="s">
        <v>1309</v>
      </c>
      <c r="E181" s="832" t="s">
        <v>2137</v>
      </c>
      <c r="F181" s="849"/>
      <c r="G181" s="849"/>
      <c r="H181" s="837">
        <v>0</v>
      </c>
      <c r="I181" s="849">
        <v>7</v>
      </c>
      <c r="J181" s="849">
        <v>1080.52</v>
      </c>
      <c r="K181" s="837">
        <v>1</v>
      </c>
      <c r="L181" s="849">
        <v>7</v>
      </c>
      <c r="M181" s="850">
        <v>1080.52</v>
      </c>
    </row>
    <row r="182" spans="1:13" ht="14.4" customHeight="1" x14ac:dyDescent="0.3">
      <c r="A182" s="831" t="s">
        <v>2575</v>
      </c>
      <c r="B182" s="832" t="s">
        <v>2133</v>
      </c>
      <c r="C182" s="832" t="s">
        <v>3302</v>
      </c>
      <c r="D182" s="832" t="s">
        <v>3303</v>
      </c>
      <c r="E182" s="832" t="s">
        <v>3304</v>
      </c>
      <c r="F182" s="849"/>
      <c r="G182" s="849"/>
      <c r="H182" s="837">
        <v>0</v>
      </c>
      <c r="I182" s="849">
        <v>1</v>
      </c>
      <c r="J182" s="849">
        <v>149.52000000000001</v>
      </c>
      <c r="K182" s="837">
        <v>1</v>
      </c>
      <c r="L182" s="849">
        <v>1</v>
      </c>
      <c r="M182" s="850">
        <v>149.52000000000001</v>
      </c>
    </row>
    <row r="183" spans="1:13" ht="14.4" customHeight="1" x14ac:dyDescent="0.3">
      <c r="A183" s="831" t="s">
        <v>2575</v>
      </c>
      <c r="B183" s="832" t="s">
        <v>2184</v>
      </c>
      <c r="C183" s="832" t="s">
        <v>2188</v>
      </c>
      <c r="D183" s="832" t="s">
        <v>2189</v>
      </c>
      <c r="E183" s="832" t="s">
        <v>2190</v>
      </c>
      <c r="F183" s="849"/>
      <c r="G183" s="849"/>
      <c r="H183" s="837">
        <v>0</v>
      </c>
      <c r="I183" s="849">
        <v>2</v>
      </c>
      <c r="J183" s="849">
        <v>6463.62</v>
      </c>
      <c r="K183" s="837">
        <v>1</v>
      </c>
      <c r="L183" s="849">
        <v>2</v>
      </c>
      <c r="M183" s="850">
        <v>6463.62</v>
      </c>
    </row>
    <row r="184" spans="1:13" ht="14.4" customHeight="1" x14ac:dyDescent="0.3">
      <c r="A184" s="831" t="s">
        <v>2575</v>
      </c>
      <c r="B184" s="832" t="s">
        <v>4365</v>
      </c>
      <c r="C184" s="832" t="s">
        <v>3109</v>
      </c>
      <c r="D184" s="832" t="s">
        <v>3110</v>
      </c>
      <c r="E184" s="832" t="s">
        <v>3111</v>
      </c>
      <c r="F184" s="849"/>
      <c r="G184" s="849"/>
      <c r="H184" s="837">
        <v>0</v>
      </c>
      <c r="I184" s="849">
        <v>1</v>
      </c>
      <c r="J184" s="849">
        <v>318.16000000000003</v>
      </c>
      <c r="K184" s="837">
        <v>1</v>
      </c>
      <c r="L184" s="849">
        <v>1</v>
      </c>
      <c r="M184" s="850">
        <v>318.16000000000003</v>
      </c>
    </row>
    <row r="185" spans="1:13" ht="14.4" customHeight="1" x14ac:dyDescent="0.3">
      <c r="A185" s="831" t="s">
        <v>2575</v>
      </c>
      <c r="B185" s="832" t="s">
        <v>2235</v>
      </c>
      <c r="C185" s="832" t="s">
        <v>2236</v>
      </c>
      <c r="D185" s="832" t="s">
        <v>678</v>
      </c>
      <c r="E185" s="832" t="s">
        <v>679</v>
      </c>
      <c r="F185" s="849"/>
      <c r="G185" s="849"/>
      <c r="H185" s="837">
        <v>0</v>
      </c>
      <c r="I185" s="849">
        <v>19</v>
      </c>
      <c r="J185" s="849">
        <v>1378.45</v>
      </c>
      <c r="K185" s="837">
        <v>1</v>
      </c>
      <c r="L185" s="849">
        <v>19</v>
      </c>
      <c r="M185" s="850">
        <v>1378.45</v>
      </c>
    </row>
    <row r="186" spans="1:13" ht="14.4" customHeight="1" x14ac:dyDescent="0.3">
      <c r="A186" s="831" t="s">
        <v>2575</v>
      </c>
      <c r="B186" s="832" t="s">
        <v>2235</v>
      </c>
      <c r="C186" s="832" t="s">
        <v>2237</v>
      </c>
      <c r="D186" s="832" t="s">
        <v>678</v>
      </c>
      <c r="E186" s="832" t="s">
        <v>680</v>
      </c>
      <c r="F186" s="849"/>
      <c r="G186" s="849"/>
      <c r="H186" s="837">
        <v>0</v>
      </c>
      <c r="I186" s="849">
        <v>19</v>
      </c>
      <c r="J186" s="849">
        <v>1240.32</v>
      </c>
      <c r="K186" s="837">
        <v>1</v>
      </c>
      <c r="L186" s="849">
        <v>19</v>
      </c>
      <c r="M186" s="850">
        <v>1240.32</v>
      </c>
    </row>
    <row r="187" spans="1:13" ht="14.4" customHeight="1" x14ac:dyDescent="0.3">
      <c r="A187" s="831" t="s">
        <v>2575</v>
      </c>
      <c r="B187" s="832" t="s">
        <v>2235</v>
      </c>
      <c r="C187" s="832" t="s">
        <v>2753</v>
      </c>
      <c r="D187" s="832" t="s">
        <v>678</v>
      </c>
      <c r="E187" s="832" t="s">
        <v>2234</v>
      </c>
      <c r="F187" s="849"/>
      <c r="G187" s="849"/>
      <c r="H187" s="837">
        <v>0</v>
      </c>
      <c r="I187" s="849">
        <v>4</v>
      </c>
      <c r="J187" s="849">
        <v>87.04</v>
      </c>
      <c r="K187" s="837">
        <v>1</v>
      </c>
      <c r="L187" s="849">
        <v>4</v>
      </c>
      <c r="M187" s="850">
        <v>87.04</v>
      </c>
    </row>
    <row r="188" spans="1:13" ht="14.4" customHeight="1" x14ac:dyDescent="0.3">
      <c r="A188" s="831" t="s">
        <v>2575</v>
      </c>
      <c r="B188" s="832" t="s">
        <v>2249</v>
      </c>
      <c r="C188" s="832" t="s">
        <v>2250</v>
      </c>
      <c r="D188" s="832" t="s">
        <v>2251</v>
      </c>
      <c r="E188" s="832" t="s">
        <v>2252</v>
      </c>
      <c r="F188" s="849"/>
      <c r="G188" s="849"/>
      <c r="H188" s="837"/>
      <c r="I188" s="849">
        <v>3</v>
      </c>
      <c r="J188" s="849">
        <v>0</v>
      </c>
      <c r="K188" s="837"/>
      <c r="L188" s="849">
        <v>3</v>
      </c>
      <c r="M188" s="850">
        <v>0</v>
      </c>
    </row>
    <row r="189" spans="1:13" ht="14.4" customHeight="1" x14ac:dyDescent="0.3">
      <c r="A189" s="831" t="s">
        <v>2575</v>
      </c>
      <c r="B189" s="832" t="s">
        <v>2260</v>
      </c>
      <c r="C189" s="832" t="s">
        <v>2452</v>
      </c>
      <c r="D189" s="832" t="s">
        <v>2453</v>
      </c>
      <c r="E189" s="832" t="s">
        <v>2454</v>
      </c>
      <c r="F189" s="849"/>
      <c r="G189" s="849"/>
      <c r="H189" s="837">
        <v>0</v>
      </c>
      <c r="I189" s="849">
        <v>4</v>
      </c>
      <c r="J189" s="849">
        <v>18.8</v>
      </c>
      <c r="K189" s="837">
        <v>1</v>
      </c>
      <c r="L189" s="849">
        <v>4</v>
      </c>
      <c r="M189" s="850">
        <v>18.8</v>
      </c>
    </row>
    <row r="190" spans="1:13" ht="14.4" customHeight="1" x14ac:dyDescent="0.3">
      <c r="A190" s="831" t="s">
        <v>2575</v>
      </c>
      <c r="B190" s="832" t="s">
        <v>2264</v>
      </c>
      <c r="C190" s="832" t="s">
        <v>2267</v>
      </c>
      <c r="D190" s="832" t="s">
        <v>1248</v>
      </c>
      <c r="E190" s="832" t="s">
        <v>2268</v>
      </c>
      <c r="F190" s="849"/>
      <c r="G190" s="849"/>
      <c r="H190" s="837"/>
      <c r="I190" s="849">
        <v>3</v>
      </c>
      <c r="J190" s="849">
        <v>0</v>
      </c>
      <c r="K190" s="837"/>
      <c r="L190" s="849">
        <v>3</v>
      </c>
      <c r="M190" s="850">
        <v>0</v>
      </c>
    </row>
    <row r="191" spans="1:13" ht="14.4" customHeight="1" x14ac:dyDescent="0.3">
      <c r="A191" s="831" t="s">
        <v>2575</v>
      </c>
      <c r="B191" s="832" t="s">
        <v>2284</v>
      </c>
      <c r="C191" s="832" t="s">
        <v>2285</v>
      </c>
      <c r="D191" s="832" t="s">
        <v>1095</v>
      </c>
      <c r="E191" s="832" t="s">
        <v>2286</v>
      </c>
      <c r="F191" s="849"/>
      <c r="G191" s="849"/>
      <c r="H191" s="837"/>
      <c r="I191" s="849">
        <v>2</v>
      </c>
      <c r="J191" s="849">
        <v>0</v>
      </c>
      <c r="K191" s="837"/>
      <c r="L191" s="849">
        <v>2</v>
      </c>
      <c r="M191" s="850">
        <v>0</v>
      </c>
    </row>
    <row r="192" spans="1:13" ht="14.4" customHeight="1" x14ac:dyDescent="0.3">
      <c r="A192" s="831" t="s">
        <v>2575</v>
      </c>
      <c r="B192" s="832" t="s">
        <v>2297</v>
      </c>
      <c r="C192" s="832" t="s">
        <v>2298</v>
      </c>
      <c r="D192" s="832" t="s">
        <v>2299</v>
      </c>
      <c r="E192" s="832" t="s">
        <v>2300</v>
      </c>
      <c r="F192" s="849"/>
      <c r="G192" s="849"/>
      <c r="H192" s="837">
        <v>0</v>
      </c>
      <c r="I192" s="849">
        <v>1</v>
      </c>
      <c r="J192" s="849">
        <v>58.77</v>
      </c>
      <c r="K192" s="837">
        <v>1</v>
      </c>
      <c r="L192" s="849">
        <v>1</v>
      </c>
      <c r="M192" s="850">
        <v>58.77</v>
      </c>
    </row>
    <row r="193" spans="1:13" ht="14.4" customHeight="1" x14ac:dyDescent="0.3">
      <c r="A193" s="831" t="s">
        <v>2575</v>
      </c>
      <c r="B193" s="832" t="s">
        <v>2246</v>
      </c>
      <c r="C193" s="832" t="s">
        <v>3299</v>
      </c>
      <c r="D193" s="832" t="s">
        <v>3300</v>
      </c>
      <c r="E193" s="832" t="s">
        <v>3301</v>
      </c>
      <c r="F193" s="849">
        <v>3</v>
      </c>
      <c r="G193" s="849">
        <v>0</v>
      </c>
      <c r="H193" s="837"/>
      <c r="I193" s="849"/>
      <c r="J193" s="849"/>
      <c r="K193" s="837"/>
      <c r="L193" s="849">
        <v>3</v>
      </c>
      <c r="M193" s="850">
        <v>0</v>
      </c>
    </row>
    <row r="194" spans="1:13" ht="14.4" customHeight="1" x14ac:dyDescent="0.3">
      <c r="A194" s="831" t="s">
        <v>2576</v>
      </c>
      <c r="B194" s="832" t="s">
        <v>1986</v>
      </c>
      <c r="C194" s="832" t="s">
        <v>2769</v>
      </c>
      <c r="D194" s="832" t="s">
        <v>1990</v>
      </c>
      <c r="E194" s="832" t="s">
        <v>1991</v>
      </c>
      <c r="F194" s="849"/>
      <c r="G194" s="849"/>
      <c r="H194" s="837">
        <v>0</v>
      </c>
      <c r="I194" s="849">
        <v>11</v>
      </c>
      <c r="J194" s="849">
        <v>1266.9800000000002</v>
      </c>
      <c r="K194" s="837">
        <v>1</v>
      </c>
      <c r="L194" s="849">
        <v>11</v>
      </c>
      <c r="M194" s="850">
        <v>1266.9800000000002</v>
      </c>
    </row>
    <row r="195" spans="1:13" ht="14.4" customHeight="1" x14ac:dyDescent="0.3">
      <c r="A195" s="831" t="s">
        <v>2576</v>
      </c>
      <c r="B195" s="832" t="s">
        <v>1986</v>
      </c>
      <c r="C195" s="832" t="s">
        <v>2744</v>
      </c>
      <c r="D195" s="832" t="s">
        <v>1990</v>
      </c>
      <c r="E195" s="832" t="s">
        <v>2745</v>
      </c>
      <c r="F195" s="849">
        <v>6</v>
      </c>
      <c r="G195" s="849">
        <v>622.02</v>
      </c>
      <c r="H195" s="837">
        <v>1</v>
      </c>
      <c r="I195" s="849"/>
      <c r="J195" s="849"/>
      <c r="K195" s="837">
        <v>0</v>
      </c>
      <c r="L195" s="849">
        <v>6</v>
      </c>
      <c r="M195" s="850">
        <v>622.02</v>
      </c>
    </row>
    <row r="196" spans="1:13" ht="14.4" customHeight="1" x14ac:dyDescent="0.3">
      <c r="A196" s="831" t="s">
        <v>2576</v>
      </c>
      <c r="B196" s="832" t="s">
        <v>1992</v>
      </c>
      <c r="C196" s="832" t="s">
        <v>3402</v>
      </c>
      <c r="D196" s="832" t="s">
        <v>3403</v>
      </c>
      <c r="E196" s="832" t="s">
        <v>3404</v>
      </c>
      <c r="F196" s="849">
        <v>1</v>
      </c>
      <c r="G196" s="849">
        <v>453.18</v>
      </c>
      <c r="H196" s="837">
        <v>1</v>
      </c>
      <c r="I196" s="849"/>
      <c r="J196" s="849"/>
      <c r="K196" s="837">
        <v>0</v>
      </c>
      <c r="L196" s="849">
        <v>1</v>
      </c>
      <c r="M196" s="850">
        <v>453.18</v>
      </c>
    </row>
    <row r="197" spans="1:13" ht="14.4" customHeight="1" x14ac:dyDescent="0.3">
      <c r="A197" s="831" t="s">
        <v>2576</v>
      </c>
      <c r="B197" s="832" t="s">
        <v>2010</v>
      </c>
      <c r="C197" s="832" t="s">
        <v>2739</v>
      </c>
      <c r="D197" s="832" t="s">
        <v>901</v>
      </c>
      <c r="E197" s="832" t="s">
        <v>2014</v>
      </c>
      <c r="F197" s="849"/>
      <c r="G197" s="849"/>
      <c r="H197" s="837">
        <v>0</v>
      </c>
      <c r="I197" s="849">
        <v>18</v>
      </c>
      <c r="J197" s="849">
        <v>6626.8799999999992</v>
      </c>
      <c r="K197" s="837">
        <v>1</v>
      </c>
      <c r="L197" s="849">
        <v>18</v>
      </c>
      <c r="M197" s="850">
        <v>6626.8799999999992</v>
      </c>
    </row>
    <row r="198" spans="1:13" ht="14.4" customHeight="1" x14ac:dyDescent="0.3">
      <c r="A198" s="831" t="s">
        <v>2576</v>
      </c>
      <c r="B198" s="832" t="s">
        <v>2010</v>
      </c>
      <c r="C198" s="832" t="s">
        <v>2694</v>
      </c>
      <c r="D198" s="832" t="s">
        <v>901</v>
      </c>
      <c r="E198" s="832" t="s">
        <v>2018</v>
      </c>
      <c r="F198" s="849"/>
      <c r="G198" s="849"/>
      <c r="H198" s="837">
        <v>0</v>
      </c>
      <c r="I198" s="849">
        <v>12</v>
      </c>
      <c r="J198" s="849">
        <v>5890.68</v>
      </c>
      <c r="K198" s="837">
        <v>1</v>
      </c>
      <c r="L198" s="849">
        <v>12</v>
      </c>
      <c r="M198" s="850">
        <v>5890.68</v>
      </c>
    </row>
    <row r="199" spans="1:13" ht="14.4" customHeight="1" x14ac:dyDescent="0.3">
      <c r="A199" s="831" t="s">
        <v>2576</v>
      </c>
      <c r="B199" s="832" t="s">
        <v>2010</v>
      </c>
      <c r="C199" s="832" t="s">
        <v>2654</v>
      </c>
      <c r="D199" s="832" t="s">
        <v>1783</v>
      </c>
      <c r="E199" s="832" t="s">
        <v>2476</v>
      </c>
      <c r="F199" s="849"/>
      <c r="G199" s="849"/>
      <c r="H199" s="837">
        <v>0</v>
      </c>
      <c r="I199" s="849">
        <v>3</v>
      </c>
      <c r="J199" s="849">
        <v>4156.8599999999997</v>
      </c>
      <c r="K199" s="837">
        <v>1</v>
      </c>
      <c r="L199" s="849">
        <v>3</v>
      </c>
      <c r="M199" s="850">
        <v>4156.8599999999997</v>
      </c>
    </row>
    <row r="200" spans="1:13" ht="14.4" customHeight="1" x14ac:dyDescent="0.3">
      <c r="A200" s="831" t="s">
        <v>2576</v>
      </c>
      <c r="B200" s="832" t="s">
        <v>2010</v>
      </c>
      <c r="C200" s="832" t="s">
        <v>2695</v>
      </c>
      <c r="D200" s="832" t="s">
        <v>1783</v>
      </c>
      <c r="E200" s="832" t="s">
        <v>2478</v>
      </c>
      <c r="F200" s="849"/>
      <c r="G200" s="849"/>
      <c r="H200" s="837">
        <v>0</v>
      </c>
      <c r="I200" s="849">
        <v>6</v>
      </c>
      <c r="J200" s="849">
        <v>11084.94</v>
      </c>
      <c r="K200" s="837">
        <v>1</v>
      </c>
      <c r="L200" s="849">
        <v>6</v>
      </c>
      <c r="M200" s="850">
        <v>11084.94</v>
      </c>
    </row>
    <row r="201" spans="1:13" ht="14.4" customHeight="1" x14ac:dyDescent="0.3">
      <c r="A201" s="831" t="s">
        <v>2576</v>
      </c>
      <c r="B201" s="832" t="s">
        <v>2025</v>
      </c>
      <c r="C201" s="832" t="s">
        <v>2765</v>
      </c>
      <c r="D201" s="832" t="s">
        <v>908</v>
      </c>
      <c r="E201" s="832" t="s">
        <v>2030</v>
      </c>
      <c r="F201" s="849"/>
      <c r="G201" s="849"/>
      <c r="H201" s="837">
        <v>0</v>
      </c>
      <c r="I201" s="849">
        <v>1</v>
      </c>
      <c r="J201" s="849">
        <v>42.51</v>
      </c>
      <c r="K201" s="837">
        <v>1</v>
      </c>
      <c r="L201" s="849">
        <v>1</v>
      </c>
      <c r="M201" s="850">
        <v>42.51</v>
      </c>
    </row>
    <row r="202" spans="1:13" ht="14.4" customHeight="1" x14ac:dyDescent="0.3">
      <c r="A202" s="831" t="s">
        <v>2576</v>
      </c>
      <c r="B202" s="832" t="s">
        <v>2025</v>
      </c>
      <c r="C202" s="832" t="s">
        <v>2027</v>
      </c>
      <c r="D202" s="832" t="s">
        <v>908</v>
      </c>
      <c r="E202" s="832" t="s">
        <v>2028</v>
      </c>
      <c r="F202" s="849"/>
      <c r="G202" s="849"/>
      <c r="H202" s="837">
        <v>0</v>
      </c>
      <c r="I202" s="849">
        <v>1</v>
      </c>
      <c r="J202" s="849">
        <v>85.02</v>
      </c>
      <c r="K202" s="837">
        <v>1</v>
      </c>
      <c r="L202" s="849">
        <v>1</v>
      </c>
      <c r="M202" s="850">
        <v>85.02</v>
      </c>
    </row>
    <row r="203" spans="1:13" ht="14.4" customHeight="1" x14ac:dyDescent="0.3">
      <c r="A203" s="831" t="s">
        <v>2576</v>
      </c>
      <c r="B203" s="832" t="s">
        <v>2061</v>
      </c>
      <c r="C203" s="832" t="s">
        <v>2062</v>
      </c>
      <c r="D203" s="832" t="s">
        <v>2063</v>
      </c>
      <c r="E203" s="832" t="s">
        <v>2064</v>
      </c>
      <c r="F203" s="849"/>
      <c r="G203" s="849"/>
      <c r="H203" s="837">
        <v>0</v>
      </c>
      <c r="I203" s="849">
        <v>2</v>
      </c>
      <c r="J203" s="849">
        <v>186.54</v>
      </c>
      <c r="K203" s="837">
        <v>1</v>
      </c>
      <c r="L203" s="849">
        <v>2</v>
      </c>
      <c r="M203" s="850">
        <v>186.54</v>
      </c>
    </row>
    <row r="204" spans="1:13" ht="14.4" customHeight="1" x14ac:dyDescent="0.3">
      <c r="A204" s="831" t="s">
        <v>2576</v>
      </c>
      <c r="B204" s="832" t="s">
        <v>2061</v>
      </c>
      <c r="C204" s="832" t="s">
        <v>2065</v>
      </c>
      <c r="D204" s="832" t="s">
        <v>2063</v>
      </c>
      <c r="E204" s="832" t="s">
        <v>2066</v>
      </c>
      <c r="F204" s="849"/>
      <c r="G204" s="849"/>
      <c r="H204" s="837">
        <v>0</v>
      </c>
      <c r="I204" s="849">
        <v>1</v>
      </c>
      <c r="J204" s="849">
        <v>31.09</v>
      </c>
      <c r="K204" s="837">
        <v>1</v>
      </c>
      <c r="L204" s="849">
        <v>1</v>
      </c>
      <c r="M204" s="850">
        <v>31.09</v>
      </c>
    </row>
    <row r="205" spans="1:13" ht="14.4" customHeight="1" x14ac:dyDescent="0.3">
      <c r="A205" s="831" t="s">
        <v>2576</v>
      </c>
      <c r="B205" s="832" t="s">
        <v>2121</v>
      </c>
      <c r="C205" s="832" t="s">
        <v>2127</v>
      </c>
      <c r="D205" s="832" t="s">
        <v>2128</v>
      </c>
      <c r="E205" s="832" t="s">
        <v>2124</v>
      </c>
      <c r="F205" s="849"/>
      <c r="G205" s="849"/>
      <c r="H205" s="837">
        <v>0</v>
      </c>
      <c r="I205" s="849">
        <v>1</v>
      </c>
      <c r="J205" s="849">
        <v>49.08</v>
      </c>
      <c r="K205" s="837">
        <v>1</v>
      </c>
      <c r="L205" s="849">
        <v>1</v>
      </c>
      <c r="M205" s="850">
        <v>49.08</v>
      </c>
    </row>
    <row r="206" spans="1:13" ht="14.4" customHeight="1" x14ac:dyDescent="0.3">
      <c r="A206" s="831" t="s">
        <v>2576</v>
      </c>
      <c r="B206" s="832" t="s">
        <v>2133</v>
      </c>
      <c r="C206" s="832" t="s">
        <v>2136</v>
      </c>
      <c r="D206" s="832" t="s">
        <v>1309</v>
      </c>
      <c r="E206" s="832" t="s">
        <v>2137</v>
      </c>
      <c r="F206" s="849"/>
      <c r="G206" s="849"/>
      <c r="H206" s="837">
        <v>0</v>
      </c>
      <c r="I206" s="849">
        <v>7</v>
      </c>
      <c r="J206" s="849">
        <v>1080.52</v>
      </c>
      <c r="K206" s="837">
        <v>1</v>
      </c>
      <c r="L206" s="849">
        <v>7</v>
      </c>
      <c r="M206" s="850">
        <v>1080.52</v>
      </c>
    </row>
    <row r="207" spans="1:13" ht="14.4" customHeight="1" x14ac:dyDescent="0.3">
      <c r="A207" s="831" t="s">
        <v>2576</v>
      </c>
      <c r="B207" s="832" t="s">
        <v>2142</v>
      </c>
      <c r="C207" s="832" t="s">
        <v>2146</v>
      </c>
      <c r="D207" s="832" t="s">
        <v>2144</v>
      </c>
      <c r="E207" s="832" t="s">
        <v>2147</v>
      </c>
      <c r="F207" s="849"/>
      <c r="G207" s="849"/>
      <c r="H207" s="837">
        <v>0</v>
      </c>
      <c r="I207" s="849">
        <v>1</v>
      </c>
      <c r="J207" s="849">
        <v>170.52</v>
      </c>
      <c r="K207" s="837">
        <v>1</v>
      </c>
      <c r="L207" s="849">
        <v>1</v>
      </c>
      <c r="M207" s="850">
        <v>170.52</v>
      </c>
    </row>
    <row r="208" spans="1:13" ht="14.4" customHeight="1" x14ac:dyDescent="0.3">
      <c r="A208" s="831" t="s">
        <v>2576</v>
      </c>
      <c r="B208" s="832" t="s">
        <v>2184</v>
      </c>
      <c r="C208" s="832" t="s">
        <v>2188</v>
      </c>
      <c r="D208" s="832" t="s">
        <v>2189</v>
      </c>
      <c r="E208" s="832" t="s">
        <v>2190</v>
      </c>
      <c r="F208" s="849"/>
      <c r="G208" s="849"/>
      <c r="H208" s="837">
        <v>0</v>
      </c>
      <c r="I208" s="849">
        <v>13</v>
      </c>
      <c r="J208" s="849">
        <v>42013.53</v>
      </c>
      <c r="K208" s="837">
        <v>1</v>
      </c>
      <c r="L208" s="849">
        <v>13</v>
      </c>
      <c r="M208" s="850">
        <v>42013.53</v>
      </c>
    </row>
    <row r="209" spans="1:13" ht="14.4" customHeight="1" x14ac:dyDescent="0.3">
      <c r="A209" s="831" t="s">
        <v>2576</v>
      </c>
      <c r="B209" s="832" t="s">
        <v>2184</v>
      </c>
      <c r="C209" s="832" t="s">
        <v>2763</v>
      </c>
      <c r="D209" s="832" t="s">
        <v>2189</v>
      </c>
      <c r="E209" s="832" t="s">
        <v>2764</v>
      </c>
      <c r="F209" s="849"/>
      <c r="G209" s="849"/>
      <c r="H209" s="837">
        <v>0</v>
      </c>
      <c r="I209" s="849">
        <v>1</v>
      </c>
      <c r="J209" s="849">
        <v>525.16999999999996</v>
      </c>
      <c r="K209" s="837">
        <v>1</v>
      </c>
      <c r="L209" s="849">
        <v>1</v>
      </c>
      <c r="M209" s="850">
        <v>525.16999999999996</v>
      </c>
    </row>
    <row r="210" spans="1:13" ht="14.4" customHeight="1" x14ac:dyDescent="0.3">
      <c r="A210" s="831" t="s">
        <v>2576</v>
      </c>
      <c r="B210" s="832" t="s">
        <v>2208</v>
      </c>
      <c r="C210" s="832" t="s">
        <v>2212</v>
      </c>
      <c r="D210" s="832" t="s">
        <v>2213</v>
      </c>
      <c r="E210" s="832" t="s">
        <v>2147</v>
      </c>
      <c r="F210" s="849"/>
      <c r="G210" s="849"/>
      <c r="H210" s="837">
        <v>0</v>
      </c>
      <c r="I210" s="849">
        <v>8</v>
      </c>
      <c r="J210" s="849">
        <v>2718.4</v>
      </c>
      <c r="K210" s="837">
        <v>1</v>
      </c>
      <c r="L210" s="849">
        <v>8</v>
      </c>
      <c r="M210" s="850">
        <v>2718.4</v>
      </c>
    </row>
    <row r="211" spans="1:13" ht="14.4" customHeight="1" x14ac:dyDescent="0.3">
      <c r="A211" s="831" t="s">
        <v>2576</v>
      </c>
      <c r="B211" s="832" t="s">
        <v>4365</v>
      </c>
      <c r="C211" s="832" t="s">
        <v>3109</v>
      </c>
      <c r="D211" s="832" t="s">
        <v>3110</v>
      </c>
      <c r="E211" s="832" t="s">
        <v>3111</v>
      </c>
      <c r="F211" s="849"/>
      <c r="G211" s="849"/>
      <c r="H211" s="837">
        <v>0</v>
      </c>
      <c r="I211" s="849">
        <v>1</v>
      </c>
      <c r="J211" s="849">
        <v>318.16000000000003</v>
      </c>
      <c r="K211" s="837">
        <v>1</v>
      </c>
      <c r="L211" s="849">
        <v>1</v>
      </c>
      <c r="M211" s="850">
        <v>318.16000000000003</v>
      </c>
    </row>
    <row r="212" spans="1:13" ht="14.4" customHeight="1" x14ac:dyDescent="0.3">
      <c r="A212" s="831" t="s">
        <v>2576</v>
      </c>
      <c r="B212" s="832" t="s">
        <v>2235</v>
      </c>
      <c r="C212" s="832" t="s">
        <v>2236</v>
      </c>
      <c r="D212" s="832" t="s">
        <v>678</v>
      </c>
      <c r="E212" s="832" t="s">
        <v>679</v>
      </c>
      <c r="F212" s="849"/>
      <c r="G212" s="849"/>
      <c r="H212" s="837">
        <v>0</v>
      </c>
      <c r="I212" s="849">
        <v>2</v>
      </c>
      <c r="J212" s="849">
        <v>145.1</v>
      </c>
      <c r="K212" s="837">
        <v>1</v>
      </c>
      <c r="L212" s="849">
        <v>2</v>
      </c>
      <c r="M212" s="850">
        <v>145.1</v>
      </c>
    </row>
    <row r="213" spans="1:13" ht="14.4" customHeight="1" x14ac:dyDescent="0.3">
      <c r="A213" s="831" t="s">
        <v>2576</v>
      </c>
      <c r="B213" s="832" t="s">
        <v>2235</v>
      </c>
      <c r="C213" s="832" t="s">
        <v>2237</v>
      </c>
      <c r="D213" s="832" t="s">
        <v>678</v>
      </c>
      <c r="E213" s="832" t="s">
        <v>680</v>
      </c>
      <c r="F213" s="849"/>
      <c r="G213" s="849"/>
      <c r="H213" s="837">
        <v>0</v>
      </c>
      <c r="I213" s="849">
        <v>17</v>
      </c>
      <c r="J213" s="849">
        <v>1109.7599999999998</v>
      </c>
      <c r="K213" s="837">
        <v>1</v>
      </c>
      <c r="L213" s="849">
        <v>17</v>
      </c>
      <c r="M213" s="850">
        <v>1109.7599999999998</v>
      </c>
    </row>
    <row r="214" spans="1:13" ht="14.4" customHeight="1" x14ac:dyDescent="0.3">
      <c r="A214" s="831" t="s">
        <v>2576</v>
      </c>
      <c r="B214" s="832" t="s">
        <v>2235</v>
      </c>
      <c r="C214" s="832" t="s">
        <v>2753</v>
      </c>
      <c r="D214" s="832" t="s">
        <v>678</v>
      </c>
      <c r="E214" s="832" t="s">
        <v>2234</v>
      </c>
      <c r="F214" s="849"/>
      <c r="G214" s="849"/>
      <c r="H214" s="837">
        <v>0</v>
      </c>
      <c r="I214" s="849">
        <v>1</v>
      </c>
      <c r="J214" s="849">
        <v>21.76</v>
      </c>
      <c r="K214" s="837">
        <v>1</v>
      </c>
      <c r="L214" s="849">
        <v>1</v>
      </c>
      <c r="M214" s="850">
        <v>21.76</v>
      </c>
    </row>
    <row r="215" spans="1:13" ht="14.4" customHeight="1" x14ac:dyDescent="0.3">
      <c r="A215" s="831" t="s">
        <v>2576</v>
      </c>
      <c r="B215" s="832" t="s">
        <v>2249</v>
      </c>
      <c r="C215" s="832" t="s">
        <v>2250</v>
      </c>
      <c r="D215" s="832" t="s">
        <v>2251</v>
      </c>
      <c r="E215" s="832" t="s">
        <v>2252</v>
      </c>
      <c r="F215" s="849"/>
      <c r="G215" s="849"/>
      <c r="H215" s="837"/>
      <c r="I215" s="849">
        <v>2</v>
      </c>
      <c r="J215" s="849">
        <v>0</v>
      </c>
      <c r="K215" s="837"/>
      <c r="L215" s="849">
        <v>2</v>
      </c>
      <c r="M215" s="850">
        <v>0</v>
      </c>
    </row>
    <row r="216" spans="1:13" ht="14.4" customHeight="1" x14ac:dyDescent="0.3">
      <c r="A216" s="831" t="s">
        <v>2576</v>
      </c>
      <c r="B216" s="832" t="s">
        <v>2269</v>
      </c>
      <c r="C216" s="832" t="s">
        <v>2270</v>
      </c>
      <c r="D216" s="832" t="s">
        <v>775</v>
      </c>
      <c r="E216" s="832" t="s">
        <v>1510</v>
      </c>
      <c r="F216" s="849"/>
      <c r="G216" s="849"/>
      <c r="H216" s="837">
        <v>0</v>
      </c>
      <c r="I216" s="849">
        <v>1</v>
      </c>
      <c r="J216" s="849">
        <v>65.989999999999995</v>
      </c>
      <c r="K216" s="837">
        <v>1</v>
      </c>
      <c r="L216" s="849">
        <v>1</v>
      </c>
      <c r="M216" s="850">
        <v>65.989999999999995</v>
      </c>
    </row>
    <row r="217" spans="1:13" ht="14.4" customHeight="1" x14ac:dyDescent="0.3">
      <c r="A217" s="831" t="s">
        <v>2576</v>
      </c>
      <c r="B217" s="832" t="s">
        <v>2291</v>
      </c>
      <c r="C217" s="832" t="s">
        <v>2292</v>
      </c>
      <c r="D217" s="832" t="s">
        <v>1245</v>
      </c>
      <c r="E217" s="832" t="s">
        <v>2293</v>
      </c>
      <c r="F217" s="849"/>
      <c r="G217" s="849"/>
      <c r="H217" s="837">
        <v>0</v>
      </c>
      <c r="I217" s="849">
        <v>1</v>
      </c>
      <c r="J217" s="849">
        <v>117.55</v>
      </c>
      <c r="K217" s="837">
        <v>1</v>
      </c>
      <c r="L217" s="849">
        <v>1</v>
      </c>
      <c r="M217" s="850">
        <v>117.55</v>
      </c>
    </row>
    <row r="218" spans="1:13" ht="14.4" customHeight="1" x14ac:dyDescent="0.3">
      <c r="A218" s="831" t="s">
        <v>2576</v>
      </c>
      <c r="B218" s="832" t="s">
        <v>2191</v>
      </c>
      <c r="C218" s="832" t="s">
        <v>2192</v>
      </c>
      <c r="D218" s="832" t="s">
        <v>2193</v>
      </c>
      <c r="E218" s="832" t="s">
        <v>2194</v>
      </c>
      <c r="F218" s="849"/>
      <c r="G218" s="849"/>
      <c r="H218" s="837">
        <v>0</v>
      </c>
      <c r="I218" s="849">
        <v>6</v>
      </c>
      <c r="J218" s="849">
        <v>61951.680000000008</v>
      </c>
      <c r="K218" s="837">
        <v>1</v>
      </c>
      <c r="L218" s="849">
        <v>6</v>
      </c>
      <c r="M218" s="850">
        <v>61951.680000000008</v>
      </c>
    </row>
    <row r="219" spans="1:13" ht="14.4" customHeight="1" x14ac:dyDescent="0.3">
      <c r="A219" s="831" t="s">
        <v>2577</v>
      </c>
      <c r="B219" s="832" t="s">
        <v>1986</v>
      </c>
      <c r="C219" s="832" t="s">
        <v>2637</v>
      </c>
      <c r="D219" s="832" t="s">
        <v>1990</v>
      </c>
      <c r="E219" s="832" t="s">
        <v>2638</v>
      </c>
      <c r="F219" s="849"/>
      <c r="G219" s="849"/>
      <c r="H219" s="837">
        <v>0</v>
      </c>
      <c r="I219" s="849">
        <v>1</v>
      </c>
      <c r="J219" s="849">
        <v>16.12</v>
      </c>
      <c r="K219" s="837">
        <v>1</v>
      </c>
      <c r="L219" s="849">
        <v>1</v>
      </c>
      <c r="M219" s="850">
        <v>16.12</v>
      </c>
    </row>
    <row r="220" spans="1:13" ht="14.4" customHeight="1" x14ac:dyDescent="0.3">
      <c r="A220" s="831" t="s">
        <v>2577</v>
      </c>
      <c r="B220" s="832" t="s">
        <v>1986</v>
      </c>
      <c r="C220" s="832" t="s">
        <v>2697</v>
      </c>
      <c r="D220" s="832" t="s">
        <v>1990</v>
      </c>
      <c r="E220" s="832" t="s">
        <v>2698</v>
      </c>
      <c r="F220" s="849"/>
      <c r="G220" s="849"/>
      <c r="H220" s="837">
        <v>0</v>
      </c>
      <c r="I220" s="849">
        <v>3</v>
      </c>
      <c r="J220" s="849">
        <v>172.8</v>
      </c>
      <c r="K220" s="837">
        <v>1</v>
      </c>
      <c r="L220" s="849">
        <v>3</v>
      </c>
      <c r="M220" s="850">
        <v>172.8</v>
      </c>
    </row>
    <row r="221" spans="1:13" ht="14.4" customHeight="1" x14ac:dyDescent="0.3">
      <c r="A221" s="831" t="s">
        <v>2577</v>
      </c>
      <c r="B221" s="832" t="s">
        <v>1986</v>
      </c>
      <c r="C221" s="832" t="s">
        <v>2646</v>
      </c>
      <c r="D221" s="832" t="s">
        <v>1990</v>
      </c>
      <c r="E221" s="832" t="s">
        <v>2647</v>
      </c>
      <c r="F221" s="849"/>
      <c r="G221" s="849"/>
      <c r="H221" s="837">
        <v>0</v>
      </c>
      <c r="I221" s="849">
        <v>1</v>
      </c>
      <c r="J221" s="849">
        <v>32.25</v>
      </c>
      <c r="K221" s="837">
        <v>1</v>
      </c>
      <c r="L221" s="849">
        <v>1</v>
      </c>
      <c r="M221" s="850">
        <v>32.25</v>
      </c>
    </row>
    <row r="222" spans="1:13" ht="14.4" customHeight="1" x14ac:dyDescent="0.3">
      <c r="A222" s="831" t="s">
        <v>2577</v>
      </c>
      <c r="B222" s="832" t="s">
        <v>1986</v>
      </c>
      <c r="C222" s="832" t="s">
        <v>3330</v>
      </c>
      <c r="D222" s="832" t="s">
        <v>1990</v>
      </c>
      <c r="E222" s="832" t="s">
        <v>3331</v>
      </c>
      <c r="F222" s="849"/>
      <c r="G222" s="849"/>
      <c r="H222" s="837">
        <v>0</v>
      </c>
      <c r="I222" s="849">
        <v>1</v>
      </c>
      <c r="J222" s="849">
        <v>8.06</v>
      </c>
      <c r="K222" s="837">
        <v>1</v>
      </c>
      <c r="L222" s="849">
        <v>1</v>
      </c>
      <c r="M222" s="850">
        <v>8.06</v>
      </c>
    </row>
    <row r="223" spans="1:13" ht="14.4" customHeight="1" x14ac:dyDescent="0.3">
      <c r="A223" s="831" t="s">
        <v>2577</v>
      </c>
      <c r="B223" s="832" t="s">
        <v>1986</v>
      </c>
      <c r="C223" s="832" t="s">
        <v>2744</v>
      </c>
      <c r="D223" s="832" t="s">
        <v>1990</v>
      </c>
      <c r="E223" s="832" t="s">
        <v>2745</v>
      </c>
      <c r="F223" s="849">
        <v>3</v>
      </c>
      <c r="G223" s="849">
        <v>311.01</v>
      </c>
      <c r="H223" s="837">
        <v>1</v>
      </c>
      <c r="I223" s="849"/>
      <c r="J223" s="849"/>
      <c r="K223" s="837">
        <v>0</v>
      </c>
      <c r="L223" s="849">
        <v>3</v>
      </c>
      <c r="M223" s="850">
        <v>311.01</v>
      </c>
    </row>
    <row r="224" spans="1:13" ht="14.4" customHeight="1" x14ac:dyDescent="0.3">
      <c r="A224" s="831" t="s">
        <v>2577</v>
      </c>
      <c r="B224" s="832" t="s">
        <v>1986</v>
      </c>
      <c r="C224" s="832" t="s">
        <v>3332</v>
      </c>
      <c r="D224" s="832" t="s">
        <v>1990</v>
      </c>
      <c r="E224" s="832" t="s">
        <v>3333</v>
      </c>
      <c r="F224" s="849">
        <v>1</v>
      </c>
      <c r="G224" s="849">
        <v>51.84</v>
      </c>
      <c r="H224" s="837">
        <v>1</v>
      </c>
      <c r="I224" s="849"/>
      <c r="J224" s="849"/>
      <c r="K224" s="837">
        <v>0</v>
      </c>
      <c r="L224" s="849">
        <v>1</v>
      </c>
      <c r="M224" s="850">
        <v>51.84</v>
      </c>
    </row>
    <row r="225" spans="1:13" ht="14.4" customHeight="1" x14ac:dyDescent="0.3">
      <c r="A225" s="831" t="s">
        <v>2577</v>
      </c>
      <c r="B225" s="832" t="s">
        <v>1986</v>
      </c>
      <c r="C225" s="832" t="s">
        <v>3334</v>
      </c>
      <c r="D225" s="832" t="s">
        <v>1990</v>
      </c>
      <c r="E225" s="832" t="s">
        <v>2638</v>
      </c>
      <c r="F225" s="849"/>
      <c r="G225" s="849"/>
      <c r="H225" s="837">
        <v>0</v>
      </c>
      <c r="I225" s="849">
        <v>1</v>
      </c>
      <c r="J225" s="849">
        <v>16.12</v>
      </c>
      <c r="K225" s="837">
        <v>1</v>
      </c>
      <c r="L225" s="849">
        <v>1</v>
      </c>
      <c r="M225" s="850">
        <v>16.12</v>
      </c>
    </row>
    <row r="226" spans="1:13" ht="14.4" customHeight="1" x14ac:dyDescent="0.3">
      <c r="A226" s="831" t="s">
        <v>2577</v>
      </c>
      <c r="B226" s="832" t="s">
        <v>1992</v>
      </c>
      <c r="C226" s="832" t="s">
        <v>1993</v>
      </c>
      <c r="D226" s="832" t="s">
        <v>1994</v>
      </c>
      <c r="E226" s="832" t="s">
        <v>1995</v>
      </c>
      <c r="F226" s="849"/>
      <c r="G226" s="849"/>
      <c r="H226" s="837">
        <v>0</v>
      </c>
      <c r="I226" s="849">
        <v>3</v>
      </c>
      <c r="J226" s="849">
        <v>1359.54</v>
      </c>
      <c r="K226" s="837">
        <v>1</v>
      </c>
      <c r="L226" s="849">
        <v>3</v>
      </c>
      <c r="M226" s="850">
        <v>1359.54</v>
      </c>
    </row>
    <row r="227" spans="1:13" ht="14.4" customHeight="1" x14ac:dyDescent="0.3">
      <c r="A227" s="831" t="s">
        <v>2577</v>
      </c>
      <c r="B227" s="832" t="s">
        <v>2378</v>
      </c>
      <c r="C227" s="832" t="s">
        <v>2709</v>
      </c>
      <c r="D227" s="832" t="s">
        <v>2380</v>
      </c>
      <c r="E227" s="832" t="s">
        <v>2710</v>
      </c>
      <c r="F227" s="849"/>
      <c r="G227" s="849"/>
      <c r="H227" s="837">
        <v>0</v>
      </c>
      <c r="I227" s="849">
        <v>1</v>
      </c>
      <c r="J227" s="849">
        <v>120.61</v>
      </c>
      <c r="K227" s="837">
        <v>1</v>
      </c>
      <c r="L227" s="849">
        <v>1</v>
      </c>
      <c r="M227" s="850">
        <v>120.61</v>
      </c>
    </row>
    <row r="228" spans="1:13" ht="14.4" customHeight="1" x14ac:dyDescent="0.3">
      <c r="A228" s="831" t="s">
        <v>2577</v>
      </c>
      <c r="B228" s="832" t="s">
        <v>2010</v>
      </c>
      <c r="C228" s="832" t="s">
        <v>2739</v>
      </c>
      <c r="D228" s="832" t="s">
        <v>901</v>
      </c>
      <c r="E228" s="832" t="s">
        <v>2014</v>
      </c>
      <c r="F228" s="849"/>
      <c r="G228" s="849"/>
      <c r="H228" s="837">
        <v>0</v>
      </c>
      <c r="I228" s="849">
        <v>9</v>
      </c>
      <c r="J228" s="849">
        <v>3313.44</v>
      </c>
      <c r="K228" s="837">
        <v>1</v>
      </c>
      <c r="L228" s="849">
        <v>9</v>
      </c>
      <c r="M228" s="850">
        <v>3313.44</v>
      </c>
    </row>
    <row r="229" spans="1:13" ht="14.4" customHeight="1" x14ac:dyDescent="0.3">
      <c r="A229" s="831" t="s">
        <v>2577</v>
      </c>
      <c r="B229" s="832" t="s">
        <v>2010</v>
      </c>
      <c r="C229" s="832" t="s">
        <v>2740</v>
      </c>
      <c r="D229" s="832" t="s">
        <v>901</v>
      </c>
      <c r="E229" s="832" t="s">
        <v>2016</v>
      </c>
      <c r="F229" s="849"/>
      <c r="G229" s="849"/>
      <c r="H229" s="837">
        <v>0</v>
      </c>
      <c r="I229" s="849">
        <v>1</v>
      </c>
      <c r="J229" s="849">
        <v>736.33</v>
      </c>
      <c r="K229" s="837">
        <v>1</v>
      </c>
      <c r="L229" s="849">
        <v>1</v>
      </c>
      <c r="M229" s="850">
        <v>736.33</v>
      </c>
    </row>
    <row r="230" spans="1:13" ht="14.4" customHeight="1" x14ac:dyDescent="0.3">
      <c r="A230" s="831" t="s">
        <v>2577</v>
      </c>
      <c r="B230" s="832" t="s">
        <v>4364</v>
      </c>
      <c r="C230" s="832" t="s">
        <v>3124</v>
      </c>
      <c r="D230" s="832" t="s">
        <v>3125</v>
      </c>
      <c r="E230" s="832" t="s">
        <v>3126</v>
      </c>
      <c r="F230" s="849"/>
      <c r="G230" s="849"/>
      <c r="H230" s="837">
        <v>0</v>
      </c>
      <c r="I230" s="849">
        <v>1</v>
      </c>
      <c r="J230" s="849">
        <v>186.87</v>
      </c>
      <c r="K230" s="837">
        <v>1</v>
      </c>
      <c r="L230" s="849">
        <v>1</v>
      </c>
      <c r="M230" s="850">
        <v>186.87</v>
      </c>
    </row>
    <row r="231" spans="1:13" ht="14.4" customHeight="1" x14ac:dyDescent="0.3">
      <c r="A231" s="831" t="s">
        <v>2577</v>
      </c>
      <c r="B231" s="832" t="s">
        <v>2045</v>
      </c>
      <c r="C231" s="832" t="s">
        <v>2046</v>
      </c>
      <c r="D231" s="832" t="s">
        <v>2047</v>
      </c>
      <c r="E231" s="832" t="s">
        <v>2048</v>
      </c>
      <c r="F231" s="849"/>
      <c r="G231" s="849"/>
      <c r="H231" s="837">
        <v>0</v>
      </c>
      <c r="I231" s="849">
        <v>1</v>
      </c>
      <c r="J231" s="849">
        <v>65.540000000000006</v>
      </c>
      <c r="K231" s="837">
        <v>1</v>
      </c>
      <c r="L231" s="849">
        <v>1</v>
      </c>
      <c r="M231" s="850">
        <v>65.540000000000006</v>
      </c>
    </row>
    <row r="232" spans="1:13" ht="14.4" customHeight="1" x14ac:dyDescent="0.3">
      <c r="A232" s="831" t="s">
        <v>2577</v>
      </c>
      <c r="B232" s="832" t="s">
        <v>2061</v>
      </c>
      <c r="C232" s="832" t="s">
        <v>2062</v>
      </c>
      <c r="D232" s="832" t="s">
        <v>2063</v>
      </c>
      <c r="E232" s="832" t="s">
        <v>2064</v>
      </c>
      <c r="F232" s="849"/>
      <c r="G232" s="849"/>
      <c r="H232" s="837">
        <v>0</v>
      </c>
      <c r="I232" s="849">
        <v>1</v>
      </c>
      <c r="J232" s="849">
        <v>93.27</v>
      </c>
      <c r="K232" s="837">
        <v>1</v>
      </c>
      <c r="L232" s="849">
        <v>1</v>
      </c>
      <c r="M232" s="850">
        <v>93.27</v>
      </c>
    </row>
    <row r="233" spans="1:13" ht="14.4" customHeight="1" x14ac:dyDescent="0.3">
      <c r="A233" s="831" t="s">
        <v>2577</v>
      </c>
      <c r="B233" s="832" t="s">
        <v>2061</v>
      </c>
      <c r="C233" s="832" t="s">
        <v>2065</v>
      </c>
      <c r="D233" s="832" t="s">
        <v>2063</v>
      </c>
      <c r="E233" s="832" t="s">
        <v>2066</v>
      </c>
      <c r="F233" s="849"/>
      <c r="G233" s="849"/>
      <c r="H233" s="837">
        <v>0</v>
      </c>
      <c r="I233" s="849">
        <v>1</v>
      </c>
      <c r="J233" s="849">
        <v>31.09</v>
      </c>
      <c r="K233" s="837">
        <v>1</v>
      </c>
      <c r="L233" s="849">
        <v>1</v>
      </c>
      <c r="M233" s="850">
        <v>31.09</v>
      </c>
    </row>
    <row r="234" spans="1:13" ht="14.4" customHeight="1" x14ac:dyDescent="0.3">
      <c r="A234" s="831" t="s">
        <v>2577</v>
      </c>
      <c r="B234" s="832" t="s">
        <v>2133</v>
      </c>
      <c r="C234" s="832" t="s">
        <v>2136</v>
      </c>
      <c r="D234" s="832" t="s">
        <v>1309</v>
      </c>
      <c r="E234" s="832" t="s">
        <v>2137</v>
      </c>
      <c r="F234" s="849"/>
      <c r="G234" s="849"/>
      <c r="H234" s="837">
        <v>0</v>
      </c>
      <c r="I234" s="849">
        <v>2</v>
      </c>
      <c r="J234" s="849">
        <v>308.72000000000003</v>
      </c>
      <c r="K234" s="837">
        <v>1</v>
      </c>
      <c r="L234" s="849">
        <v>2</v>
      </c>
      <c r="M234" s="850">
        <v>308.72000000000003</v>
      </c>
    </row>
    <row r="235" spans="1:13" ht="14.4" customHeight="1" x14ac:dyDescent="0.3">
      <c r="A235" s="831" t="s">
        <v>2577</v>
      </c>
      <c r="B235" s="832" t="s">
        <v>2133</v>
      </c>
      <c r="C235" s="832" t="s">
        <v>3302</v>
      </c>
      <c r="D235" s="832" t="s">
        <v>3303</v>
      </c>
      <c r="E235" s="832" t="s">
        <v>3304</v>
      </c>
      <c r="F235" s="849"/>
      <c r="G235" s="849"/>
      <c r="H235" s="837">
        <v>0</v>
      </c>
      <c r="I235" s="849">
        <v>4</v>
      </c>
      <c r="J235" s="849">
        <v>598.08000000000004</v>
      </c>
      <c r="K235" s="837">
        <v>1</v>
      </c>
      <c r="L235" s="849">
        <v>4</v>
      </c>
      <c r="M235" s="850">
        <v>598.08000000000004</v>
      </c>
    </row>
    <row r="236" spans="1:13" ht="14.4" customHeight="1" x14ac:dyDescent="0.3">
      <c r="A236" s="831" t="s">
        <v>2577</v>
      </c>
      <c r="B236" s="832" t="s">
        <v>2155</v>
      </c>
      <c r="C236" s="832" t="s">
        <v>3305</v>
      </c>
      <c r="D236" s="832" t="s">
        <v>2157</v>
      </c>
      <c r="E236" s="832" t="s">
        <v>3306</v>
      </c>
      <c r="F236" s="849"/>
      <c r="G236" s="849"/>
      <c r="H236" s="837">
        <v>0</v>
      </c>
      <c r="I236" s="849">
        <v>5</v>
      </c>
      <c r="J236" s="849">
        <v>705.45</v>
      </c>
      <c r="K236" s="837">
        <v>1</v>
      </c>
      <c r="L236" s="849">
        <v>5</v>
      </c>
      <c r="M236" s="850">
        <v>705.45</v>
      </c>
    </row>
    <row r="237" spans="1:13" ht="14.4" customHeight="1" x14ac:dyDescent="0.3">
      <c r="A237" s="831" t="s">
        <v>2577</v>
      </c>
      <c r="B237" s="832" t="s">
        <v>2184</v>
      </c>
      <c r="C237" s="832" t="s">
        <v>2188</v>
      </c>
      <c r="D237" s="832" t="s">
        <v>2189</v>
      </c>
      <c r="E237" s="832" t="s">
        <v>2190</v>
      </c>
      <c r="F237" s="849"/>
      <c r="G237" s="849"/>
      <c r="H237" s="837">
        <v>0</v>
      </c>
      <c r="I237" s="849">
        <v>9</v>
      </c>
      <c r="J237" s="849">
        <v>29086.29</v>
      </c>
      <c r="K237" s="837">
        <v>1</v>
      </c>
      <c r="L237" s="849">
        <v>9</v>
      </c>
      <c r="M237" s="850">
        <v>29086.29</v>
      </c>
    </row>
    <row r="238" spans="1:13" ht="14.4" customHeight="1" x14ac:dyDescent="0.3">
      <c r="A238" s="831" t="s">
        <v>2577</v>
      </c>
      <c r="B238" s="832" t="s">
        <v>2208</v>
      </c>
      <c r="C238" s="832" t="s">
        <v>2209</v>
      </c>
      <c r="D238" s="832" t="s">
        <v>2210</v>
      </c>
      <c r="E238" s="832" t="s">
        <v>2211</v>
      </c>
      <c r="F238" s="849"/>
      <c r="G238" s="849"/>
      <c r="H238" s="837">
        <v>0</v>
      </c>
      <c r="I238" s="849">
        <v>19</v>
      </c>
      <c r="J238" s="849">
        <v>17148.830000000002</v>
      </c>
      <c r="K238" s="837">
        <v>1</v>
      </c>
      <c r="L238" s="849">
        <v>19</v>
      </c>
      <c r="M238" s="850">
        <v>17148.830000000002</v>
      </c>
    </row>
    <row r="239" spans="1:13" ht="14.4" customHeight="1" x14ac:dyDescent="0.3">
      <c r="A239" s="831" t="s">
        <v>2577</v>
      </c>
      <c r="B239" s="832" t="s">
        <v>4368</v>
      </c>
      <c r="C239" s="832" t="s">
        <v>3342</v>
      </c>
      <c r="D239" s="832" t="s">
        <v>3343</v>
      </c>
      <c r="E239" s="832" t="s">
        <v>3344</v>
      </c>
      <c r="F239" s="849"/>
      <c r="G239" s="849"/>
      <c r="H239" s="837">
        <v>0</v>
      </c>
      <c r="I239" s="849">
        <v>12</v>
      </c>
      <c r="J239" s="849">
        <v>202352.88</v>
      </c>
      <c r="K239" s="837">
        <v>1</v>
      </c>
      <c r="L239" s="849">
        <v>12</v>
      </c>
      <c r="M239" s="850">
        <v>202352.88</v>
      </c>
    </row>
    <row r="240" spans="1:13" ht="14.4" customHeight="1" x14ac:dyDescent="0.3">
      <c r="A240" s="831" t="s">
        <v>2577</v>
      </c>
      <c r="B240" s="832" t="s">
        <v>2235</v>
      </c>
      <c r="C240" s="832" t="s">
        <v>2237</v>
      </c>
      <c r="D240" s="832" t="s">
        <v>678</v>
      </c>
      <c r="E240" s="832" t="s">
        <v>680</v>
      </c>
      <c r="F240" s="849"/>
      <c r="G240" s="849"/>
      <c r="H240" s="837">
        <v>0</v>
      </c>
      <c r="I240" s="849">
        <v>4</v>
      </c>
      <c r="J240" s="849">
        <v>261.12</v>
      </c>
      <c r="K240" s="837">
        <v>1</v>
      </c>
      <c r="L240" s="849">
        <v>4</v>
      </c>
      <c r="M240" s="850">
        <v>261.12</v>
      </c>
    </row>
    <row r="241" spans="1:13" ht="14.4" customHeight="1" x14ac:dyDescent="0.3">
      <c r="A241" s="831" t="s">
        <v>2577</v>
      </c>
      <c r="B241" s="832" t="s">
        <v>2235</v>
      </c>
      <c r="C241" s="832" t="s">
        <v>2753</v>
      </c>
      <c r="D241" s="832" t="s">
        <v>678</v>
      </c>
      <c r="E241" s="832" t="s">
        <v>2234</v>
      </c>
      <c r="F241" s="849"/>
      <c r="G241" s="849"/>
      <c r="H241" s="837">
        <v>0</v>
      </c>
      <c r="I241" s="849">
        <v>1</v>
      </c>
      <c r="J241" s="849">
        <v>21.76</v>
      </c>
      <c r="K241" s="837">
        <v>1</v>
      </c>
      <c r="L241" s="849">
        <v>1</v>
      </c>
      <c r="M241" s="850">
        <v>21.76</v>
      </c>
    </row>
    <row r="242" spans="1:13" ht="14.4" customHeight="1" x14ac:dyDescent="0.3">
      <c r="A242" s="831" t="s">
        <v>2577</v>
      </c>
      <c r="B242" s="832" t="s">
        <v>4369</v>
      </c>
      <c r="C242" s="832" t="s">
        <v>3325</v>
      </c>
      <c r="D242" s="832" t="s">
        <v>3326</v>
      </c>
      <c r="E242" s="832" t="s">
        <v>3327</v>
      </c>
      <c r="F242" s="849"/>
      <c r="G242" s="849"/>
      <c r="H242" s="837">
        <v>0</v>
      </c>
      <c r="I242" s="849">
        <v>1</v>
      </c>
      <c r="J242" s="849">
        <v>700.43</v>
      </c>
      <c r="K242" s="837">
        <v>1</v>
      </c>
      <c r="L242" s="849">
        <v>1</v>
      </c>
      <c r="M242" s="850">
        <v>700.43</v>
      </c>
    </row>
    <row r="243" spans="1:13" ht="14.4" customHeight="1" x14ac:dyDescent="0.3">
      <c r="A243" s="831" t="s">
        <v>2577</v>
      </c>
      <c r="B243" s="832" t="s">
        <v>4369</v>
      </c>
      <c r="C243" s="832" t="s">
        <v>3328</v>
      </c>
      <c r="D243" s="832" t="s">
        <v>3326</v>
      </c>
      <c r="E243" s="832" t="s">
        <v>3329</v>
      </c>
      <c r="F243" s="849"/>
      <c r="G243" s="849"/>
      <c r="H243" s="837">
        <v>0</v>
      </c>
      <c r="I243" s="849">
        <v>1</v>
      </c>
      <c r="J243" s="849">
        <v>700.41</v>
      </c>
      <c r="K243" s="837">
        <v>1</v>
      </c>
      <c r="L243" s="849">
        <v>1</v>
      </c>
      <c r="M243" s="850">
        <v>700.41</v>
      </c>
    </row>
    <row r="244" spans="1:13" ht="14.4" customHeight="1" x14ac:dyDescent="0.3">
      <c r="A244" s="831" t="s">
        <v>2577</v>
      </c>
      <c r="B244" s="832" t="s">
        <v>2260</v>
      </c>
      <c r="C244" s="832" t="s">
        <v>2452</v>
      </c>
      <c r="D244" s="832" t="s">
        <v>2453</v>
      </c>
      <c r="E244" s="832" t="s">
        <v>2454</v>
      </c>
      <c r="F244" s="849"/>
      <c r="G244" s="849"/>
      <c r="H244" s="837">
        <v>0</v>
      </c>
      <c r="I244" s="849">
        <v>2</v>
      </c>
      <c r="J244" s="849">
        <v>9.4</v>
      </c>
      <c r="K244" s="837">
        <v>1</v>
      </c>
      <c r="L244" s="849">
        <v>2</v>
      </c>
      <c r="M244" s="850">
        <v>9.4</v>
      </c>
    </row>
    <row r="245" spans="1:13" ht="14.4" customHeight="1" x14ac:dyDescent="0.3">
      <c r="A245" s="831" t="s">
        <v>2577</v>
      </c>
      <c r="B245" s="832" t="s">
        <v>2264</v>
      </c>
      <c r="C245" s="832" t="s">
        <v>2265</v>
      </c>
      <c r="D245" s="832" t="s">
        <v>1248</v>
      </c>
      <c r="E245" s="832" t="s">
        <v>2266</v>
      </c>
      <c r="F245" s="849"/>
      <c r="G245" s="849"/>
      <c r="H245" s="837"/>
      <c r="I245" s="849">
        <v>3</v>
      </c>
      <c r="J245" s="849">
        <v>0</v>
      </c>
      <c r="K245" s="837"/>
      <c r="L245" s="849">
        <v>3</v>
      </c>
      <c r="M245" s="850">
        <v>0</v>
      </c>
    </row>
    <row r="246" spans="1:13" ht="14.4" customHeight="1" x14ac:dyDescent="0.3">
      <c r="A246" s="831" t="s">
        <v>2577</v>
      </c>
      <c r="B246" s="832" t="s">
        <v>2264</v>
      </c>
      <c r="C246" s="832" t="s">
        <v>2267</v>
      </c>
      <c r="D246" s="832" t="s">
        <v>1248</v>
      </c>
      <c r="E246" s="832" t="s">
        <v>2268</v>
      </c>
      <c r="F246" s="849"/>
      <c r="G246" s="849"/>
      <c r="H246" s="837"/>
      <c r="I246" s="849">
        <v>2</v>
      </c>
      <c r="J246" s="849">
        <v>0</v>
      </c>
      <c r="K246" s="837"/>
      <c r="L246" s="849">
        <v>2</v>
      </c>
      <c r="M246" s="850">
        <v>0</v>
      </c>
    </row>
    <row r="247" spans="1:13" ht="14.4" customHeight="1" x14ac:dyDescent="0.3">
      <c r="A247" s="831" t="s">
        <v>2577</v>
      </c>
      <c r="B247" s="832" t="s">
        <v>2269</v>
      </c>
      <c r="C247" s="832" t="s">
        <v>2720</v>
      </c>
      <c r="D247" s="832" t="s">
        <v>777</v>
      </c>
      <c r="E247" s="832" t="s">
        <v>2272</v>
      </c>
      <c r="F247" s="849"/>
      <c r="G247" s="849"/>
      <c r="H247" s="837">
        <v>0</v>
      </c>
      <c r="I247" s="849">
        <v>2</v>
      </c>
      <c r="J247" s="849">
        <v>264</v>
      </c>
      <c r="K247" s="837">
        <v>1</v>
      </c>
      <c r="L247" s="849">
        <v>2</v>
      </c>
      <c r="M247" s="850">
        <v>264</v>
      </c>
    </row>
    <row r="248" spans="1:13" ht="14.4" customHeight="1" x14ac:dyDescent="0.3">
      <c r="A248" s="831" t="s">
        <v>2577</v>
      </c>
      <c r="B248" s="832" t="s">
        <v>2269</v>
      </c>
      <c r="C248" s="832" t="s">
        <v>2270</v>
      </c>
      <c r="D248" s="832" t="s">
        <v>775</v>
      </c>
      <c r="E248" s="832" t="s">
        <v>1510</v>
      </c>
      <c r="F248" s="849"/>
      <c r="G248" s="849"/>
      <c r="H248" s="837">
        <v>0</v>
      </c>
      <c r="I248" s="849">
        <v>5</v>
      </c>
      <c r="J248" s="849">
        <v>329.95</v>
      </c>
      <c r="K248" s="837">
        <v>1</v>
      </c>
      <c r="L248" s="849">
        <v>5</v>
      </c>
      <c r="M248" s="850">
        <v>329.95</v>
      </c>
    </row>
    <row r="249" spans="1:13" ht="14.4" customHeight="1" x14ac:dyDescent="0.3">
      <c r="A249" s="831" t="s">
        <v>2577</v>
      </c>
      <c r="B249" s="832" t="s">
        <v>2269</v>
      </c>
      <c r="C249" s="832" t="s">
        <v>2793</v>
      </c>
      <c r="D249" s="832" t="s">
        <v>777</v>
      </c>
      <c r="E249" s="832" t="s">
        <v>2516</v>
      </c>
      <c r="F249" s="849"/>
      <c r="G249" s="849"/>
      <c r="H249" s="837">
        <v>0</v>
      </c>
      <c r="I249" s="849">
        <v>1</v>
      </c>
      <c r="J249" s="849">
        <v>264</v>
      </c>
      <c r="K249" s="837">
        <v>1</v>
      </c>
      <c r="L249" s="849">
        <v>1</v>
      </c>
      <c r="M249" s="850">
        <v>264</v>
      </c>
    </row>
    <row r="250" spans="1:13" ht="14.4" customHeight="1" x14ac:dyDescent="0.3">
      <c r="A250" s="831" t="s">
        <v>2577</v>
      </c>
      <c r="B250" s="832" t="s">
        <v>2269</v>
      </c>
      <c r="C250" s="832" t="s">
        <v>3308</v>
      </c>
      <c r="D250" s="832" t="s">
        <v>777</v>
      </c>
      <c r="E250" s="832" t="s">
        <v>2272</v>
      </c>
      <c r="F250" s="849"/>
      <c r="G250" s="849"/>
      <c r="H250" s="837">
        <v>0</v>
      </c>
      <c r="I250" s="849">
        <v>1</v>
      </c>
      <c r="J250" s="849">
        <v>132</v>
      </c>
      <c r="K250" s="837">
        <v>1</v>
      </c>
      <c r="L250" s="849">
        <v>1</v>
      </c>
      <c r="M250" s="850">
        <v>132</v>
      </c>
    </row>
    <row r="251" spans="1:13" ht="14.4" customHeight="1" x14ac:dyDescent="0.3">
      <c r="A251" s="831" t="s">
        <v>2577</v>
      </c>
      <c r="B251" s="832" t="s">
        <v>2291</v>
      </c>
      <c r="C251" s="832" t="s">
        <v>2292</v>
      </c>
      <c r="D251" s="832" t="s">
        <v>1245</v>
      </c>
      <c r="E251" s="832" t="s">
        <v>2293</v>
      </c>
      <c r="F251" s="849"/>
      <c r="G251" s="849"/>
      <c r="H251" s="837">
        <v>0</v>
      </c>
      <c r="I251" s="849">
        <v>1</v>
      </c>
      <c r="J251" s="849">
        <v>117.55</v>
      </c>
      <c r="K251" s="837">
        <v>1</v>
      </c>
      <c r="L251" s="849">
        <v>1</v>
      </c>
      <c r="M251" s="850">
        <v>117.55</v>
      </c>
    </row>
    <row r="252" spans="1:13" ht="14.4" customHeight="1" x14ac:dyDescent="0.3">
      <c r="A252" s="831" t="s">
        <v>2577</v>
      </c>
      <c r="B252" s="832" t="s">
        <v>2291</v>
      </c>
      <c r="C252" s="832" t="s">
        <v>2294</v>
      </c>
      <c r="D252" s="832" t="s">
        <v>1245</v>
      </c>
      <c r="E252" s="832" t="s">
        <v>1510</v>
      </c>
      <c r="F252" s="849"/>
      <c r="G252" s="849"/>
      <c r="H252" s="837">
        <v>0</v>
      </c>
      <c r="I252" s="849">
        <v>2</v>
      </c>
      <c r="J252" s="849">
        <v>117.54</v>
      </c>
      <c r="K252" s="837">
        <v>1</v>
      </c>
      <c r="L252" s="849">
        <v>2</v>
      </c>
      <c r="M252" s="850">
        <v>117.54</v>
      </c>
    </row>
    <row r="253" spans="1:13" ht="14.4" customHeight="1" x14ac:dyDescent="0.3">
      <c r="A253" s="831" t="s">
        <v>2577</v>
      </c>
      <c r="B253" s="832" t="s">
        <v>2291</v>
      </c>
      <c r="C253" s="832" t="s">
        <v>2295</v>
      </c>
      <c r="D253" s="832" t="s">
        <v>1245</v>
      </c>
      <c r="E253" s="832" t="s">
        <v>2296</v>
      </c>
      <c r="F253" s="849"/>
      <c r="G253" s="849"/>
      <c r="H253" s="837">
        <v>0</v>
      </c>
      <c r="I253" s="849">
        <v>1</v>
      </c>
      <c r="J253" s="849">
        <v>176.32</v>
      </c>
      <c r="K253" s="837">
        <v>1</v>
      </c>
      <c r="L253" s="849">
        <v>1</v>
      </c>
      <c r="M253" s="850">
        <v>176.32</v>
      </c>
    </row>
    <row r="254" spans="1:13" ht="14.4" customHeight="1" x14ac:dyDescent="0.3">
      <c r="A254" s="831" t="s">
        <v>2577</v>
      </c>
      <c r="B254" s="832" t="s">
        <v>2191</v>
      </c>
      <c r="C254" s="832" t="s">
        <v>2192</v>
      </c>
      <c r="D254" s="832" t="s">
        <v>2193</v>
      </c>
      <c r="E254" s="832" t="s">
        <v>2194</v>
      </c>
      <c r="F254" s="849"/>
      <c r="G254" s="849"/>
      <c r="H254" s="837">
        <v>0</v>
      </c>
      <c r="I254" s="849">
        <v>7</v>
      </c>
      <c r="J254" s="849">
        <v>72276.960000000006</v>
      </c>
      <c r="K254" s="837">
        <v>1</v>
      </c>
      <c r="L254" s="849">
        <v>7</v>
      </c>
      <c r="M254" s="850">
        <v>72276.960000000006</v>
      </c>
    </row>
    <row r="255" spans="1:13" ht="14.4" customHeight="1" x14ac:dyDescent="0.3">
      <c r="A255" s="831" t="s">
        <v>2577</v>
      </c>
      <c r="B255" s="832" t="s">
        <v>2198</v>
      </c>
      <c r="C255" s="832" t="s">
        <v>2487</v>
      </c>
      <c r="D255" s="832" t="s">
        <v>2200</v>
      </c>
      <c r="E255" s="832" t="s">
        <v>2488</v>
      </c>
      <c r="F255" s="849"/>
      <c r="G255" s="849"/>
      <c r="H255" s="837">
        <v>0</v>
      </c>
      <c r="I255" s="849">
        <v>24</v>
      </c>
      <c r="J255" s="849">
        <v>185855.04000000004</v>
      </c>
      <c r="K255" s="837">
        <v>1</v>
      </c>
      <c r="L255" s="849">
        <v>24</v>
      </c>
      <c r="M255" s="850">
        <v>185855.04000000004</v>
      </c>
    </row>
    <row r="256" spans="1:13" ht="14.4" customHeight="1" x14ac:dyDescent="0.3">
      <c r="A256" s="831" t="s">
        <v>2577</v>
      </c>
      <c r="B256" s="832" t="s">
        <v>2198</v>
      </c>
      <c r="C256" s="832" t="s">
        <v>2199</v>
      </c>
      <c r="D256" s="832" t="s">
        <v>2200</v>
      </c>
      <c r="E256" s="832" t="s">
        <v>2201</v>
      </c>
      <c r="F256" s="849"/>
      <c r="G256" s="849"/>
      <c r="H256" s="837">
        <v>0</v>
      </c>
      <c r="I256" s="849">
        <v>23</v>
      </c>
      <c r="J256" s="849">
        <v>271407.35999999999</v>
      </c>
      <c r="K256" s="837">
        <v>1</v>
      </c>
      <c r="L256" s="849">
        <v>23</v>
      </c>
      <c r="M256" s="850">
        <v>271407.35999999999</v>
      </c>
    </row>
    <row r="257" spans="1:13" ht="14.4" customHeight="1" x14ac:dyDescent="0.3">
      <c r="A257" s="831" t="s">
        <v>2577</v>
      </c>
      <c r="B257" s="832" t="s">
        <v>4370</v>
      </c>
      <c r="C257" s="832" t="s">
        <v>3347</v>
      </c>
      <c r="D257" s="832" t="s">
        <v>3348</v>
      </c>
      <c r="E257" s="832" t="s">
        <v>3349</v>
      </c>
      <c r="F257" s="849"/>
      <c r="G257" s="849"/>
      <c r="H257" s="837">
        <v>0</v>
      </c>
      <c r="I257" s="849">
        <v>1</v>
      </c>
      <c r="J257" s="849">
        <v>165.63</v>
      </c>
      <c r="K257" s="837">
        <v>1</v>
      </c>
      <c r="L257" s="849">
        <v>1</v>
      </c>
      <c r="M257" s="850">
        <v>165.63</v>
      </c>
    </row>
    <row r="258" spans="1:13" ht="14.4" customHeight="1" x14ac:dyDescent="0.3">
      <c r="A258" s="831" t="s">
        <v>2577</v>
      </c>
      <c r="B258" s="832" t="s">
        <v>4370</v>
      </c>
      <c r="C258" s="832" t="s">
        <v>3350</v>
      </c>
      <c r="D258" s="832" t="s">
        <v>3348</v>
      </c>
      <c r="E258" s="832" t="s">
        <v>3111</v>
      </c>
      <c r="F258" s="849"/>
      <c r="G258" s="849"/>
      <c r="H258" s="837">
        <v>0</v>
      </c>
      <c r="I258" s="849">
        <v>1</v>
      </c>
      <c r="J258" s="849">
        <v>414.07</v>
      </c>
      <c r="K258" s="837">
        <v>1</v>
      </c>
      <c r="L258" s="849">
        <v>1</v>
      </c>
      <c r="M258" s="850">
        <v>414.07</v>
      </c>
    </row>
    <row r="259" spans="1:13" ht="14.4" customHeight="1" x14ac:dyDescent="0.3">
      <c r="A259" s="831" t="s">
        <v>2577</v>
      </c>
      <c r="B259" s="832" t="s">
        <v>2246</v>
      </c>
      <c r="C259" s="832" t="s">
        <v>3299</v>
      </c>
      <c r="D259" s="832" t="s">
        <v>3300</v>
      </c>
      <c r="E259" s="832" t="s">
        <v>3301</v>
      </c>
      <c r="F259" s="849">
        <v>1</v>
      </c>
      <c r="G259" s="849">
        <v>0</v>
      </c>
      <c r="H259" s="837"/>
      <c r="I259" s="849"/>
      <c r="J259" s="849"/>
      <c r="K259" s="837"/>
      <c r="L259" s="849">
        <v>1</v>
      </c>
      <c r="M259" s="850">
        <v>0</v>
      </c>
    </row>
    <row r="260" spans="1:13" ht="14.4" customHeight="1" x14ac:dyDescent="0.3">
      <c r="A260" s="831" t="s">
        <v>2578</v>
      </c>
      <c r="B260" s="832" t="s">
        <v>1986</v>
      </c>
      <c r="C260" s="832" t="s">
        <v>2769</v>
      </c>
      <c r="D260" s="832" t="s">
        <v>1990</v>
      </c>
      <c r="E260" s="832" t="s">
        <v>1991</v>
      </c>
      <c r="F260" s="849"/>
      <c r="G260" s="849"/>
      <c r="H260" s="837">
        <v>0</v>
      </c>
      <c r="I260" s="849">
        <v>2</v>
      </c>
      <c r="J260" s="849">
        <v>230.36</v>
      </c>
      <c r="K260" s="837">
        <v>1</v>
      </c>
      <c r="L260" s="849">
        <v>2</v>
      </c>
      <c r="M260" s="850">
        <v>230.36</v>
      </c>
    </row>
    <row r="261" spans="1:13" ht="14.4" customHeight="1" x14ac:dyDescent="0.3">
      <c r="A261" s="831" t="s">
        <v>2578</v>
      </c>
      <c r="B261" s="832" t="s">
        <v>1986</v>
      </c>
      <c r="C261" s="832" t="s">
        <v>2697</v>
      </c>
      <c r="D261" s="832" t="s">
        <v>1990</v>
      </c>
      <c r="E261" s="832" t="s">
        <v>2698</v>
      </c>
      <c r="F261" s="849"/>
      <c r="G261" s="849"/>
      <c r="H261" s="837">
        <v>0</v>
      </c>
      <c r="I261" s="849">
        <v>1</v>
      </c>
      <c r="J261" s="849">
        <v>57.6</v>
      </c>
      <c r="K261" s="837">
        <v>1</v>
      </c>
      <c r="L261" s="849">
        <v>1</v>
      </c>
      <c r="M261" s="850">
        <v>57.6</v>
      </c>
    </row>
    <row r="262" spans="1:13" ht="14.4" customHeight="1" x14ac:dyDescent="0.3">
      <c r="A262" s="831" t="s">
        <v>2578</v>
      </c>
      <c r="B262" s="832" t="s">
        <v>1986</v>
      </c>
      <c r="C262" s="832" t="s">
        <v>2744</v>
      </c>
      <c r="D262" s="832" t="s">
        <v>1990</v>
      </c>
      <c r="E262" s="832" t="s">
        <v>2745</v>
      </c>
      <c r="F262" s="849">
        <v>1</v>
      </c>
      <c r="G262" s="849">
        <v>103.67</v>
      </c>
      <c r="H262" s="837">
        <v>1</v>
      </c>
      <c r="I262" s="849"/>
      <c r="J262" s="849"/>
      <c r="K262" s="837">
        <v>0</v>
      </c>
      <c r="L262" s="849">
        <v>1</v>
      </c>
      <c r="M262" s="850">
        <v>103.67</v>
      </c>
    </row>
    <row r="263" spans="1:13" ht="14.4" customHeight="1" x14ac:dyDescent="0.3">
      <c r="A263" s="831" t="s">
        <v>2578</v>
      </c>
      <c r="B263" s="832" t="s">
        <v>1992</v>
      </c>
      <c r="C263" s="832" t="s">
        <v>1993</v>
      </c>
      <c r="D263" s="832" t="s">
        <v>1994</v>
      </c>
      <c r="E263" s="832" t="s">
        <v>1995</v>
      </c>
      <c r="F263" s="849"/>
      <c r="G263" s="849"/>
      <c r="H263" s="837">
        <v>0</v>
      </c>
      <c r="I263" s="849">
        <v>1</v>
      </c>
      <c r="J263" s="849">
        <v>453.18</v>
      </c>
      <c r="K263" s="837">
        <v>1</v>
      </c>
      <c r="L263" s="849">
        <v>1</v>
      </c>
      <c r="M263" s="850">
        <v>453.18</v>
      </c>
    </row>
    <row r="264" spans="1:13" ht="14.4" customHeight="1" x14ac:dyDescent="0.3">
      <c r="A264" s="831" t="s">
        <v>2578</v>
      </c>
      <c r="B264" s="832" t="s">
        <v>2010</v>
      </c>
      <c r="C264" s="832" t="s">
        <v>2694</v>
      </c>
      <c r="D264" s="832" t="s">
        <v>901</v>
      </c>
      <c r="E264" s="832" t="s">
        <v>2018</v>
      </c>
      <c r="F264" s="849"/>
      <c r="G264" s="849"/>
      <c r="H264" s="837">
        <v>0</v>
      </c>
      <c r="I264" s="849">
        <v>3</v>
      </c>
      <c r="J264" s="849">
        <v>1472.67</v>
      </c>
      <c r="K264" s="837">
        <v>1</v>
      </c>
      <c r="L264" s="849">
        <v>3</v>
      </c>
      <c r="M264" s="850">
        <v>1472.67</v>
      </c>
    </row>
    <row r="265" spans="1:13" ht="14.4" customHeight="1" x14ac:dyDescent="0.3">
      <c r="A265" s="831" t="s">
        <v>2578</v>
      </c>
      <c r="B265" s="832" t="s">
        <v>2025</v>
      </c>
      <c r="C265" s="832" t="s">
        <v>2765</v>
      </c>
      <c r="D265" s="832" t="s">
        <v>908</v>
      </c>
      <c r="E265" s="832" t="s">
        <v>2030</v>
      </c>
      <c r="F265" s="849"/>
      <c r="G265" s="849"/>
      <c r="H265" s="837">
        <v>0</v>
      </c>
      <c r="I265" s="849">
        <v>1</v>
      </c>
      <c r="J265" s="849">
        <v>42.51</v>
      </c>
      <c r="K265" s="837">
        <v>1</v>
      </c>
      <c r="L265" s="849">
        <v>1</v>
      </c>
      <c r="M265" s="850">
        <v>42.51</v>
      </c>
    </row>
    <row r="266" spans="1:13" ht="14.4" customHeight="1" x14ac:dyDescent="0.3">
      <c r="A266" s="831" t="s">
        <v>2578</v>
      </c>
      <c r="B266" s="832" t="s">
        <v>2031</v>
      </c>
      <c r="C266" s="832" t="s">
        <v>4296</v>
      </c>
      <c r="D266" s="832" t="s">
        <v>3907</v>
      </c>
      <c r="E266" s="832" t="s">
        <v>4297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2578</v>
      </c>
      <c r="B267" s="832" t="s">
        <v>2051</v>
      </c>
      <c r="C267" s="832" t="s">
        <v>2397</v>
      </c>
      <c r="D267" s="832" t="s">
        <v>1509</v>
      </c>
      <c r="E267" s="832" t="s">
        <v>2398</v>
      </c>
      <c r="F267" s="849"/>
      <c r="G267" s="849"/>
      <c r="H267" s="837">
        <v>0</v>
      </c>
      <c r="I267" s="849">
        <v>1</v>
      </c>
      <c r="J267" s="849">
        <v>17.559999999999999</v>
      </c>
      <c r="K267" s="837">
        <v>1</v>
      </c>
      <c r="L267" s="849">
        <v>1</v>
      </c>
      <c r="M267" s="850">
        <v>17.559999999999999</v>
      </c>
    </row>
    <row r="268" spans="1:13" ht="14.4" customHeight="1" x14ac:dyDescent="0.3">
      <c r="A268" s="831" t="s">
        <v>2578</v>
      </c>
      <c r="B268" s="832" t="s">
        <v>2077</v>
      </c>
      <c r="C268" s="832" t="s">
        <v>2083</v>
      </c>
      <c r="D268" s="832" t="s">
        <v>2079</v>
      </c>
      <c r="E268" s="832" t="s">
        <v>2084</v>
      </c>
      <c r="F268" s="849"/>
      <c r="G268" s="849"/>
      <c r="H268" s="837">
        <v>0</v>
      </c>
      <c r="I268" s="849">
        <v>1</v>
      </c>
      <c r="J268" s="849">
        <v>158.99</v>
      </c>
      <c r="K268" s="837">
        <v>1</v>
      </c>
      <c r="L268" s="849">
        <v>1</v>
      </c>
      <c r="M268" s="850">
        <v>158.99</v>
      </c>
    </row>
    <row r="269" spans="1:13" ht="14.4" customHeight="1" x14ac:dyDescent="0.3">
      <c r="A269" s="831" t="s">
        <v>2578</v>
      </c>
      <c r="B269" s="832" t="s">
        <v>2142</v>
      </c>
      <c r="C269" s="832" t="s">
        <v>2146</v>
      </c>
      <c r="D269" s="832" t="s">
        <v>2144</v>
      </c>
      <c r="E269" s="832" t="s">
        <v>2147</v>
      </c>
      <c r="F269" s="849"/>
      <c r="G269" s="849"/>
      <c r="H269" s="837">
        <v>0</v>
      </c>
      <c r="I269" s="849">
        <v>1</v>
      </c>
      <c r="J269" s="849">
        <v>170.52</v>
      </c>
      <c r="K269" s="837">
        <v>1</v>
      </c>
      <c r="L269" s="849">
        <v>1</v>
      </c>
      <c r="M269" s="850">
        <v>170.52</v>
      </c>
    </row>
    <row r="270" spans="1:13" ht="14.4" customHeight="1" x14ac:dyDescent="0.3">
      <c r="A270" s="831" t="s">
        <v>2578</v>
      </c>
      <c r="B270" s="832" t="s">
        <v>2142</v>
      </c>
      <c r="C270" s="832" t="s">
        <v>2143</v>
      </c>
      <c r="D270" s="832" t="s">
        <v>2144</v>
      </c>
      <c r="E270" s="832" t="s">
        <v>2145</v>
      </c>
      <c r="F270" s="849"/>
      <c r="G270" s="849"/>
      <c r="H270" s="837">
        <v>0</v>
      </c>
      <c r="I270" s="849">
        <v>1</v>
      </c>
      <c r="J270" s="849">
        <v>272.83</v>
      </c>
      <c r="K270" s="837">
        <v>1</v>
      </c>
      <c r="L270" s="849">
        <v>1</v>
      </c>
      <c r="M270" s="850">
        <v>272.83</v>
      </c>
    </row>
    <row r="271" spans="1:13" ht="14.4" customHeight="1" x14ac:dyDescent="0.3">
      <c r="A271" s="831" t="s">
        <v>2578</v>
      </c>
      <c r="B271" s="832" t="s">
        <v>2152</v>
      </c>
      <c r="C271" s="832" t="s">
        <v>2153</v>
      </c>
      <c r="D271" s="832" t="s">
        <v>729</v>
      </c>
      <c r="E271" s="832" t="s">
        <v>2154</v>
      </c>
      <c r="F271" s="849"/>
      <c r="G271" s="849"/>
      <c r="H271" s="837">
        <v>0</v>
      </c>
      <c r="I271" s="849">
        <v>1</v>
      </c>
      <c r="J271" s="849">
        <v>311.33999999999997</v>
      </c>
      <c r="K271" s="837">
        <v>1</v>
      </c>
      <c r="L271" s="849">
        <v>1</v>
      </c>
      <c r="M271" s="850">
        <v>311.33999999999997</v>
      </c>
    </row>
    <row r="272" spans="1:13" ht="14.4" customHeight="1" x14ac:dyDescent="0.3">
      <c r="A272" s="831" t="s">
        <v>2578</v>
      </c>
      <c r="B272" s="832" t="s">
        <v>2184</v>
      </c>
      <c r="C272" s="832" t="s">
        <v>2188</v>
      </c>
      <c r="D272" s="832" t="s">
        <v>2189</v>
      </c>
      <c r="E272" s="832" t="s">
        <v>2190</v>
      </c>
      <c r="F272" s="849"/>
      <c r="G272" s="849"/>
      <c r="H272" s="837">
        <v>0</v>
      </c>
      <c r="I272" s="849">
        <v>5</v>
      </c>
      <c r="J272" s="849">
        <v>16159.05</v>
      </c>
      <c r="K272" s="837">
        <v>1</v>
      </c>
      <c r="L272" s="849">
        <v>5</v>
      </c>
      <c r="M272" s="850">
        <v>16159.05</v>
      </c>
    </row>
    <row r="273" spans="1:13" ht="14.4" customHeight="1" x14ac:dyDescent="0.3">
      <c r="A273" s="831" t="s">
        <v>2578</v>
      </c>
      <c r="B273" s="832" t="s">
        <v>2208</v>
      </c>
      <c r="C273" s="832" t="s">
        <v>2209</v>
      </c>
      <c r="D273" s="832" t="s">
        <v>2210</v>
      </c>
      <c r="E273" s="832" t="s">
        <v>2211</v>
      </c>
      <c r="F273" s="849"/>
      <c r="G273" s="849"/>
      <c r="H273" s="837">
        <v>0</v>
      </c>
      <c r="I273" s="849">
        <v>5</v>
      </c>
      <c r="J273" s="849">
        <v>4512.8500000000004</v>
      </c>
      <c r="K273" s="837">
        <v>1</v>
      </c>
      <c r="L273" s="849">
        <v>5</v>
      </c>
      <c r="M273" s="850">
        <v>4512.8500000000004</v>
      </c>
    </row>
    <row r="274" spans="1:13" ht="14.4" customHeight="1" x14ac:dyDescent="0.3">
      <c r="A274" s="831" t="s">
        <v>2578</v>
      </c>
      <c r="B274" s="832" t="s">
        <v>2208</v>
      </c>
      <c r="C274" s="832" t="s">
        <v>2212</v>
      </c>
      <c r="D274" s="832" t="s">
        <v>2213</v>
      </c>
      <c r="E274" s="832" t="s">
        <v>2147</v>
      </c>
      <c r="F274" s="849"/>
      <c r="G274" s="849"/>
      <c r="H274" s="837">
        <v>0</v>
      </c>
      <c r="I274" s="849">
        <v>6</v>
      </c>
      <c r="J274" s="849">
        <v>2038.8000000000002</v>
      </c>
      <c r="K274" s="837">
        <v>1</v>
      </c>
      <c r="L274" s="849">
        <v>6</v>
      </c>
      <c r="M274" s="850">
        <v>2038.8000000000002</v>
      </c>
    </row>
    <row r="275" spans="1:13" ht="14.4" customHeight="1" x14ac:dyDescent="0.3">
      <c r="A275" s="831" t="s">
        <v>2578</v>
      </c>
      <c r="B275" s="832" t="s">
        <v>4368</v>
      </c>
      <c r="C275" s="832" t="s">
        <v>3342</v>
      </c>
      <c r="D275" s="832" t="s">
        <v>3343</v>
      </c>
      <c r="E275" s="832" t="s">
        <v>3344</v>
      </c>
      <c r="F275" s="849"/>
      <c r="G275" s="849"/>
      <c r="H275" s="837">
        <v>0</v>
      </c>
      <c r="I275" s="849">
        <v>1</v>
      </c>
      <c r="J275" s="849">
        <v>16862.740000000002</v>
      </c>
      <c r="K275" s="837">
        <v>1</v>
      </c>
      <c r="L275" s="849">
        <v>1</v>
      </c>
      <c r="M275" s="850">
        <v>16862.740000000002</v>
      </c>
    </row>
    <row r="276" spans="1:13" ht="14.4" customHeight="1" x14ac:dyDescent="0.3">
      <c r="A276" s="831" t="s">
        <v>2578</v>
      </c>
      <c r="B276" s="832" t="s">
        <v>2235</v>
      </c>
      <c r="C276" s="832" t="s">
        <v>2236</v>
      </c>
      <c r="D276" s="832" t="s">
        <v>678</v>
      </c>
      <c r="E276" s="832" t="s">
        <v>679</v>
      </c>
      <c r="F276" s="849"/>
      <c r="G276" s="849"/>
      <c r="H276" s="837">
        <v>0</v>
      </c>
      <c r="I276" s="849">
        <v>4</v>
      </c>
      <c r="J276" s="849">
        <v>290.2</v>
      </c>
      <c r="K276" s="837">
        <v>1</v>
      </c>
      <c r="L276" s="849">
        <v>4</v>
      </c>
      <c r="M276" s="850">
        <v>290.2</v>
      </c>
    </row>
    <row r="277" spans="1:13" ht="14.4" customHeight="1" x14ac:dyDescent="0.3">
      <c r="A277" s="831" t="s">
        <v>2578</v>
      </c>
      <c r="B277" s="832" t="s">
        <v>2235</v>
      </c>
      <c r="C277" s="832" t="s">
        <v>2237</v>
      </c>
      <c r="D277" s="832" t="s">
        <v>678</v>
      </c>
      <c r="E277" s="832" t="s">
        <v>680</v>
      </c>
      <c r="F277" s="849"/>
      <c r="G277" s="849"/>
      <c r="H277" s="837">
        <v>0</v>
      </c>
      <c r="I277" s="849">
        <v>4</v>
      </c>
      <c r="J277" s="849">
        <v>261.12</v>
      </c>
      <c r="K277" s="837">
        <v>1</v>
      </c>
      <c r="L277" s="849">
        <v>4</v>
      </c>
      <c r="M277" s="850">
        <v>261.12</v>
      </c>
    </row>
    <row r="278" spans="1:13" ht="14.4" customHeight="1" x14ac:dyDescent="0.3">
      <c r="A278" s="831" t="s">
        <v>2578</v>
      </c>
      <c r="B278" s="832" t="s">
        <v>2264</v>
      </c>
      <c r="C278" s="832" t="s">
        <v>2267</v>
      </c>
      <c r="D278" s="832" t="s">
        <v>1248</v>
      </c>
      <c r="E278" s="832" t="s">
        <v>2268</v>
      </c>
      <c r="F278" s="849"/>
      <c r="G278" s="849"/>
      <c r="H278" s="837"/>
      <c r="I278" s="849">
        <v>1</v>
      </c>
      <c r="J278" s="849">
        <v>0</v>
      </c>
      <c r="K278" s="837"/>
      <c r="L278" s="849">
        <v>1</v>
      </c>
      <c r="M278" s="850">
        <v>0</v>
      </c>
    </row>
    <row r="279" spans="1:13" ht="14.4" customHeight="1" x14ac:dyDescent="0.3">
      <c r="A279" s="831" t="s">
        <v>2578</v>
      </c>
      <c r="B279" s="832" t="s">
        <v>2269</v>
      </c>
      <c r="C279" s="832" t="s">
        <v>3452</v>
      </c>
      <c r="D279" s="832" t="s">
        <v>777</v>
      </c>
      <c r="E279" s="832" t="s">
        <v>2516</v>
      </c>
      <c r="F279" s="849"/>
      <c r="G279" s="849"/>
      <c r="H279" s="837">
        <v>0</v>
      </c>
      <c r="I279" s="849">
        <v>1</v>
      </c>
      <c r="J279" s="849">
        <v>264</v>
      </c>
      <c r="K279" s="837">
        <v>1</v>
      </c>
      <c r="L279" s="849">
        <v>1</v>
      </c>
      <c r="M279" s="850">
        <v>264</v>
      </c>
    </row>
    <row r="280" spans="1:13" ht="14.4" customHeight="1" x14ac:dyDescent="0.3">
      <c r="A280" s="831" t="s">
        <v>2578</v>
      </c>
      <c r="B280" s="832" t="s">
        <v>2269</v>
      </c>
      <c r="C280" s="832" t="s">
        <v>2270</v>
      </c>
      <c r="D280" s="832" t="s">
        <v>775</v>
      </c>
      <c r="E280" s="832" t="s">
        <v>1510</v>
      </c>
      <c r="F280" s="849"/>
      <c r="G280" s="849"/>
      <c r="H280" s="837">
        <v>0</v>
      </c>
      <c r="I280" s="849">
        <v>1</v>
      </c>
      <c r="J280" s="849">
        <v>65.989999999999995</v>
      </c>
      <c r="K280" s="837">
        <v>1</v>
      </c>
      <c r="L280" s="849">
        <v>1</v>
      </c>
      <c r="M280" s="850">
        <v>65.989999999999995</v>
      </c>
    </row>
    <row r="281" spans="1:13" ht="14.4" customHeight="1" x14ac:dyDescent="0.3">
      <c r="A281" s="831" t="s">
        <v>2578</v>
      </c>
      <c r="B281" s="832" t="s">
        <v>2455</v>
      </c>
      <c r="C281" s="832" t="s">
        <v>2456</v>
      </c>
      <c r="D281" s="832" t="s">
        <v>2457</v>
      </c>
      <c r="E281" s="832" t="s">
        <v>2458</v>
      </c>
      <c r="F281" s="849"/>
      <c r="G281" s="849"/>
      <c r="H281" s="837">
        <v>0</v>
      </c>
      <c r="I281" s="849">
        <v>1</v>
      </c>
      <c r="J281" s="849">
        <v>141.25</v>
      </c>
      <c r="K281" s="837">
        <v>1</v>
      </c>
      <c r="L281" s="849">
        <v>1</v>
      </c>
      <c r="M281" s="850">
        <v>141.25</v>
      </c>
    </row>
    <row r="282" spans="1:13" ht="14.4" customHeight="1" x14ac:dyDescent="0.3">
      <c r="A282" s="831" t="s">
        <v>2578</v>
      </c>
      <c r="B282" s="832" t="s">
        <v>2361</v>
      </c>
      <c r="C282" s="832" t="s">
        <v>2362</v>
      </c>
      <c r="D282" s="832" t="s">
        <v>1443</v>
      </c>
      <c r="E282" s="832" t="s">
        <v>2363</v>
      </c>
      <c r="F282" s="849"/>
      <c r="G282" s="849"/>
      <c r="H282" s="837">
        <v>0</v>
      </c>
      <c r="I282" s="849">
        <v>1</v>
      </c>
      <c r="J282" s="849">
        <v>63.75</v>
      </c>
      <c r="K282" s="837">
        <v>1</v>
      </c>
      <c r="L282" s="849">
        <v>1</v>
      </c>
      <c r="M282" s="850">
        <v>63.75</v>
      </c>
    </row>
    <row r="283" spans="1:13" ht="14.4" customHeight="1" x14ac:dyDescent="0.3">
      <c r="A283" s="831" t="s">
        <v>2578</v>
      </c>
      <c r="B283" s="832" t="s">
        <v>2291</v>
      </c>
      <c r="C283" s="832" t="s">
        <v>2295</v>
      </c>
      <c r="D283" s="832" t="s">
        <v>1245</v>
      </c>
      <c r="E283" s="832" t="s">
        <v>2296</v>
      </c>
      <c r="F283" s="849"/>
      <c r="G283" s="849"/>
      <c r="H283" s="837">
        <v>0</v>
      </c>
      <c r="I283" s="849">
        <v>1</v>
      </c>
      <c r="J283" s="849">
        <v>176.32</v>
      </c>
      <c r="K283" s="837">
        <v>1</v>
      </c>
      <c r="L283" s="849">
        <v>1</v>
      </c>
      <c r="M283" s="850">
        <v>176.32</v>
      </c>
    </row>
    <row r="284" spans="1:13" ht="14.4" customHeight="1" x14ac:dyDescent="0.3">
      <c r="A284" s="831" t="s">
        <v>2578</v>
      </c>
      <c r="B284" s="832" t="s">
        <v>2297</v>
      </c>
      <c r="C284" s="832" t="s">
        <v>2301</v>
      </c>
      <c r="D284" s="832" t="s">
        <v>2299</v>
      </c>
      <c r="E284" s="832" t="s">
        <v>2302</v>
      </c>
      <c r="F284" s="849"/>
      <c r="G284" s="849"/>
      <c r="H284" s="837">
        <v>0</v>
      </c>
      <c r="I284" s="849">
        <v>1</v>
      </c>
      <c r="J284" s="849">
        <v>176.32</v>
      </c>
      <c r="K284" s="837">
        <v>1</v>
      </c>
      <c r="L284" s="849">
        <v>1</v>
      </c>
      <c r="M284" s="850">
        <v>176.32</v>
      </c>
    </row>
    <row r="285" spans="1:13" ht="14.4" customHeight="1" x14ac:dyDescent="0.3">
      <c r="A285" s="831" t="s">
        <v>2578</v>
      </c>
      <c r="B285" s="832" t="s">
        <v>2306</v>
      </c>
      <c r="C285" s="832" t="s">
        <v>2324</v>
      </c>
      <c r="D285" s="832" t="s">
        <v>1268</v>
      </c>
      <c r="E285" s="832" t="s">
        <v>1269</v>
      </c>
      <c r="F285" s="849"/>
      <c r="G285" s="849"/>
      <c r="H285" s="837">
        <v>0</v>
      </c>
      <c r="I285" s="849">
        <v>21</v>
      </c>
      <c r="J285" s="849">
        <v>3705.87</v>
      </c>
      <c r="K285" s="837">
        <v>1</v>
      </c>
      <c r="L285" s="849">
        <v>21</v>
      </c>
      <c r="M285" s="850">
        <v>3705.87</v>
      </c>
    </row>
    <row r="286" spans="1:13" ht="14.4" customHeight="1" x14ac:dyDescent="0.3">
      <c r="A286" s="831" t="s">
        <v>2578</v>
      </c>
      <c r="B286" s="832" t="s">
        <v>2191</v>
      </c>
      <c r="C286" s="832" t="s">
        <v>2192</v>
      </c>
      <c r="D286" s="832" t="s">
        <v>2193</v>
      </c>
      <c r="E286" s="832" t="s">
        <v>2194</v>
      </c>
      <c r="F286" s="849"/>
      <c r="G286" s="849"/>
      <c r="H286" s="837">
        <v>0</v>
      </c>
      <c r="I286" s="849">
        <v>7</v>
      </c>
      <c r="J286" s="849">
        <v>72276.960000000006</v>
      </c>
      <c r="K286" s="837">
        <v>1</v>
      </c>
      <c r="L286" s="849">
        <v>7</v>
      </c>
      <c r="M286" s="850">
        <v>72276.960000000006</v>
      </c>
    </row>
    <row r="287" spans="1:13" ht="14.4" customHeight="1" x14ac:dyDescent="0.3">
      <c r="A287" s="831" t="s">
        <v>2579</v>
      </c>
      <c r="B287" s="832" t="s">
        <v>1986</v>
      </c>
      <c r="C287" s="832" t="s">
        <v>2646</v>
      </c>
      <c r="D287" s="832" t="s">
        <v>1990</v>
      </c>
      <c r="E287" s="832" t="s">
        <v>2647</v>
      </c>
      <c r="F287" s="849"/>
      <c r="G287" s="849"/>
      <c r="H287" s="837">
        <v>0</v>
      </c>
      <c r="I287" s="849">
        <v>4</v>
      </c>
      <c r="J287" s="849">
        <v>129</v>
      </c>
      <c r="K287" s="837">
        <v>1</v>
      </c>
      <c r="L287" s="849">
        <v>4</v>
      </c>
      <c r="M287" s="850">
        <v>129</v>
      </c>
    </row>
    <row r="288" spans="1:13" ht="14.4" customHeight="1" x14ac:dyDescent="0.3">
      <c r="A288" s="831" t="s">
        <v>2579</v>
      </c>
      <c r="B288" s="832" t="s">
        <v>1986</v>
      </c>
      <c r="C288" s="832" t="s">
        <v>2744</v>
      </c>
      <c r="D288" s="832" t="s">
        <v>1990</v>
      </c>
      <c r="E288" s="832" t="s">
        <v>2745</v>
      </c>
      <c r="F288" s="849">
        <v>1</v>
      </c>
      <c r="G288" s="849">
        <v>103.67</v>
      </c>
      <c r="H288" s="837">
        <v>1</v>
      </c>
      <c r="I288" s="849"/>
      <c r="J288" s="849"/>
      <c r="K288" s="837">
        <v>0</v>
      </c>
      <c r="L288" s="849">
        <v>1</v>
      </c>
      <c r="M288" s="850">
        <v>103.67</v>
      </c>
    </row>
    <row r="289" spans="1:13" ht="14.4" customHeight="1" x14ac:dyDescent="0.3">
      <c r="A289" s="831" t="s">
        <v>2579</v>
      </c>
      <c r="B289" s="832" t="s">
        <v>1986</v>
      </c>
      <c r="C289" s="832" t="s">
        <v>3405</v>
      </c>
      <c r="D289" s="832" t="s">
        <v>1990</v>
      </c>
      <c r="E289" s="832" t="s">
        <v>3406</v>
      </c>
      <c r="F289" s="849">
        <v>1</v>
      </c>
      <c r="G289" s="849">
        <v>34.56</v>
      </c>
      <c r="H289" s="837">
        <v>1</v>
      </c>
      <c r="I289" s="849"/>
      <c r="J289" s="849"/>
      <c r="K289" s="837">
        <v>0</v>
      </c>
      <c r="L289" s="849">
        <v>1</v>
      </c>
      <c r="M289" s="850">
        <v>34.56</v>
      </c>
    </row>
    <row r="290" spans="1:13" ht="14.4" customHeight="1" x14ac:dyDescent="0.3">
      <c r="A290" s="831" t="s">
        <v>2579</v>
      </c>
      <c r="B290" s="832" t="s">
        <v>1992</v>
      </c>
      <c r="C290" s="832" t="s">
        <v>1993</v>
      </c>
      <c r="D290" s="832" t="s">
        <v>1994</v>
      </c>
      <c r="E290" s="832" t="s">
        <v>1995</v>
      </c>
      <c r="F290" s="849"/>
      <c r="G290" s="849"/>
      <c r="H290" s="837">
        <v>0</v>
      </c>
      <c r="I290" s="849">
        <v>9</v>
      </c>
      <c r="J290" s="849">
        <v>4078.62</v>
      </c>
      <c r="K290" s="837">
        <v>1</v>
      </c>
      <c r="L290" s="849">
        <v>9</v>
      </c>
      <c r="M290" s="850">
        <v>4078.62</v>
      </c>
    </row>
    <row r="291" spans="1:13" ht="14.4" customHeight="1" x14ac:dyDescent="0.3">
      <c r="A291" s="831" t="s">
        <v>2579</v>
      </c>
      <c r="B291" s="832" t="s">
        <v>1992</v>
      </c>
      <c r="C291" s="832" t="s">
        <v>3402</v>
      </c>
      <c r="D291" s="832" t="s">
        <v>3403</v>
      </c>
      <c r="E291" s="832" t="s">
        <v>3404</v>
      </c>
      <c r="F291" s="849">
        <v>5</v>
      </c>
      <c r="G291" s="849">
        <v>2265.9</v>
      </c>
      <c r="H291" s="837">
        <v>1</v>
      </c>
      <c r="I291" s="849"/>
      <c r="J291" s="849"/>
      <c r="K291" s="837">
        <v>0</v>
      </c>
      <c r="L291" s="849">
        <v>5</v>
      </c>
      <c r="M291" s="850">
        <v>2265.9</v>
      </c>
    </row>
    <row r="292" spans="1:13" ht="14.4" customHeight="1" x14ac:dyDescent="0.3">
      <c r="A292" s="831" t="s">
        <v>2579</v>
      </c>
      <c r="B292" s="832" t="s">
        <v>2010</v>
      </c>
      <c r="C292" s="832" t="s">
        <v>2739</v>
      </c>
      <c r="D292" s="832" t="s">
        <v>901</v>
      </c>
      <c r="E292" s="832" t="s">
        <v>2014</v>
      </c>
      <c r="F292" s="849"/>
      <c r="G292" s="849"/>
      <c r="H292" s="837">
        <v>0</v>
      </c>
      <c r="I292" s="849">
        <v>2</v>
      </c>
      <c r="J292" s="849">
        <v>736.32</v>
      </c>
      <c r="K292" s="837">
        <v>1</v>
      </c>
      <c r="L292" s="849">
        <v>2</v>
      </c>
      <c r="M292" s="850">
        <v>736.32</v>
      </c>
    </row>
    <row r="293" spans="1:13" ht="14.4" customHeight="1" x14ac:dyDescent="0.3">
      <c r="A293" s="831" t="s">
        <v>2579</v>
      </c>
      <c r="B293" s="832" t="s">
        <v>2010</v>
      </c>
      <c r="C293" s="832" t="s">
        <v>2694</v>
      </c>
      <c r="D293" s="832" t="s">
        <v>901</v>
      </c>
      <c r="E293" s="832" t="s">
        <v>2018</v>
      </c>
      <c r="F293" s="849"/>
      <c r="G293" s="849"/>
      <c r="H293" s="837">
        <v>0</v>
      </c>
      <c r="I293" s="849">
        <v>2</v>
      </c>
      <c r="J293" s="849">
        <v>981.78</v>
      </c>
      <c r="K293" s="837">
        <v>1</v>
      </c>
      <c r="L293" s="849">
        <v>2</v>
      </c>
      <c r="M293" s="850">
        <v>981.78</v>
      </c>
    </row>
    <row r="294" spans="1:13" ht="14.4" customHeight="1" x14ac:dyDescent="0.3">
      <c r="A294" s="831" t="s">
        <v>2579</v>
      </c>
      <c r="B294" s="832" t="s">
        <v>2010</v>
      </c>
      <c r="C294" s="832" t="s">
        <v>3395</v>
      </c>
      <c r="D294" s="832" t="s">
        <v>901</v>
      </c>
      <c r="E294" s="832" t="s">
        <v>3396</v>
      </c>
      <c r="F294" s="849"/>
      <c r="G294" s="849"/>
      <c r="H294" s="837">
        <v>0</v>
      </c>
      <c r="I294" s="849">
        <v>2</v>
      </c>
      <c r="J294" s="849">
        <v>294.52</v>
      </c>
      <c r="K294" s="837">
        <v>1</v>
      </c>
      <c r="L294" s="849">
        <v>2</v>
      </c>
      <c r="M294" s="850">
        <v>294.52</v>
      </c>
    </row>
    <row r="295" spans="1:13" ht="14.4" customHeight="1" x14ac:dyDescent="0.3">
      <c r="A295" s="831" t="s">
        <v>2579</v>
      </c>
      <c r="B295" s="832" t="s">
        <v>2010</v>
      </c>
      <c r="C295" s="832" t="s">
        <v>2740</v>
      </c>
      <c r="D295" s="832" t="s">
        <v>901</v>
      </c>
      <c r="E295" s="832" t="s">
        <v>2016</v>
      </c>
      <c r="F295" s="849"/>
      <c r="G295" s="849"/>
      <c r="H295" s="837">
        <v>0</v>
      </c>
      <c r="I295" s="849">
        <v>1</v>
      </c>
      <c r="J295" s="849">
        <v>736.33</v>
      </c>
      <c r="K295" s="837">
        <v>1</v>
      </c>
      <c r="L295" s="849">
        <v>1</v>
      </c>
      <c r="M295" s="850">
        <v>736.33</v>
      </c>
    </row>
    <row r="296" spans="1:13" ht="14.4" customHeight="1" x14ac:dyDescent="0.3">
      <c r="A296" s="831" t="s">
        <v>2579</v>
      </c>
      <c r="B296" s="832" t="s">
        <v>2010</v>
      </c>
      <c r="C296" s="832" t="s">
        <v>2635</v>
      </c>
      <c r="D296" s="832" t="s">
        <v>901</v>
      </c>
      <c r="E296" s="832" t="s">
        <v>2012</v>
      </c>
      <c r="F296" s="849"/>
      <c r="G296" s="849"/>
      <c r="H296" s="837">
        <v>0</v>
      </c>
      <c r="I296" s="849">
        <v>5</v>
      </c>
      <c r="J296" s="849">
        <v>4618.7000000000007</v>
      </c>
      <c r="K296" s="837">
        <v>1</v>
      </c>
      <c r="L296" s="849">
        <v>5</v>
      </c>
      <c r="M296" s="850">
        <v>4618.7000000000007</v>
      </c>
    </row>
    <row r="297" spans="1:13" ht="14.4" customHeight="1" x14ac:dyDescent="0.3">
      <c r="A297" s="831" t="s">
        <v>2579</v>
      </c>
      <c r="B297" s="832" t="s">
        <v>2010</v>
      </c>
      <c r="C297" s="832" t="s">
        <v>2654</v>
      </c>
      <c r="D297" s="832" t="s">
        <v>1783</v>
      </c>
      <c r="E297" s="832" t="s">
        <v>2476</v>
      </c>
      <c r="F297" s="849"/>
      <c r="G297" s="849"/>
      <c r="H297" s="837">
        <v>0</v>
      </c>
      <c r="I297" s="849">
        <v>1</v>
      </c>
      <c r="J297" s="849">
        <v>1385.62</v>
      </c>
      <c r="K297" s="837">
        <v>1</v>
      </c>
      <c r="L297" s="849">
        <v>1</v>
      </c>
      <c r="M297" s="850">
        <v>1385.62</v>
      </c>
    </row>
    <row r="298" spans="1:13" ht="14.4" customHeight="1" x14ac:dyDescent="0.3">
      <c r="A298" s="831" t="s">
        <v>2579</v>
      </c>
      <c r="B298" s="832" t="s">
        <v>2010</v>
      </c>
      <c r="C298" s="832" t="s">
        <v>2475</v>
      </c>
      <c r="D298" s="832" t="s">
        <v>1783</v>
      </c>
      <c r="E298" s="832" t="s">
        <v>2476</v>
      </c>
      <c r="F298" s="849"/>
      <c r="G298" s="849"/>
      <c r="H298" s="837">
        <v>0</v>
      </c>
      <c r="I298" s="849">
        <v>1</v>
      </c>
      <c r="J298" s="849">
        <v>1385.62</v>
      </c>
      <c r="K298" s="837">
        <v>1</v>
      </c>
      <c r="L298" s="849">
        <v>1</v>
      </c>
      <c r="M298" s="850">
        <v>1385.62</v>
      </c>
    </row>
    <row r="299" spans="1:13" ht="14.4" customHeight="1" x14ac:dyDescent="0.3">
      <c r="A299" s="831" t="s">
        <v>2579</v>
      </c>
      <c r="B299" s="832" t="s">
        <v>2010</v>
      </c>
      <c r="C299" s="832" t="s">
        <v>2015</v>
      </c>
      <c r="D299" s="832" t="s">
        <v>901</v>
      </c>
      <c r="E299" s="832" t="s">
        <v>2016</v>
      </c>
      <c r="F299" s="849"/>
      <c r="G299" s="849"/>
      <c r="H299" s="837">
        <v>0</v>
      </c>
      <c r="I299" s="849">
        <v>1</v>
      </c>
      <c r="J299" s="849">
        <v>736.33</v>
      </c>
      <c r="K299" s="837">
        <v>1</v>
      </c>
      <c r="L299" s="849">
        <v>1</v>
      </c>
      <c r="M299" s="850">
        <v>736.33</v>
      </c>
    </row>
    <row r="300" spans="1:13" ht="14.4" customHeight="1" x14ac:dyDescent="0.3">
      <c r="A300" s="831" t="s">
        <v>2579</v>
      </c>
      <c r="B300" s="832" t="s">
        <v>2025</v>
      </c>
      <c r="C300" s="832" t="s">
        <v>2765</v>
      </c>
      <c r="D300" s="832" t="s">
        <v>908</v>
      </c>
      <c r="E300" s="832" t="s">
        <v>2030</v>
      </c>
      <c r="F300" s="849"/>
      <c r="G300" s="849"/>
      <c r="H300" s="837">
        <v>0</v>
      </c>
      <c r="I300" s="849">
        <v>4</v>
      </c>
      <c r="J300" s="849">
        <v>170.04</v>
      </c>
      <c r="K300" s="837">
        <v>1</v>
      </c>
      <c r="L300" s="849">
        <v>4</v>
      </c>
      <c r="M300" s="850">
        <v>170.04</v>
      </c>
    </row>
    <row r="301" spans="1:13" ht="14.4" customHeight="1" x14ac:dyDescent="0.3">
      <c r="A301" s="831" t="s">
        <v>2579</v>
      </c>
      <c r="B301" s="832" t="s">
        <v>2031</v>
      </c>
      <c r="C301" s="832" t="s">
        <v>2032</v>
      </c>
      <c r="D301" s="832" t="s">
        <v>945</v>
      </c>
      <c r="E301" s="832" t="s">
        <v>2033</v>
      </c>
      <c r="F301" s="849"/>
      <c r="G301" s="849"/>
      <c r="H301" s="837"/>
      <c r="I301" s="849">
        <v>1</v>
      </c>
      <c r="J301" s="849">
        <v>0</v>
      </c>
      <c r="K301" s="837"/>
      <c r="L301" s="849">
        <v>1</v>
      </c>
      <c r="M301" s="850">
        <v>0</v>
      </c>
    </row>
    <row r="302" spans="1:13" ht="14.4" customHeight="1" x14ac:dyDescent="0.3">
      <c r="A302" s="831" t="s">
        <v>2579</v>
      </c>
      <c r="B302" s="832" t="s">
        <v>2036</v>
      </c>
      <c r="C302" s="832" t="s">
        <v>2391</v>
      </c>
      <c r="D302" s="832" t="s">
        <v>2038</v>
      </c>
      <c r="E302" s="832" t="s">
        <v>2392</v>
      </c>
      <c r="F302" s="849"/>
      <c r="G302" s="849"/>
      <c r="H302" s="837">
        <v>0</v>
      </c>
      <c r="I302" s="849">
        <v>1</v>
      </c>
      <c r="J302" s="849">
        <v>10.65</v>
      </c>
      <c r="K302" s="837">
        <v>1</v>
      </c>
      <c r="L302" s="849">
        <v>1</v>
      </c>
      <c r="M302" s="850">
        <v>10.65</v>
      </c>
    </row>
    <row r="303" spans="1:13" ht="14.4" customHeight="1" x14ac:dyDescent="0.3">
      <c r="A303" s="831" t="s">
        <v>2579</v>
      </c>
      <c r="B303" s="832" t="s">
        <v>2036</v>
      </c>
      <c r="C303" s="832" t="s">
        <v>2040</v>
      </c>
      <c r="D303" s="832" t="s">
        <v>2041</v>
      </c>
      <c r="E303" s="832" t="s">
        <v>2042</v>
      </c>
      <c r="F303" s="849"/>
      <c r="G303" s="849"/>
      <c r="H303" s="837">
        <v>0</v>
      </c>
      <c r="I303" s="849">
        <v>2</v>
      </c>
      <c r="J303" s="849">
        <v>468.14</v>
      </c>
      <c r="K303" s="837">
        <v>1</v>
      </c>
      <c r="L303" s="849">
        <v>2</v>
      </c>
      <c r="M303" s="850">
        <v>468.14</v>
      </c>
    </row>
    <row r="304" spans="1:13" ht="14.4" customHeight="1" x14ac:dyDescent="0.3">
      <c r="A304" s="831" t="s">
        <v>2579</v>
      </c>
      <c r="B304" s="832" t="s">
        <v>2036</v>
      </c>
      <c r="C304" s="832" t="s">
        <v>2393</v>
      </c>
      <c r="D304" s="832" t="s">
        <v>2041</v>
      </c>
      <c r="E304" s="832" t="s">
        <v>2394</v>
      </c>
      <c r="F304" s="849"/>
      <c r="G304" s="849"/>
      <c r="H304" s="837">
        <v>0</v>
      </c>
      <c r="I304" s="849">
        <v>1</v>
      </c>
      <c r="J304" s="849">
        <v>70.23</v>
      </c>
      <c r="K304" s="837">
        <v>1</v>
      </c>
      <c r="L304" s="849">
        <v>1</v>
      </c>
      <c r="M304" s="850">
        <v>70.23</v>
      </c>
    </row>
    <row r="305" spans="1:13" ht="14.4" customHeight="1" x14ac:dyDescent="0.3">
      <c r="A305" s="831" t="s">
        <v>2579</v>
      </c>
      <c r="B305" s="832" t="s">
        <v>2036</v>
      </c>
      <c r="C305" s="832" t="s">
        <v>3394</v>
      </c>
      <c r="D305" s="832" t="s">
        <v>2038</v>
      </c>
      <c r="E305" s="832" t="s">
        <v>2394</v>
      </c>
      <c r="F305" s="849"/>
      <c r="G305" s="849"/>
      <c r="H305" s="837">
        <v>0</v>
      </c>
      <c r="I305" s="849">
        <v>1</v>
      </c>
      <c r="J305" s="849">
        <v>70.23</v>
      </c>
      <c r="K305" s="837">
        <v>1</v>
      </c>
      <c r="L305" s="849">
        <v>1</v>
      </c>
      <c r="M305" s="850">
        <v>70.23</v>
      </c>
    </row>
    <row r="306" spans="1:13" ht="14.4" customHeight="1" x14ac:dyDescent="0.3">
      <c r="A306" s="831" t="s">
        <v>2579</v>
      </c>
      <c r="B306" s="832" t="s">
        <v>2051</v>
      </c>
      <c r="C306" s="832" t="s">
        <v>2399</v>
      </c>
      <c r="D306" s="832" t="s">
        <v>1509</v>
      </c>
      <c r="E306" s="832" t="s">
        <v>1510</v>
      </c>
      <c r="F306" s="849"/>
      <c r="G306" s="849"/>
      <c r="H306" s="837">
        <v>0</v>
      </c>
      <c r="I306" s="849">
        <v>2</v>
      </c>
      <c r="J306" s="849">
        <v>140.46</v>
      </c>
      <c r="K306" s="837">
        <v>1</v>
      </c>
      <c r="L306" s="849">
        <v>2</v>
      </c>
      <c r="M306" s="850">
        <v>140.46</v>
      </c>
    </row>
    <row r="307" spans="1:13" ht="14.4" customHeight="1" x14ac:dyDescent="0.3">
      <c r="A307" s="831" t="s">
        <v>2579</v>
      </c>
      <c r="B307" s="832" t="s">
        <v>2054</v>
      </c>
      <c r="C307" s="832" t="s">
        <v>3398</v>
      </c>
      <c r="D307" s="832" t="s">
        <v>3399</v>
      </c>
      <c r="E307" s="832" t="s">
        <v>2057</v>
      </c>
      <c r="F307" s="849">
        <v>2</v>
      </c>
      <c r="G307" s="849">
        <v>65.52</v>
      </c>
      <c r="H307" s="837">
        <v>1</v>
      </c>
      <c r="I307" s="849"/>
      <c r="J307" s="849"/>
      <c r="K307" s="837">
        <v>0</v>
      </c>
      <c r="L307" s="849">
        <v>2</v>
      </c>
      <c r="M307" s="850">
        <v>65.52</v>
      </c>
    </row>
    <row r="308" spans="1:13" ht="14.4" customHeight="1" x14ac:dyDescent="0.3">
      <c r="A308" s="831" t="s">
        <v>2579</v>
      </c>
      <c r="B308" s="832" t="s">
        <v>2061</v>
      </c>
      <c r="C308" s="832" t="s">
        <v>3351</v>
      </c>
      <c r="D308" s="832" t="s">
        <v>2063</v>
      </c>
      <c r="E308" s="832" t="s">
        <v>3352</v>
      </c>
      <c r="F308" s="849"/>
      <c r="G308" s="849"/>
      <c r="H308" s="837">
        <v>0</v>
      </c>
      <c r="I308" s="849">
        <v>1</v>
      </c>
      <c r="J308" s="849">
        <v>186.55</v>
      </c>
      <c r="K308" s="837">
        <v>1</v>
      </c>
      <c r="L308" s="849">
        <v>1</v>
      </c>
      <c r="M308" s="850">
        <v>186.55</v>
      </c>
    </row>
    <row r="309" spans="1:13" ht="14.4" customHeight="1" x14ac:dyDescent="0.3">
      <c r="A309" s="831" t="s">
        <v>2579</v>
      </c>
      <c r="B309" s="832" t="s">
        <v>2061</v>
      </c>
      <c r="C309" s="832" t="s">
        <v>2065</v>
      </c>
      <c r="D309" s="832" t="s">
        <v>2063</v>
      </c>
      <c r="E309" s="832" t="s">
        <v>2066</v>
      </c>
      <c r="F309" s="849"/>
      <c r="G309" s="849"/>
      <c r="H309" s="837">
        <v>0</v>
      </c>
      <c r="I309" s="849">
        <v>1</v>
      </c>
      <c r="J309" s="849">
        <v>31.09</v>
      </c>
      <c r="K309" s="837">
        <v>1</v>
      </c>
      <c r="L309" s="849">
        <v>1</v>
      </c>
      <c r="M309" s="850">
        <v>31.09</v>
      </c>
    </row>
    <row r="310" spans="1:13" ht="14.4" customHeight="1" x14ac:dyDescent="0.3">
      <c r="A310" s="831" t="s">
        <v>2579</v>
      </c>
      <c r="B310" s="832" t="s">
        <v>2481</v>
      </c>
      <c r="C310" s="832" t="s">
        <v>3401</v>
      </c>
      <c r="D310" s="832" t="s">
        <v>2483</v>
      </c>
      <c r="E310" s="832" t="s">
        <v>2963</v>
      </c>
      <c r="F310" s="849"/>
      <c r="G310" s="849"/>
      <c r="H310" s="837">
        <v>0</v>
      </c>
      <c r="I310" s="849">
        <v>1</v>
      </c>
      <c r="J310" s="849">
        <v>51.83</v>
      </c>
      <c r="K310" s="837">
        <v>1</v>
      </c>
      <c r="L310" s="849">
        <v>1</v>
      </c>
      <c r="M310" s="850">
        <v>51.83</v>
      </c>
    </row>
    <row r="311" spans="1:13" ht="14.4" customHeight="1" x14ac:dyDescent="0.3">
      <c r="A311" s="831" t="s">
        <v>2579</v>
      </c>
      <c r="B311" s="832" t="s">
        <v>2092</v>
      </c>
      <c r="C311" s="832" t="s">
        <v>2093</v>
      </c>
      <c r="D311" s="832" t="s">
        <v>1045</v>
      </c>
      <c r="E311" s="832" t="s">
        <v>2094</v>
      </c>
      <c r="F311" s="849"/>
      <c r="G311" s="849"/>
      <c r="H311" s="837">
        <v>0</v>
      </c>
      <c r="I311" s="849">
        <v>1</v>
      </c>
      <c r="J311" s="849">
        <v>39.549999999999997</v>
      </c>
      <c r="K311" s="837">
        <v>1</v>
      </c>
      <c r="L311" s="849">
        <v>1</v>
      </c>
      <c r="M311" s="850">
        <v>39.549999999999997</v>
      </c>
    </row>
    <row r="312" spans="1:13" ht="14.4" customHeight="1" x14ac:dyDescent="0.3">
      <c r="A312" s="831" t="s">
        <v>2579</v>
      </c>
      <c r="B312" s="832" t="s">
        <v>2092</v>
      </c>
      <c r="C312" s="832" t="s">
        <v>2095</v>
      </c>
      <c r="D312" s="832" t="s">
        <v>1045</v>
      </c>
      <c r="E312" s="832" t="s">
        <v>2096</v>
      </c>
      <c r="F312" s="849"/>
      <c r="G312" s="849"/>
      <c r="H312" s="837">
        <v>0</v>
      </c>
      <c r="I312" s="849">
        <v>1</v>
      </c>
      <c r="J312" s="849">
        <v>118.65</v>
      </c>
      <c r="K312" s="837">
        <v>1</v>
      </c>
      <c r="L312" s="849">
        <v>1</v>
      </c>
      <c r="M312" s="850">
        <v>118.65</v>
      </c>
    </row>
    <row r="313" spans="1:13" ht="14.4" customHeight="1" x14ac:dyDescent="0.3">
      <c r="A313" s="831" t="s">
        <v>2579</v>
      </c>
      <c r="B313" s="832" t="s">
        <v>2097</v>
      </c>
      <c r="C313" s="832" t="s">
        <v>2098</v>
      </c>
      <c r="D313" s="832" t="s">
        <v>2099</v>
      </c>
      <c r="E313" s="832" t="s">
        <v>2100</v>
      </c>
      <c r="F313" s="849"/>
      <c r="G313" s="849"/>
      <c r="H313" s="837">
        <v>0</v>
      </c>
      <c r="I313" s="849">
        <v>1</v>
      </c>
      <c r="J313" s="849">
        <v>79.11</v>
      </c>
      <c r="K313" s="837">
        <v>1</v>
      </c>
      <c r="L313" s="849">
        <v>1</v>
      </c>
      <c r="M313" s="850">
        <v>79.11</v>
      </c>
    </row>
    <row r="314" spans="1:13" ht="14.4" customHeight="1" x14ac:dyDescent="0.3">
      <c r="A314" s="831" t="s">
        <v>2579</v>
      </c>
      <c r="B314" s="832" t="s">
        <v>4371</v>
      </c>
      <c r="C314" s="832" t="s">
        <v>3420</v>
      </c>
      <c r="D314" s="832" t="s">
        <v>3421</v>
      </c>
      <c r="E314" s="832" t="s">
        <v>3422</v>
      </c>
      <c r="F314" s="849"/>
      <c r="G314" s="849"/>
      <c r="H314" s="837">
        <v>0</v>
      </c>
      <c r="I314" s="849">
        <v>1</v>
      </c>
      <c r="J314" s="849">
        <v>246.88</v>
      </c>
      <c r="K314" s="837">
        <v>1</v>
      </c>
      <c r="L314" s="849">
        <v>1</v>
      </c>
      <c r="M314" s="850">
        <v>246.88</v>
      </c>
    </row>
    <row r="315" spans="1:13" ht="14.4" customHeight="1" x14ac:dyDescent="0.3">
      <c r="A315" s="831" t="s">
        <v>2579</v>
      </c>
      <c r="B315" s="832" t="s">
        <v>2133</v>
      </c>
      <c r="C315" s="832" t="s">
        <v>2136</v>
      </c>
      <c r="D315" s="832" t="s">
        <v>1309</v>
      </c>
      <c r="E315" s="832" t="s">
        <v>2137</v>
      </c>
      <c r="F315" s="849"/>
      <c r="G315" s="849"/>
      <c r="H315" s="837">
        <v>0</v>
      </c>
      <c r="I315" s="849">
        <v>9</v>
      </c>
      <c r="J315" s="849">
        <v>1389.24</v>
      </c>
      <c r="K315" s="837">
        <v>1</v>
      </c>
      <c r="L315" s="849">
        <v>9</v>
      </c>
      <c r="M315" s="850">
        <v>1389.24</v>
      </c>
    </row>
    <row r="316" spans="1:13" ht="14.4" customHeight="1" x14ac:dyDescent="0.3">
      <c r="A316" s="831" t="s">
        <v>2579</v>
      </c>
      <c r="B316" s="832" t="s">
        <v>2133</v>
      </c>
      <c r="C316" s="832" t="s">
        <v>3302</v>
      </c>
      <c r="D316" s="832" t="s">
        <v>3303</v>
      </c>
      <c r="E316" s="832" t="s">
        <v>3304</v>
      </c>
      <c r="F316" s="849"/>
      <c r="G316" s="849"/>
      <c r="H316" s="837">
        <v>0</v>
      </c>
      <c r="I316" s="849">
        <v>1</v>
      </c>
      <c r="J316" s="849">
        <v>149.52000000000001</v>
      </c>
      <c r="K316" s="837">
        <v>1</v>
      </c>
      <c r="L316" s="849">
        <v>1</v>
      </c>
      <c r="M316" s="850">
        <v>149.52000000000001</v>
      </c>
    </row>
    <row r="317" spans="1:13" ht="14.4" customHeight="1" x14ac:dyDescent="0.3">
      <c r="A317" s="831" t="s">
        <v>2579</v>
      </c>
      <c r="B317" s="832" t="s">
        <v>2142</v>
      </c>
      <c r="C317" s="832" t="s">
        <v>2146</v>
      </c>
      <c r="D317" s="832" t="s">
        <v>2144</v>
      </c>
      <c r="E317" s="832" t="s">
        <v>2147</v>
      </c>
      <c r="F317" s="849"/>
      <c r="G317" s="849"/>
      <c r="H317" s="837">
        <v>0</v>
      </c>
      <c r="I317" s="849">
        <v>3</v>
      </c>
      <c r="J317" s="849">
        <v>511.56000000000006</v>
      </c>
      <c r="K317" s="837">
        <v>1</v>
      </c>
      <c r="L317" s="849">
        <v>3</v>
      </c>
      <c r="M317" s="850">
        <v>511.56000000000006</v>
      </c>
    </row>
    <row r="318" spans="1:13" ht="14.4" customHeight="1" x14ac:dyDescent="0.3">
      <c r="A318" s="831" t="s">
        <v>2579</v>
      </c>
      <c r="B318" s="832" t="s">
        <v>2142</v>
      </c>
      <c r="C318" s="832" t="s">
        <v>2143</v>
      </c>
      <c r="D318" s="832" t="s">
        <v>2144</v>
      </c>
      <c r="E318" s="832" t="s">
        <v>2145</v>
      </c>
      <c r="F318" s="849"/>
      <c r="G318" s="849"/>
      <c r="H318" s="837">
        <v>0</v>
      </c>
      <c r="I318" s="849">
        <v>1</v>
      </c>
      <c r="J318" s="849">
        <v>272.83</v>
      </c>
      <c r="K318" s="837">
        <v>1</v>
      </c>
      <c r="L318" s="849">
        <v>1</v>
      </c>
      <c r="M318" s="850">
        <v>272.83</v>
      </c>
    </row>
    <row r="319" spans="1:13" ht="14.4" customHeight="1" x14ac:dyDescent="0.3">
      <c r="A319" s="831" t="s">
        <v>2579</v>
      </c>
      <c r="B319" s="832" t="s">
        <v>4359</v>
      </c>
      <c r="C319" s="832" t="s">
        <v>2730</v>
      </c>
      <c r="D319" s="832" t="s">
        <v>1342</v>
      </c>
      <c r="E319" s="832" t="s">
        <v>2666</v>
      </c>
      <c r="F319" s="849">
        <v>1</v>
      </c>
      <c r="G319" s="849">
        <v>98.75</v>
      </c>
      <c r="H319" s="837">
        <v>1</v>
      </c>
      <c r="I319" s="849"/>
      <c r="J319" s="849"/>
      <c r="K319" s="837">
        <v>0</v>
      </c>
      <c r="L319" s="849">
        <v>1</v>
      </c>
      <c r="M319" s="850">
        <v>98.75</v>
      </c>
    </row>
    <row r="320" spans="1:13" ht="14.4" customHeight="1" x14ac:dyDescent="0.3">
      <c r="A320" s="831" t="s">
        <v>2579</v>
      </c>
      <c r="B320" s="832" t="s">
        <v>2155</v>
      </c>
      <c r="C320" s="832" t="s">
        <v>2156</v>
      </c>
      <c r="D320" s="832" t="s">
        <v>2157</v>
      </c>
      <c r="E320" s="832" t="s">
        <v>2158</v>
      </c>
      <c r="F320" s="849"/>
      <c r="G320" s="849"/>
      <c r="H320" s="837">
        <v>0</v>
      </c>
      <c r="I320" s="849">
        <v>3</v>
      </c>
      <c r="J320" s="849">
        <v>211.62</v>
      </c>
      <c r="K320" s="837">
        <v>1</v>
      </c>
      <c r="L320" s="849">
        <v>3</v>
      </c>
      <c r="M320" s="850">
        <v>211.62</v>
      </c>
    </row>
    <row r="321" spans="1:13" ht="14.4" customHeight="1" x14ac:dyDescent="0.3">
      <c r="A321" s="831" t="s">
        <v>2579</v>
      </c>
      <c r="B321" s="832" t="s">
        <v>2155</v>
      </c>
      <c r="C321" s="832" t="s">
        <v>3305</v>
      </c>
      <c r="D321" s="832" t="s">
        <v>2157</v>
      </c>
      <c r="E321" s="832" t="s">
        <v>3306</v>
      </c>
      <c r="F321" s="849"/>
      <c r="G321" s="849"/>
      <c r="H321" s="837">
        <v>0</v>
      </c>
      <c r="I321" s="849">
        <v>2</v>
      </c>
      <c r="J321" s="849">
        <v>282.18</v>
      </c>
      <c r="K321" s="837">
        <v>1</v>
      </c>
      <c r="L321" s="849">
        <v>2</v>
      </c>
      <c r="M321" s="850">
        <v>282.18</v>
      </c>
    </row>
    <row r="322" spans="1:13" ht="14.4" customHeight="1" x14ac:dyDescent="0.3">
      <c r="A322" s="831" t="s">
        <v>2579</v>
      </c>
      <c r="B322" s="832" t="s">
        <v>2184</v>
      </c>
      <c r="C322" s="832" t="s">
        <v>2188</v>
      </c>
      <c r="D322" s="832" t="s">
        <v>2189</v>
      </c>
      <c r="E322" s="832" t="s">
        <v>2190</v>
      </c>
      <c r="F322" s="849"/>
      <c r="G322" s="849"/>
      <c r="H322" s="837">
        <v>0</v>
      </c>
      <c r="I322" s="849">
        <v>19</v>
      </c>
      <c r="J322" s="849">
        <v>61404.39</v>
      </c>
      <c r="K322" s="837">
        <v>1</v>
      </c>
      <c r="L322" s="849">
        <v>19</v>
      </c>
      <c r="M322" s="850">
        <v>61404.39</v>
      </c>
    </row>
    <row r="323" spans="1:13" ht="14.4" customHeight="1" x14ac:dyDescent="0.3">
      <c r="A323" s="831" t="s">
        <v>2579</v>
      </c>
      <c r="B323" s="832" t="s">
        <v>2208</v>
      </c>
      <c r="C323" s="832" t="s">
        <v>2209</v>
      </c>
      <c r="D323" s="832" t="s">
        <v>2210</v>
      </c>
      <c r="E323" s="832" t="s">
        <v>2211</v>
      </c>
      <c r="F323" s="849"/>
      <c r="G323" s="849"/>
      <c r="H323" s="837">
        <v>0</v>
      </c>
      <c r="I323" s="849">
        <v>2</v>
      </c>
      <c r="J323" s="849">
        <v>1805.14</v>
      </c>
      <c r="K323" s="837">
        <v>1</v>
      </c>
      <c r="L323" s="849">
        <v>2</v>
      </c>
      <c r="M323" s="850">
        <v>1805.14</v>
      </c>
    </row>
    <row r="324" spans="1:13" ht="14.4" customHeight="1" x14ac:dyDescent="0.3">
      <c r="A324" s="831" t="s">
        <v>2579</v>
      </c>
      <c r="B324" s="832" t="s">
        <v>2235</v>
      </c>
      <c r="C324" s="832" t="s">
        <v>2236</v>
      </c>
      <c r="D324" s="832" t="s">
        <v>678</v>
      </c>
      <c r="E324" s="832" t="s">
        <v>679</v>
      </c>
      <c r="F324" s="849"/>
      <c r="G324" s="849"/>
      <c r="H324" s="837">
        <v>0</v>
      </c>
      <c r="I324" s="849">
        <v>4</v>
      </c>
      <c r="J324" s="849">
        <v>290.2</v>
      </c>
      <c r="K324" s="837">
        <v>1</v>
      </c>
      <c r="L324" s="849">
        <v>4</v>
      </c>
      <c r="M324" s="850">
        <v>290.2</v>
      </c>
    </row>
    <row r="325" spans="1:13" ht="14.4" customHeight="1" x14ac:dyDescent="0.3">
      <c r="A325" s="831" t="s">
        <v>2579</v>
      </c>
      <c r="B325" s="832" t="s">
        <v>2235</v>
      </c>
      <c r="C325" s="832" t="s">
        <v>2237</v>
      </c>
      <c r="D325" s="832" t="s">
        <v>678</v>
      </c>
      <c r="E325" s="832" t="s">
        <v>680</v>
      </c>
      <c r="F325" s="849"/>
      <c r="G325" s="849"/>
      <c r="H325" s="837">
        <v>0</v>
      </c>
      <c r="I325" s="849">
        <v>16</v>
      </c>
      <c r="J325" s="849">
        <v>1044.48</v>
      </c>
      <c r="K325" s="837">
        <v>1</v>
      </c>
      <c r="L325" s="849">
        <v>16</v>
      </c>
      <c r="M325" s="850">
        <v>1044.48</v>
      </c>
    </row>
    <row r="326" spans="1:13" ht="14.4" customHeight="1" x14ac:dyDescent="0.3">
      <c r="A326" s="831" t="s">
        <v>2579</v>
      </c>
      <c r="B326" s="832" t="s">
        <v>2235</v>
      </c>
      <c r="C326" s="832" t="s">
        <v>2753</v>
      </c>
      <c r="D326" s="832" t="s">
        <v>678</v>
      </c>
      <c r="E326" s="832" t="s">
        <v>2234</v>
      </c>
      <c r="F326" s="849"/>
      <c r="G326" s="849"/>
      <c r="H326" s="837">
        <v>0</v>
      </c>
      <c r="I326" s="849">
        <v>4</v>
      </c>
      <c r="J326" s="849">
        <v>87.04</v>
      </c>
      <c r="K326" s="837">
        <v>1</v>
      </c>
      <c r="L326" s="849">
        <v>4</v>
      </c>
      <c r="M326" s="850">
        <v>87.04</v>
      </c>
    </row>
    <row r="327" spans="1:13" ht="14.4" customHeight="1" x14ac:dyDescent="0.3">
      <c r="A327" s="831" t="s">
        <v>2579</v>
      </c>
      <c r="B327" s="832" t="s">
        <v>2249</v>
      </c>
      <c r="C327" s="832" t="s">
        <v>2250</v>
      </c>
      <c r="D327" s="832" t="s">
        <v>2251</v>
      </c>
      <c r="E327" s="832" t="s">
        <v>2252</v>
      </c>
      <c r="F327" s="849"/>
      <c r="G327" s="849"/>
      <c r="H327" s="837"/>
      <c r="I327" s="849">
        <v>1</v>
      </c>
      <c r="J327" s="849">
        <v>0</v>
      </c>
      <c r="K327" s="837"/>
      <c r="L327" s="849">
        <v>1</v>
      </c>
      <c r="M327" s="850">
        <v>0</v>
      </c>
    </row>
    <row r="328" spans="1:13" ht="14.4" customHeight="1" x14ac:dyDescent="0.3">
      <c r="A328" s="831" t="s">
        <v>2579</v>
      </c>
      <c r="B328" s="832" t="s">
        <v>2264</v>
      </c>
      <c r="C328" s="832" t="s">
        <v>2265</v>
      </c>
      <c r="D328" s="832" t="s">
        <v>1248</v>
      </c>
      <c r="E328" s="832" t="s">
        <v>2266</v>
      </c>
      <c r="F328" s="849"/>
      <c r="G328" s="849"/>
      <c r="H328" s="837"/>
      <c r="I328" s="849">
        <v>2</v>
      </c>
      <c r="J328" s="849">
        <v>0</v>
      </c>
      <c r="K328" s="837"/>
      <c r="L328" s="849">
        <v>2</v>
      </c>
      <c r="M328" s="850">
        <v>0</v>
      </c>
    </row>
    <row r="329" spans="1:13" ht="14.4" customHeight="1" x14ac:dyDescent="0.3">
      <c r="A329" s="831" t="s">
        <v>2579</v>
      </c>
      <c r="B329" s="832" t="s">
        <v>2264</v>
      </c>
      <c r="C329" s="832" t="s">
        <v>2267</v>
      </c>
      <c r="D329" s="832" t="s">
        <v>1248</v>
      </c>
      <c r="E329" s="832" t="s">
        <v>2268</v>
      </c>
      <c r="F329" s="849"/>
      <c r="G329" s="849"/>
      <c r="H329" s="837"/>
      <c r="I329" s="849">
        <v>1</v>
      </c>
      <c r="J329" s="849">
        <v>0</v>
      </c>
      <c r="K329" s="837"/>
      <c r="L329" s="849">
        <v>1</v>
      </c>
      <c r="M329" s="850">
        <v>0</v>
      </c>
    </row>
    <row r="330" spans="1:13" ht="14.4" customHeight="1" x14ac:dyDescent="0.3">
      <c r="A330" s="831" t="s">
        <v>2579</v>
      </c>
      <c r="B330" s="832" t="s">
        <v>2269</v>
      </c>
      <c r="C330" s="832" t="s">
        <v>2270</v>
      </c>
      <c r="D330" s="832" t="s">
        <v>775</v>
      </c>
      <c r="E330" s="832" t="s">
        <v>1510</v>
      </c>
      <c r="F330" s="849"/>
      <c r="G330" s="849"/>
      <c r="H330" s="837">
        <v>0</v>
      </c>
      <c r="I330" s="849">
        <v>1</v>
      </c>
      <c r="J330" s="849">
        <v>65.989999999999995</v>
      </c>
      <c r="K330" s="837">
        <v>1</v>
      </c>
      <c r="L330" s="849">
        <v>1</v>
      </c>
      <c r="M330" s="850">
        <v>65.989999999999995</v>
      </c>
    </row>
    <row r="331" spans="1:13" ht="14.4" customHeight="1" x14ac:dyDescent="0.3">
      <c r="A331" s="831" t="s">
        <v>2579</v>
      </c>
      <c r="B331" s="832" t="s">
        <v>4372</v>
      </c>
      <c r="C331" s="832" t="s">
        <v>3374</v>
      </c>
      <c r="D331" s="832" t="s">
        <v>2977</v>
      </c>
      <c r="E331" s="832" t="s">
        <v>3375</v>
      </c>
      <c r="F331" s="849"/>
      <c r="G331" s="849"/>
      <c r="H331" s="837">
        <v>0</v>
      </c>
      <c r="I331" s="849">
        <v>1</v>
      </c>
      <c r="J331" s="849">
        <v>726.27</v>
      </c>
      <c r="K331" s="837">
        <v>1</v>
      </c>
      <c r="L331" s="849">
        <v>1</v>
      </c>
      <c r="M331" s="850">
        <v>726.27</v>
      </c>
    </row>
    <row r="332" spans="1:13" ht="14.4" customHeight="1" x14ac:dyDescent="0.3">
      <c r="A332" s="831" t="s">
        <v>2579</v>
      </c>
      <c r="B332" s="832" t="s">
        <v>2291</v>
      </c>
      <c r="C332" s="832" t="s">
        <v>2292</v>
      </c>
      <c r="D332" s="832" t="s">
        <v>1245</v>
      </c>
      <c r="E332" s="832" t="s">
        <v>2293</v>
      </c>
      <c r="F332" s="849"/>
      <c r="G332" s="849"/>
      <c r="H332" s="837">
        <v>0</v>
      </c>
      <c r="I332" s="849">
        <v>1</v>
      </c>
      <c r="J332" s="849">
        <v>117.55</v>
      </c>
      <c r="K332" s="837">
        <v>1</v>
      </c>
      <c r="L332" s="849">
        <v>1</v>
      </c>
      <c r="M332" s="850">
        <v>117.55</v>
      </c>
    </row>
    <row r="333" spans="1:13" ht="14.4" customHeight="1" x14ac:dyDescent="0.3">
      <c r="A333" s="831" t="s">
        <v>2579</v>
      </c>
      <c r="B333" s="832" t="s">
        <v>2291</v>
      </c>
      <c r="C333" s="832" t="s">
        <v>2294</v>
      </c>
      <c r="D333" s="832" t="s">
        <v>1245</v>
      </c>
      <c r="E333" s="832" t="s">
        <v>1510</v>
      </c>
      <c r="F333" s="849"/>
      <c r="G333" s="849"/>
      <c r="H333" s="837">
        <v>0</v>
      </c>
      <c r="I333" s="849">
        <v>3</v>
      </c>
      <c r="J333" s="849">
        <v>176.31</v>
      </c>
      <c r="K333" s="837">
        <v>1</v>
      </c>
      <c r="L333" s="849">
        <v>3</v>
      </c>
      <c r="M333" s="850">
        <v>176.31</v>
      </c>
    </row>
    <row r="334" spans="1:13" ht="14.4" customHeight="1" x14ac:dyDescent="0.3">
      <c r="A334" s="831" t="s">
        <v>2579</v>
      </c>
      <c r="B334" s="832" t="s">
        <v>2297</v>
      </c>
      <c r="C334" s="832" t="s">
        <v>2298</v>
      </c>
      <c r="D334" s="832" t="s">
        <v>2299</v>
      </c>
      <c r="E334" s="832" t="s">
        <v>2300</v>
      </c>
      <c r="F334" s="849"/>
      <c r="G334" s="849"/>
      <c r="H334" s="837">
        <v>0</v>
      </c>
      <c r="I334" s="849">
        <v>1</v>
      </c>
      <c r="J334" s="849">
        <v>58.77</v>
      </c>
      <c r="K334" s="837">
        <v>1</v>
      </c>
      <c r="L334" s="849">
        <v>1</v>
      </c>
      <c r="M334" s="850">
        <v>58.77</v>
      </c>
    </row>
    <row r="335" spans="1:13" ht="14.4" customHeight="1" x14ac:dyDescent="0.3">
      <c r="A335" s="831" t="s">
        <v>2579</v>
      </c>
      <c r="B335" s="832" t="s">
        <v>2297</v>
      </c>
      <c r="C335" s="832" t="s">
        <v>2301</v>
      </c>
      <c r="D335" s="832" t="s">
        <v>2299</v>
      </c>
      <c r="E335" s="832" t="s">
        <v>2302</v>
      </c>
      <c r="F335" s="849"/>
      <c r="G335" s="849"/>
      <c r="H335" s="837">
        <v>0</v>
      </c>
      <c r="I335" s="849">
        <v>1</v>
      </c>
      <c r="J335" s="849">
        <v>176.32</v>
      </c>
      <c r="K335" s="837">
        <v>1</v>
      </c>
      <c r="L335" s="849">
        <v>1</v>
      </c>
      <c r="M335" s="850">
        <v>176.32</v>
      </c>
    </row>
    <row r="336" spans="1:13" ht="14.4" customHeight="1" x14ac:dyDescent="0.3">
      <c r="A336" s="831" t="s">
        <v>2579</v>
      </c>
      <c r="B336" s="832" t="s">
        <v>2306</v>
      </c>
      <c r="C336" s="832" t="s">
        <v>2310</v>
      </c>
      <c r="D336" s="832" t="s">
        <v>1278</v>
      </c>
      <c r="E336" s="832" t="s">
        <v>1269</v>
      </c>
      <c r="F336" s="849"/>
      <c r="G336" s="849"/>
      <c r="H336" s="837">
        <v>0</v>
      </c>
      <c r="I336" s="849">
        <v>1</v>
      </c>
      <c r="J336" s="849">
        <v>129.51</v>
      </c>
      <c r="K336" s="837">
        <v>1</v>
      </c>
      <c r="L336" s="849">
        <v>1</v>
      </c>
      <c r="M336" s="850">
        <v>129.51</v>
      </c>
    </row>
    <row r="337" spans="1:13" ht="14.4" customHeight="1" x14ac:dyDescent="0.3">
      <c r="A337" s="831" t="s">
        <v>2579</v>
      </c>
      <c r="B337" s="832" t="s">
        <v>2306</v>
      </c>
      <c r="C337" s="832" t="s">
        <v>2324</v>
      </c>
      <c r="D337" s="832" t="s">
        <v>1268</v>
      </c>
      <c r="E337" s="832" t="s">
        <v>1269</v>
      </c>
      <c r="F337" s="849"/>
      <c r="G337" s="849"/>
      <c r="H337" s="837">
        <v>0</v>
      </c>
      <c r="I337" s="849">
        <v>14</v>
      </c>
      <c r="J337" s="849">
        <v>2470.58</v>
      </c>
      <c r="K337" s="837">
        <v>1</v>
      </c>
      <c r="L337" s="849">
        <v>14</v>
      </c>
      <c r="M337" s="850">
        <v>2470.58</v>
      </c>
    </row>
    <row r="338" spans="1:13" ht="14.4" customHeight="1" x14ac:dyDescent="0.3">
      <c r="A338" s="831" t="s">
        <v>2579</v>
      </c>
      <c r="B338" s="832" t="s">
        <v>2306</v>
      </c>
      <c r="C338" s="832" t="s">
        <v>3408</v>
      </c>
      <c r="D338" s="832" t="s">
        <v>3409</v>
      </c>
      <c r="E338" s="832" t="s">
        <v>1269</v>
      </c>
      <c r="F338" s="849"/>
      <c r="G338" s="849"/>
      <c r="H338" s="837">
        <v>0</v>
      </c>
      <c r="I338" s="849">
        <v>14</v>
      </c>
      <c r="J338" s="849">
        <v>2470.58</v>
      </c>
      <c r="K338" s="837">
        <v>1</v>
      </c>
      <c r="L338" s="849">
        <v>14</v>
      </c>
      <c r="M338" s="850">
        <v>2470.58</v>
      </c>
    </row>
    <row r="339" spans="1:13" ht="14.4" customHeight="1" x14ac:dyDescent="0.3">
      <c r="A339" s="831" t="s">
        <v>2579</v>
      </c>
      <c r="B339" s="832" t="s">
        <v>2306</v>
      </c>
      <c r="C339" s="832" t="s">
        <v>2327</v>
      </c>
      <c r="D339" s="832" t="s">
        <v>2328</v>
      </c>
      <c r="E339" s="832" t="s">
        <v>1271</v>
      </c>
      <c r="F339" s="849"/>
      <c r="G339" s="849"/>
      <c r="H339" s="837">
        <v>0</v>
      </c>
      <c r="I339" s="849">
        <v>18</v>
      </c>
      <c r="J339" s="849">
        <v>3496.68</v>
      </c>
      <c r="K339" s="837">
        <v>1</v>
      </c>
      <c r="L339" s="849">
        <v>18</v>
      </c>
      <c r="M339" s="850">
        <v>3496.68</v>
      </c>
    </row>
    <row r="340" spans="1:13" ht="14.4" customHeight="1" x14ac:dyDescent="0.3">
      <c r="A340" s="831" t="s">
        <v>2579</v>
      </c>
      <c r="B340" s="832" t="s">
        <v>2306</v>
      </c>
      <c r="C340" s="832" t="s">
        <v>2474</v>
      </c>
      <c r="D340" s="832" t="s">
        <v>1730</v>
      </c>
      <c r="E340" s="832" t="s">
        <v>1269</v>
      </c>
      <c r="F340" s="849"/>
      <c r="G340" s="849"/>
      <c r="H340" s="837">
        <v>0</v>
      </c>
      <c r="I340" s="849">
        <v>1</v>
      </c>
      <c r="J340" s="849">
        <v>129.51</v>
      </c>
      <c r="K340" s="837">
        <v>1</v>
      </c>
      <c r="L340" s="849">
        <v>1</v>
      </c>
      <c r="M340" s="850">
        <v>129.51</v>
      </c>
    </row>
    <row r="341" spans="1:13" ht="14.4" customHeight="1" x14ac:dyDescent="0.3">
      <c r="A341" s="831" t="s">
        <v>2579</v>
      </c>
      <c r="B341" s="832" t="s">
        <v>2306</v>
      </c>
      <c r="C341" s="832" t="s">
        <v>2331</v>
      </c>
      <c r="D341" s="832" t="s">
        <v>2332</v>
      </c>
      <c r="E341" s="832" t="s">
        <v>1269</v>
      </c>
      <c r="F341" s="849"/>
      <c r="G341" s="849"/>
      <c r="H341" s="837">
        <v>0</v>
      </c>
      <c r="I341" s="849">
        <v>3</v>
      </c>
      <c r="J341" s="849">
        <v>382.02</v>
      </c>
      <c r="K341" s="837">
        <v>1</v>
      </c>
      <c r="L341" s="849">
        <v>3</v>
      </c>
      <c r="M341" s="850">
        <v>382.02</v>
      </c>
    </row>
    <row r="342" spans="1:13" ht="14.4" customHeight="1" x14ac:dyDescent="0.3">
      <c r="A342" s="831" t="s">
        <v>2579</v>
      </c>
      <c r="B342" s="832" t="s">
        <v>2306</v>
      </c>
      <c r="C342" s="832" t="s">
        <v>3410</v>
      </c>
      <c r="D342" s="832" t="s">
        <v>3411</v>
      </c>
      <c r="E342" s="832" t="s">
        <v>1263</v>
      </c>
      <c r="F342" s="849"/>
      <c r="G342" s="849"/>
      <c r="H342" s="837">
        <v>0</v>
      </c>
      <c r="I342" s="849">
        <v>2</v>
      </c>
      <c r="J342" s="849">
        <v>316.8</v>
      </c>
      <c r="K342" s="837">
        <v>1</v>
      </c>
      <c r="L342" s="849">
        <v>2</v>
      </c>
      <c r="M342" s="850">
        <v>316.8</v>
      </c>
    </row>
    <row r="343" spans="1:13" ht="14.4" customHeight="1" x14ac:dyDescent="0.3">
      <c r="A343" s="831" t="s">
        <v>2579</v>
      </c>
      <c r="B343" s="832" t="s">
        <v>2306</v>
      </c>
      <c r="C343" s="832" t="s">
        <v>3412</v>
      </c>
      <c r="D343" s="832" t="s">
        <v>3413</v>
      </c>
      <c r="E343" s="832" t="s">
        <v>1269</v>
      </c>
      <c r="F343" s="849"/>
      <c r="G343" s="849"/>
      <c r="H343" s="837">
        <v>0</v>
      </c>
      <c r="I343" s="849">
        <v>14</v>
      </c>
      <c r="J343" s="849">
        <v>2470.58</v>
      </c>
      <c r="K343" s="837">
        <v>1</v>
      </c>
      <c r="L343" s="849">
        <v>14</v>
      </c>
      <c r="M343" s="850">
        <v>2470.58</v>
      </c>
    </row>
    <row r="344" spans="1:13" ht="14.4" customHeight="1" x14ac:dyDescent="0.3">
      <c r="A344" s="831" t="s">
        <v>2579</v>
      </c>
      <c r="B344" s="832" t="s">
        <v>2306</v>
      </c>
      <c r="C344" s="832" t="s">
        <v>2473</v>
      </c>
      <c r="D344" s="832" t="s">
        <v>1731</v>
      </c>
      <c r="E344" s="832" t="s">
        <v>1263</v>
      </c>
      <c r="F344" s="849"/>
      <c r="G344" s="849"/>
      <c r="H344" s="837">
        <v>0</v>
      </c>
      <c r="I344" s="849">
        <v>3</v>
      </c>
      <c r="J344" s="849">
        <v>395.79</v>
      </c>
      <c r="K344" s="837">
        <v>1</v>
      </c>
      <c r="L344" s="849">
        <v>3</v>
      </c>
      <c r="M344" s="850">
        <v>395.79</v>
      </c>
    </row>
    <row r="345" spans="1:13" ht="14.4" customHeight="1" x14ac:dyDescent="0.3">
      <c r="A345" s="831" t="s">
        <v>2579</v>
      </c>
      <c r="B345" s="832" t="s">
        <v>2191</v>
      </c>
      <c r="C345" s="832" t="s">
        <v>2192</v>
      </c>
      <c r="D345" s="832" t="s">
        <v>2193</v>
      </c>
      <c r="E345" s="832" t="s">
        <v>2194</v>
      </c>
      <c r="F345" s="849"/>
      <c r="G345" s="849"/>
      <c r="H345" s="837">
        <v>0</v>
      </c>
      <c r="I345" s="849">
        <v>3</v>
      </c>
      <c r="J345" s="849">
        <v>30975.840000000004</v>
      </c>
      <c r="K345" s="837">
        <v>1</v>
      </c>
      <c r="L345" s="849">
        <v>3</v>
      </c>
      <c r="M345" s="850">
        <v>30975.840000000004</v>
      </c>
    </row>
    <row r="346" spans="1:13" ht="14.4" customHeight="1" x14ac:dyDescent="0.3">
      <c r="A346" s="831" t="s">
        <v>2579</v>
      </c>
      <c r="B346" s="832" t="s">
        <v>4370</v>
      </c>
      <c r="C346" s="832" t="s">
        <v>3347</v>
      </c>
      <c r="D346" s="832" t="s">
        <v>3348</v>
      </c>
      <c r="E346" s="832" t="s">
        <v>3349</v>
      </c>
      <c r="F346" s="849"/>
      <c r="G346" s="849"/>
      <c r="H346" s="837">
        <v>0</v>
      </c>
      <c r="I346" s="849">
        <v>1</v>
      </c>
      <c r="J346" s="849">
        <v>165.63</v>
      </c>
      <c r="K346" s="837">
        <v>1</v>
      </c>
      <c r="L346" s="849">
        <v>1</v>
      </c>
      <c r="M346" s="850">
        <v>165.63</v>
      </c>
    </row>
    <row r="347" spans="1:13" ht="14.4" customHeight="1" x14ac:dyDescent="0.3">
      <c r="A347" s="831" t="s">
        <v>2580</v>
      </c>
      <c r="B347" s="832" t="s">
        <v>1986</v>
      </c>
      <c r="C347" s="832" t="s">
        <v>2769</v>
      </c>
      <c r="D347" s="832" t="s">
        <v>1990</v>
      </c>
      <c r="E347" s="832" t="s">
        <v>1991</v>
      </c>
      <c r="F347" s="849"/>
      <c r="G347" s="849"/>
      <c r="H347" s="837">
        <v>0</v>
      </c>
      <c r="I347" s="849">
        <v>1</v>
      </c>
      <c r="J347" s="849">
        <v>115.18</v>
      </c>
      <c r="K347" s="837">
        <v>1</v>
      </c>
      <c r="L347" s="849">
        <v>1</v>
      </c>
      <c r="M347" s="850">
        <v>115.18</v>
      </c>
    </row>
    <row r="348" spans="1:13" ht="14.4" customHeight="1" x14ac:dyDescent="0.3">
      <c r="A348" s="831" t="s">
        <v>2580</v>
      </c>
      <c r="B348" s="832" t="s">
        <v>1986</v>
      </c>
      <c r="C348" s="832" t="s">
        <v>2697</v>
      </c>
      <c r="D348" s="832" t="s">
        <v>1990</v>
      </c>
      <c r="E348" s="832" t="s">
        <v>2698</v>
      </c>
      <c r="F348" s="849"/>
      <c r="G348" s="849"/>
      <c r="H348" s="837">
        <v>0</v>
      </c>
      <c r="I348" s="849">
        <v>5</v>
      </c>
      <c r="J348" s="849">
        <v>288</v>
      </c>
      <c r="K348" s="837">
        <v>1</v>
      </c>
      <c r="L348" s="849">
        <v>5</v>
      </c>
      <c r="M348" s="850">
        <v>288</v>
      </c>
    </row>
    <row r="349" spans="1:13" ht="14.4" customHeight="1" x14ac:dyDescent="0.3">
      <c r="A349" s="831" t="s">
        <v>2580</v>
      </c>
      <c r="B349" s="832" t="s">
        <v>1986</v>
      </c>
      <c r="C349" s="832" t="s">
        <v>2744</v>
      </c>
      <c r="D349" s="832" t="s">
        <v>1990</v>
      </c>
      <c r="E349" s="832" t="s">
        <v>2745</v>
      </c>
      <c r="F349" s="849">
        <v>1</v>
      </c>
      <c r="G349" s="849">
        <v>103.67</v>
      </c>
      <c r="H349" s="837">
        <v>1</v>
      </c>
      <c r="I349" s="849"/>
      <c r="J349" s="849"/>
      <c r="K349" s="837">
        <v>0</v>
      </c>
      <c r="L349" s="849">
        <v>1</v>
      </c>
      <c r="M349" s="850">
        <v>103.67</v>
      </c>
    </row>
    <row r="350" spans="1:13" ht="14.4" customHeight="1" x14ac:dyDescent="0.3">
      <c r="A350" s="831" t="s">
        <v>2580</v>
      </c>
      <c r="B350" s="832" t="s">
        <v>1986</v>
      </c>
      <c r="C350" s="832" t="s">
        <v>3332</v>
      </c>
      <c r="D350" s="832" t="s">
        <v>1990</v>
      </c>
      <c r="E350" s="832" t="s">
        <v>3333</v>
      </c>
      <c r="F350" s="849">
        <v>1</v>
      </c>
      <c r="G350" s="849">
        <v>51.84</v>
      </c>
      <c r="H350" s="837">
        <v>1</v>
      </c>
      <c r="I350" s="849"/>
      <c r="J350" s="849"/>
      <c r="K350" s="837">
        <v>0</v>
      </c>
      <c r="L350" s="849">
        <v>1</v>
      </c>
      <c r="M350" s="850">
        <v>51.84</v>
      </c>
    </row>
    <row r="351" spans="1:13" ht="14.4" customHeight="1" x14ac:dyDescent="0.3">
      <c r="A351" s="831" t="s">
        <v>2580</v>
      </c>
      <c r="B351" s="832" t="s">
        <v>4367</v>
      </c>
      <c r="C351" s="832" t="s">
        <v>3487</v>
      </c>
      <c r="D351" s="832" t="s">
        <v>3247</v>
      </c>
      <c r="E351" s="832" t="s">
        <v>3488</v>
      </c>
      <c r="F351" s="849"/>
      <c r="G351" s="849"/>
      <c r="H351" s="837">
        <v>0</v>
      </c>
      <c r="I351" s="849">
        <v>5</v>
      </c>
      <c r="J351" s="849">
        <v>80.599999999999994</v>
      </c>
      <c r="K351" s="837">
        <v>1</v>
      </c>
      <c r="L351" s="849">
        <v>5</v>
      </c>
      <c r="M351" s="850">
        <v>80.599999999999994</v>
      </c>
    </row>
    <row r="352" spans="1:13" ht="14.4" customHeight="1" x14ac:dyDescent="0.3">
      <c r="A352" s="831" t="s">
        <v>2580</v>
      </c>
      <c r="B352" s="832" t="s">
        <v>4367</v>
      </c>
      <c r="C352" s="832" t="s">
        <v>3246</v>
      </c>
      <c r="D352" s="832" t="s">
        <v>3247</v>
      </c>
      <c r="E352" s="832" t="s">
        <v>3248</v>
      </c>
      <c r="F352" s="849"/>
      <c r="G352" s="849"/>
      <c r="H352" s="837">
        <v>0</v>
      </c>
      <c r="I352" s="849">
        <v>1</v>
      </c>
      <c r="J352" s="849">
        <v>64.5</v>
      </c>
      <c r="K352" s="837">
        <v>1</v>
      </c>
      <c r="L352" s="849">
        <v>1</v>
      </c>
      <c r="M352" s="850">
        <v>64.5</v>
      </c>
    </row>
    <row r="353" spans="1:13" ht="14.4" customHeight="1" x14ac:dyDescent="0.3">
      <c r="A353" s="831" t="s">
        <v>2580</v>
      </c>
      <c r="B353" s="832" t="s">
        <v>1992</v>
      </c>
      <c r="C353" s="832" t="s">
        <v>3510</v>
      </c>
      <c r="D353" s="832" t="s">
        <v>3511</v>
      </c>
      <c r="E353" s="832" t="s">
        <v>3512</v>
      </c>
      <c r="F353" s="849">
        <v>4</v>
      </c>
      <c r="G353" s="849">
        <v>1812.72</v>
      </c>
      <c r="H353" s="837">
        <v>1</v>
      </c>
      <c r="I353" s="849"/>
      <c r="J353" s="849"/>
      <c r="K353" s="837">
        <v>0</v>
      </c>
      <c r="L353" s="849">
        <v>4</v>
      </c>
      <c r="M353" s="850">
        <v>1812.72</v>
      </c>
    </row>
    <row r="354" spans="1:13" ht="14.4" customHeight="1" x14ac:dyDescent="0.3">
      <c r="A354" s="831" t="s">
        <v>2580</v>
      </c>
      <c r="B354" s="832" t="s">
        <v>1992</v>
      </c>
      <c r="C354" s="832" t="s">
        <v>3513</v>
      </c>
      <c r="D354" s="832" t="s">
        <v>3403</v>
      </c>
      <c r="E354" s="832" t="s">
        <v>3404</v>
      </c>
      <c r="F354" s="849"/>
      <c r="G354" s="849"/>
      <c r="H354" s="837">
        <v>0</v>
      </c>
      <c r="I354" s="849">
        <v>2</v>
      </c>
      <c r="J354" s="849">
        <v>906.36</v>
      </c>
      <c r="K354" s="837">
        <v>1</v>
      </c>
      <c r="L354" s="849">
        <v>2</v>
      </c>
      <c r="M354" s="850">
        <v>906.36</v>
      </c>
    </row>
    <row r="355" spans="1:13" ht="14.4" customHeight="1" x14ac:dyDescent="0.3">
      <c r="A355" s="831" t="s">
        <v>2580</v>
      </c>
      <c r="B355" s="832" t="s">
        <v>1992</v>
      </c>
      <c r="C355" s="832" t="s">
        <v>3514</v>
      </c>
      <c r="D355" s="832" t="s">
        <v>3511</v>
      </c>
      <c r="E355" s="832" t="s">
        <v>3512</v>
      </c>
      <c r="F355" s="849">
        <v>1</v>
      </c>
      <c r="G355" s="849">
        <v>453.18</v>
      </c>
      <c r="H355" s="837">
        <v>1</v>
      </c>
      <c r="I355" s="849"/>
      <c r="J355" s="849"/>
      <c r="K355" s="837">
        <v>0</v>
      </c>
      <c r="L355" s="849">
        <v>1</v>
      </c>
      <c r="M355" s="850">
        <v>453.18</v>
      </c>
    </row>
    <row r="356" spans="1:13" ht="14.4" customHeight="1" x14ac:dyDescent="0.3">
      <c r="A356" s="831" t="s">
        <v>2580</v>
      </c>
      <c r="B356" s="832" t="s">
        <v>2375</v>
      </c>
      <c r="C356" s="832" t="s">
        <v>3495</v>
      </c>
      <c r="D356" s="832" t="s">
        <v>1681</v>
      </c>
      <c r="E356" s="832" t="s">
        <v>3496</v>
      </c>
      <c r="F356" s="849"/>
      <c r="G356" s="849"/>
      <c r="H356" s="837">
        <v>0</v>
      </c>
      <c r="I356" s="849">
        <v>2</v>
      </c>
      <c r="J356" s="849">
        <v>172.86</v>
      </c>
      <c r="K356" s="837">
        <v>1</v>
      </c>
      <c r="L356" s="849">
        <v>2</v>
      </c>
      <c r="M356" s="850">
        <v>172.86</v>
      </c>
    </row>
    <row r="357" spans="1:13" ht="14.4" customHeight="1" x14ac:dyDescent="0.3">
      <c r="A357" s="831" t="s">
        <v>2580</v>
      </c>
      <c r="B357" s="832" t="s">
        <v>2378</v>
      </c>
      <c r="C357" s="832" t="s">
        <v>2709</v>
      </c>
      <c r="D357" s="832" t="s">
        <v>2380</v>
      </c>
      <c r="E357" s="832" t="s">
        <v>2710</v>
      </c>
      <c r="F357" s="849"/>
      <c r="G357" s="849"/>
      <c r="H357" s="837">
        <v>0</v>
      </c>
      <c r="I357" s="849">
        <v>3</v>
      </c>
      <c r="J357" s="849">
        <v>361.83</v>
      </c>
      <c r="K357" s="837">
        <v>1</v>
      </c>
      <c r="L357" s="849">
        <v>3</v>
      </c>
      <c r="M357" s="850">
        <v>361.83</v>
      </c>
    </row>
    <row r="358" spans="1:13" ht="14.4" customHeight="1" x14ac:dyDescent="0.3">
      <c r="A358" s="831" t="s">
        <v>2580</v>
      </c>
      <c r="B358" s="832" t="s">
        <v>2378</v>
      </c>
      <c r="C358" s="832" t="s">
        <v>2379</v>
      </c>
      <c r="D358" s="832" t="s">
        <v>2380</v>
      </c>
      <c r="E358" s="832" t="s">
        <v>2084</v>
      </c>
      <c r="F358" s="849"/>
      <c r="G358" s="849"/>
      <c r="H358" s="837">
        <v>0</v>
      </c>
      <c r="I358" s="849">
        <v>2</v>
      </c>
      <c r="J358" s="849">
        <v>369.48</v>
      </c>
      <c r="K358" s="837">
        <v>1</v>
      </c>
      <c r="L358" s="849">
        <v>2</v>
      </c>
      <c r="M358" s="850">
        <v>369.48</v>
      </c>
    </row>
    <row r="359" spans="1:13" ht="14.4" customHeight="1" x14ac:dyDescent="0.3">
      <c r="A359" s="831" t="s">
        <v>2580</v>
      </c>
      <c r="B359" s="832" t="s">
        <v>2010</v>
      </c>
      <c r="C359" s="832" t="s">
        <v>2739</v>
      </c>
      <c r="D359" s="832" t="s">
        <v>901</v>
      </c>
      <c r="E359" s="832" t="s">
        <v>2014</v>
      </c>
      <c r="F359" s="849"/>
      <c r="G359" s="849"/>
      <c r="H359" s="837">
        <v>0</v>
      </c>
      <c r="I359" s="849">
        <v>2</v>
      </c>
      <c r="J359" s="849">
        <v>736.32</v>
      </c>
      <c r="K359" s="837">
        <v>1</v>
      </c>
      <c r="L359" s="849">
        <v>2</v>
      </c>
      <c r="M359" s="850">
        <v>736.32</v>
      </c>
    </row>
    <row r="360" spans="1:13" ht="14.4" customHeight="1" x14ac:dyDescent="0.3">
      <c r="A360" s="831" t="s">
        <v>2580</v>
      </c>
      <c r="B360" s="832" t="s">
        <v>2010</v>
      </c>
      <c r="C360" s="832" t="s">
        <v>2694</v>
      </c>
      <c r="D360" s="832" t="s">
        <v>901</v>
      </c>
      <c r="E360" s="832" t="s">
        <v>2018</v>
      </c>
      <c r="F360" s="849"/>
      <c r="G360" s="849"/>
      <c r="H360" s="837">
        <v>0</v>
      </c>
      <c r="I360" s="849">
        <v>21</v>
      </c>
      <c r="J360" s="849">
        <v>10308.69</v>
      </c>
      <c r="K360" s="837">
        <v>1</v>
      </c>
      <c r="L360" s="849">
        <v>21</v>
      </c>
      <c r="M360" s="850">
        <v>10308.69</v>
      </c>
    </row>
    <row r="361" spans="1:13" ht="14.4" customHeight="1" x14ac:dyDescent="0.3">
      <c r="A361" s="831" t="s">
        <v>2580</v>
      </c>
      <c r="B361" s="832" t="s">
        <v>2010</v>
      </c>
      <c r="C361" s="832" t="s">
        <v>2740</v>
      </c>
      <c r="D361" s="832" t="s">
        <v>901</v>
      </c>
      <c r="E361" s="832" t="s">
        <v>2016</v>
      </c>
      <c r="F361" s="849"/>
      <c r="G361" s="849"/>
      <c r="H361" s="837">
        <v>0</v>
      </c>
      <c r="I361" s="849">
        <v>25</v>
      </c>
      <c r="J361" s="849">
        <v>18408.250000000004</v>
      </c>
      <c r="K361" s="837">
        <v>1</v>
      </c>
      <c r="L361" s="849">
        <v>25</v>
      </c>
      <c r="M361" s="850">
        <v>18408.250000000004</v>
      </c>
    </row>
    <row r="362" spans="1:13" ht="14.4" customHeight="1" x14ac:dyDescent="0.3">
      <c r="A362" s="831" t="s">
        <v>2580</v>
      </c>
      <c r="B362" s="832" t="s">
        <v>2010</v>
      </c>
      <c r="C362" s="832" t="s">
        <v>3502</v>
      </c>
      <c r="D362" s="832" t="s">
        <v>901</v>
      </c>
      <c r="E362" s="832" t="s">
        <v>2384</v>
      </c>
      <c r="F362" s="849"/>
      <c r="G362" s="849"/>
      <c r="H362" s="837">
        <v>0</v>
      </c>
      <c r="I362" s="849">
        <v>8</v>
      </c>
      <c r="J362" s="849">
        <v>9237.44</v>
      </c>
      <c r="K362" s="837">
        <v>1</v>
      </c>
      <c r="L362" s="849">
        <v>8</v>
      </c>
      <c r="M362" s="850">
        <v>9237.44</v>
      </c>
    </row>
    <row r="363" spans="1:13" ht="14.4" customHeight="1" x14ac:dyDescent="0.3">
      <c r="A363" s="831" t="s">
        <v>2580</v>
      </c>
      <c r="B363" s="832" t="s">
        <v>2010</v>
      </c>
      <c r="C363" s="832" t="s">
        <v>2654</v>
      </c>
      <c r="D363" s="832" t="s">
        <v>1783</v>
      </c>
      <c r="E363" s="832" t="s">
        <v>2476</v>
      </c>
      <c r="F363" s="849"/>
      <c r="G363" s="849"/>
      <c r="H363" s="837">
        <v>0</v>
      </c>
      <c r="I363" s="849">
        <v>3</v>
      </c>
      <c r="J363" s="849">
        <v>4156.8599999999997</v>
      </c>
      <c r="K363" s="837">
        <v>1</v>
      </c>
      <c r="L363" s="849">
        <v>3</v>
      </c>
      <c r="M363" s="850">
        <v>4156.8599999999997</v>
      </c>
    </row>
    <row r="364" spans="1:13" ht="14.4" customHeight="1" x14ac:dyDescent="0.3">
      <c r="A364" s="831" t="s">
        <v>2580</v>
      </c>
      <c r="B364" s="832" t="s">
        <v>2010</v>
      </c>
      <c r="C364" s="832" t="s">
        <v>2695</v>
      </c>
      <c r="D364" s="832" t="s">
        <v>1783</v>
      </c>
      <c r="E364" s="832" t="s">
        <v>2478</v>
      </c>
      <c r="F364" s="849"/>
      <c r="G364" s="849"/>
      <c r="H364" s="837">
        <v>0</v>
      </c>
      <c r="I364" s="849">
        <v>16</v>
      </c>
      <c r="J364" s="849">
        <v>29559.84</v>
      </c>
      <c r="K364" s="837">
        <v>1</v>
      </c>
      <c r="L364" s="849">
        <v>16</v>
      </c>
      <c r="M364" s="850">
        <v>29559.84</v>
      </c>
    </row>
    <row r="365" spans="1:13" ht="14.4" customHeight="1" x14ac:dyDescent="0.3">
      <c r="A365" s="831" t="s">
        <v>2580</v>
      </c>
      <c r="B365" s="832" t="s">
        <v>2010</v>
      </c>
      <c r="C365" s="832" t="s">
        <v>3503</v>
      </c>
      <c r="D365" s="832" t="s">
        <v>1783</v>
      </c>
      <c r="E365" s="832" t="s">
        <v>3504</v>
      </c>
      <c r="F365" s="849"/>
      <c r="G365" s="849"/>
      <c r="H365" s="837">
        <v>0</v>
      </c>
      <c r="I365" s="849">
        <v>8</v>
      </c>
      <c r="J365" s="849">
        <v>18474.879999999997</v>
      </c>
      <c r="K365" s="837">
        <v>1</v>
      </c>
      <c r="L365" s="849">
        <v>8</v>
      </c>
      <c r="M365" s="850">
        <v>18474.879999999997</v>
      </c>
    </row>
    <row r="366" spans="1:13" ht="14.4" customHeight="1" x14ac:dyDescent="0.3">
      <c r="A366" s="831" t="s">
        <v>2580</v>
      </c>
      <c r="B366" s="832" t="s">
        <v>2019</v>
      </c>
      <c r="C366" s="832" t="s">
        <v>3434</v>
      </c>
      <c r="D366" s="832" t="s">
        <v>796</v>
      </c>
      <c r="E366" s="832" t="s">
        <v>3435</v>
      </c>
      <c r="F366" s="849"/>
      <c r="G366" s="849"/>
      <c r="H366" s="837">
        <v>0</v>
      </c>
      <c r="I366" s="849">
        <v>1</v>
      </c>
      <c r="J366" s="849">
        <v>144.01</v>
      </c>
      <c r="K366" s="837">
        <v>1</v>
      </c>
      <c r="L366" s="849">
        <v>1</v>
      </c>
      <c r="M366" s="850">
        <v>144.01</v>
      </c>
    </row>
    <row r="367" spans="1:13" ht="14.4" customHeight="1" x14ac:dyDescent="0.3">
      <c r="A367" s="831" t="s">
        <v>2580</v>
      </c>
      <c r="B367" s="832" t="s">
        <v>2025</v>
      </c>
      <c r="C367" s="832" t="s">
        <v>2027</v>
      </c>
      <c r="D367" s="832" t="s">
        <v>908</v>
      </c>
      <c r="E367" s="832" t="s">
        <v>2028</v>
      </c>
      <c r="F367" s="849"/>
      <c r="G367" s="849"/>
      <c r="H367" s="837">
        <v>0</v>
      </c>
      <c r="I367" s="849">
        <v>7</v>
      </c>
      <c r="J367" s="849">
        <v>595.14</v>
      </c>
      <c r="K367" s="837">
        <v>1</v>
      </c>
      <c r="L367" s="849">
        <v>7</v>
      </c>
      <c r="M367" s="850">
        <v>595.14</v>
      </c>
    </row>
    <row r="368" spans="1:13" ht="14.4" customHeight="1" x14ac:dyDescent="0.3">
      <c r="A368" s="831" t="s">
        <v>2580</v>
      </c>
      <c r="B368" s="832" t="s">
        <v>2025</v>
      </c>
      <c r="C368" s="832" t="s">
        <v>3217</v>
      </c>
      <c r="D368" s="832" t="s">
        <v>2979</v>
      </c>
      <c r="E368" s="832" t="s">
        <v>3218</v>
      </c>
      <c r="F368" s="849"/>
      <c r="G368" s="849"/>
      <c r="H368" s="837">
        <v>0</v>
      </c>
      <c r="I368" s="849">
        <v>1</v>
      </c>
      <c r="J368" s="849">
        <v>196.56</v>
      </c>
      <c r="K368" s="837">
        <v>1</v>
      </c>
      <c r="L368" s="849">
        <v>1</v>
      </c>
      <c r="M368" s="850">
        <v>196.56</v>
      </c>
    </row>
    <row r="369" spans="1:13" ht="14.4" customHeight="1" x14ac:dyDescent="0.3">
      <c r="A369" s="831" t="s">
        <v>2580</v>
      </c>
      <c r="B369" s="832" t="s">
        <v>2025</v>
      </c>
      <c r="C369" s="832" t="s">
        <v>3470</v>
      </c>
      <c r="D369" s="832" t="s">
        <v>3471</v>
      </c>
      <c r="E369" s="832" t="s">
        <v>3472</v>
      </c>
      <c r="F369" s="849"/>
      <c r="G369" s="849"/>
      <c r="H369" s="837">
        <v>0</v>
      </c>
      <c r="I369" s="849">
        <v>1</v>
      </c>
      <c r="J369" s="849">
        <v>393.13</v>
      </c>
      <c r="K369" s="837">
        <v>1</v>
      </c>
      <c r="L369" s="849">
        <v>1</v>
      </c>
      <c r="M369" s="850">
        <v>393.13</v>
      </c>
    </row>
    <row r="370" spans="1:13" ht="14.4" customHeight="1" x14ac:dyDescent="0.3">
      <c r="A370" s="831" t="s">
        <v>2580</v>
      </c>
      <c r="B370" s="832" t="s">
        <v>2025</v>
      </c>
      <c r="C370" s="832" t="s">
        <v>2029</v>
      </c>
      <c r="D370" s="832" t="s">
        <v>906</v>
      </c>
      <c r="E370" s="832" t="s">
        <v>2030</v>
      </c>
      <c r="F370" s="849">
        <v>7</v>
      </c>
      <c r="G370" s="849">
        <v>297.57</v>
      </c>
      <c r="H370" s="837">
        <v>1</v>
      </c>
      <c r="I370" s="849"/>
      <c r="J370" s="849"/>
      <c r="K370" s="837">
        <v>0</v>
      </c>
      <c r="L370" s="849">
        <v>7</v>
      </c>
      <c r="M370" s="850">
        <v>297.57</v>
      </c>
    </row>
    <row r="371" spans="1:13" ht="14.4" customHeight="1" x14ac:dyDescent="0.3">
      <c r="A371" s="831" t="s">
        <v>2580</v>
      </c>
      <c r="B371" s="832" t="s">
        <v>2036</v>
      </c>
      <c r="C371" s="832" t="s">
        <v>2037</v>
      </c>
      <c r="D371" s="832" t="s">
        <v>2038</v>
      </c>
      <c r="E371" s="832" t="s">
        <v>2039</v>
      </c>
      <c r="F371" s="849"/>
      <c r="G371" s="849"/>
      <c r="H371" s="837">
        <v>0</v>
      </c>
      <c r="I371" s="849">
        <v>1</v>
      </c>
      <c r="J371" s="849">
        <v>38.04</v>
      </c>
      <c r="K371" s="837">
        <v>1</v>
      </c>
      <c r="L371" s="849">
        <v>1</v>
      </c>
      <c r="M371" s="850">
        <v>38.04</v>
      </c>
    </row>
    <row r="372" spans="1:13" ht="14.4" customHeight="1" x14ac:dyDescent="0.3">
      <c r="A372" s="831" t="s">
        <v>2580</v>
      </c>
      <c r="B372" s="832" t="s">
        <v>2036</v>
      </c>
      <c r="C372" s="832" t="s">
        <v>2040</v>
      </c>
      <c r="D372" s="832" t="s">
        <v>2041</v>
      </c>
      <c r="E372" s="832" t="s">
        <v>2042</v>
      </c>
      <c r="F372" s="849"/>
      <c r="G372" s="849"/>
      <c r="H372" s="837">
        <v>0</v>
      </c>
      <c r="I372" s="849">
        <v>1</v>
      </c>
      <c r="J372" s="849">
        <v>234.07</v>
      </c>
      <c r="K372" s="837">
        <v>1</v>
      </c>
      <c r="L372" s="849">
        <v>1</v>
      </c>
      <c r="M372" s="850">
        <v>234.07</v>
      </c>
    </row>
    <row r="373" spans="1:13" ht="14.4" customHeight="1" x14ac:dyDescent="0.3">
      <c r="A373" s="831" t="s">
        <v>2580</v>
      </c>
      <c r="B373" s="832" t="s">
        <v>2036</v>
      </c>
      <c r="C373" s="832" t="s">
        <v>2395</v>
      </c>
      <c r="D373" s="832" t="s">
        <v>2038</v>
      </c>
      <c r="E373" s="832" t="s">
        <v>2396</v>
      </c>
      <c r="F373" s="849"/>
      <c r="G373" s="849"/>
      <c r="H373" s="837">
        <v>0</v>
      </c>
      <c r="I373" s="849">
        <v>3</v>
      </c>
      <c r="J373" s="849">
        <v>175.56</v>
      </c>
      <c r="K373" s="837">
        <v>1</v>
      </c>
      <c r="L373" s="849">
        <v>3</v>
      </c>
      <c r="M373" s="850">
        <v>175.56</v>
      </c>
    </row>
    <row r="374" spans="1:13" ht="14.4" customHeight="1" x14ac:dyDescent="0.3">
      <c r="A374" s="831" t="s">
        <v>2580</v>
      </c>
      <c r="B374" s="832" t="s">
        <v>2036</v>
      </c>
      <c r="C374" s="832" t="s">
        <v>3497</v>
      </c>
      <c r="D374" s="832" t="s">
        <v>2038</v>
      </c>
      <c r="E374" s="832" t="s">
        <v>2042</v>
      </c>
      <c r="F374" s="849"/>
      <c r="G374" s="849"/>
      <c r="H374" s="837">
        <v>0</v>
      </c>
      <c r="I374" s="849">
        <v>1</v>
      </c>
      <c r="J374" s="849">
        <v>234.07</v>
      </c>
      <c r="K374" s="837">
        <v>1</v>
      </c>
      <c r="L374" s="849">
        <v>1</v>
      </c>
      <c r="M374" s="850">
        <v>234.07</v>
      </c>
    </row>
    <row r="375" spans="1:13" ht="14.4" customHeight="1" x14ac:dyDescent="0.3">
      <c r="A375" s="831" t="s">
        <v>2580</v>
      </c>
      <c r="B375" s="832" t="s">
        <v>2036</v>
      </c>
      <c r="C375" s="832" t="s">
        <v>2389</v>
      </c>
      <c r="D375" s="832" t="s">
        <v>1711</v>
      </c>
      <c r="E375" s="832" t="s">
        <v>2390</v>
      </c>
      <c r="F375" s="849"/>
      <c r="G375" s="849"/>
      <c r="H375" s="837">
        <v>0</v>
      </c>
      <c r="I375" s="849">
        <v>4</v>
      </c>
      <c r="J375" s="849">
        <v>110</v>
      </c>
      <c r="K375" s="837">
        <v>1</v>
      </c>
      <c r="L375" s="849">
        <v>4</v>
      </c>
      <c r="M375" s="850">
        <v>110</v>
      </c>
    </row>
    <row r="376" spans="1:13" ht="14.4" customHeight="1" x14ac:dyDescent="0.3">
      <c r="A376" s="831" t="s">
        <v>2580</v>
      </c>
      <c r="B376" s="832" t="s">
        <v>4357</v>
      </c>
      <c r="C376" s="832" t="s">
        <v>3436</v>
      </c>
      <c r="D376" s="832" t="s">
        <v>3437</v>
      </c>
      <c r="E376" s="832" t="s">
        <v>679</v>
      </c>
      <c r="F376" s="849"/>
      <c r="G376" s="849"/>
      <c r="H376" s="837">
        <v>0</v>
      </c>
      <c r="I376" s="849">
        <v>1</v>
      </c>
      <c r="J376" s="849">
        <v>219.93</v>
      </c>
      <c r="K376" s="837">
        <v>1</v>
      </c>
      <c r="L376" s="849">
        <v>1</v>
      </c>
      <c r="M376" s="850">
        <v>219.93</v>
      </c>
    </row>
    <row r="377" spans="1:13" ht="14.4" customHeight="1" x14ac:dyDescent="0.3">
      <c r="A377" s="831" t="s">
        <v>2580</v>
      </c>
      <c r="B377" s="832" t="s">
        <v>2045</v>
      </c>
      <c r="C377" s="832" t="s">
        <v>3442</v>
      </c>
      <c r="D377" s="832" t="s">
        <v>3443</v>
      </c>
      <c r="E377" s="832" t="s">
        <v>2966</v>
      </c>
      <c r="F377" s="849">
        <v>1</v>
      </c>
      <c r="G377" s="849">
        <v>234.07</v>
      </c>
      <c r="H377" s="837">
        <v>1</v>
      </c>
      <c r="I377" s="849"/>
      <c r="J377" s="849"/>
      <c r="K377" s="837">
        <v>0</v>
      </c>
      <c r="L377" s="849">
        <v>1</v>
      </c>
      <c r="M377" s="850">
        <v>234.07</v>
      </c>
    </row>
    <row r="378" spans="1:13" ht="14.4" customHeight="1" x14ac:dyDescent="0.3">
      <c r="A378" s="831" t="s">
        <v>2580</v>
      </c>
      <c r="B378" s="832" t="s">
        <v>2051</v>
      </c>
      <c r="C378" s="832" t="s">
        <v>3444</v>
      </c>
      <c r="D378" s="832" t="s">
        <v>3445</v>
      </c>
      <c r="E378" s="832" t="s">
        <v>2296</v>
      </c>
      <c r="F378" s="849">
        <v>1</v>
      </c>
      <c r="G378" s="849">
        <v>210.66</v>
      </c>
      <c r="H378" s="837">
        <v>1</v>
      </c>
      <c r="I378" s="849"/>
      <c r="J378" s="849"/>
      <c r="K378" s="837">
        <v>0</v>
      </c>
      <c r="L378" s="849">
        <v>1</v>
      </c>
      <c r="M378" s="850">
        <v>210.66</v>
      </c>
    </row>
    <row r="379" spans="1:13" ht="14.4" customHeight="1" x14ac:dyDescent="0.3">
      <c r="A379" s="831" t="s">
        <v>2580</v>
      </c>
      <c r="B379" s="832" t="s">
        <v>2051</v>
      </c>
      <c r="C379" s="832" t="s">
        <v>3446</v>
      </c>
      <c r="D379" s="832" t="s">
        <v>1509</v>
      </c>
      <c r="E379" s="832" t="s">
        <v>3447</v>
      </c>
      <c r="F379" s="849"/>
      <c r="G379" s="849"/>
      <c r="H379" s="837">
        <v>0</v>
      </c>
      <c r="I379" s="849">
        <v>1</v>
      </c>
      <c r="J379" s="849">
        <v>117.03</v>
      </c>
      <c r="K379" s="837">
        <v>1</v>
      </c>
      <c r="L379" s="849">
        <v>1</v>
      </c>
      <c r="M379" s="850">
        <v>117.03</v>
      </c>
    </row>
    <row r="380" spans="1:13" ht="14.4" customHeight="1" x14ac:dyDescent="0.3">
      <c r="A380" s="831" t="s">
        <v>2580</v>
      </c>
      <c r="B380" s="832" t="s">
        <v>2054</v>
      </c>
      <c r="C380" s="832" t="s">
        <v>3505</v>
      </c>
      <c r="D380" s="832" t="s">
        <v>3399</v>
      </c>
      <c r="E380" s="832" t="s">
        <v>2064</v>
      </c>
      <c r="F380" s="849">
        <v>1</v>
      </c>
      <c r="G380" s="849">
        <v>105.29</v>
      </c>
      <c r="H380" s="837">
        <v>1</v>
      </c>
      <c r="I380" s="849"/>
      <c r="J380" s="849"/>
      <c r="K380" s="837">
        <v>0</v>
      </c>
      <c r="L380" s="849">
        <v>1</v>
      </c>
      <c r="M380" s="850">
        <v>105.29</v>
      </c>
    </row>
    <row r="381" spans="1:13" ht="14.4" customHeight="1" x14ac:dyDescent="0.3">
      <c r="A381" s="831" t="s">
        <v>2580</v>
      </c>
      <c r="B381" s="832" t="s">
        <v>2061</v>
      </c>
      <c r="C381" s="832" t="s">
        <v>2062</v>
      </c>
      <c r="D381" s="832" t="s">
        <v>2063</v>
      </c>
      <c r="E381" s="832" t="s">
        <v>2064</v>
      </c>
      <c r="F381" s="849"/>
      <c r="G381" s="849"/>
      <c r="H381" s="837">
        <v>0</v>
      </c>
      <c r="I381" s="849">
        <v>1</v>
      </c>
      <c r="J381" s="849">
        <v>93.27</v>
      </c>
      <c r="K381" s="837">
        <v>1</v>
      </c>
      <c r="L381" s="849">
        <v>1</v>
      </c>
      <c r="M381" s="850">
        <v>93.27</v>
      </c>
    </row>
    <row r="382" spans="1:13" ht="14.4" customHeight="1" x14ac:dyDescent="0.3">
      <c r="A382" s="831" t="s">
        <v>2580</v>
      </c>
      <c r="B382" s="832" t="s">
        <v>2071</v>
      </c>
      <c r="C382" s="832" t="s">
        <v>2073</v>
      </c>
      <c r="D382" s="832" t="s">
        <v>1142</v>
      </c>
      <c r="E382" s="832" t="s">
        <v>2074</v>
      </c>
      <c r="F382" s="849"/>
      <c r="G382" s="849"/>
      <c r="H382" s="837">
        <v>0</v>
      </c>
      <c r="I382" s="849">
        <v>2</v>
      </c>
      <c r="J382" s="849">
        <v>286.18</v>
      </c>
      <c r="K382" s="837">
        <v>1</v>
      </c>
      <c r="L382" s="849">
        <v>2</v>
      </c>
      <c r="M382" s="850">
        <v>286.18</v>
      </c>
    </row>
    <row r="383" spans="1:13" ht="14.4" customHeight="1" x14ac:dyDescent="0.3">
      <c r="A383" s="831" t="s">
        <v>2580</v>
      </c>
      <c r="B383" s="832" t="s">
        <v>2071</v>
      </c>
      <c r="C383" s="832" t="s">
        <v>3518</v>
      </c>
      <c r="D383" s="832" t="s">
        <v>1143</v>
      </c>
      <c r="E383" s="832" t="s">
        <v>1510</v>
      </c>
      <c r="F383" s="849"/>
      <c r="G383" s="849"/>
      <c r="H383" s="837">
        <v>0</v>
      </c>
      <c r="I383" s="849">
        <v>1</v>
      </c>
      <c r="J383" s="849">
        <v>95.39</v>
      </c>
      <c r="K383" s="837">
        <v>1</v>
      </c>
      <c r="L383" s="849">
        <v>1</v>
      </c>
      <c r="M383" s="850">
        <v>95.39</v>
      </c>
    </row>
    <row r="384" spans="1:13" ht="14.4" customHeight="1" x14ac:dyDescent="0.3">
      <c r="A384" s="831" t="s">
        <v>2580</v>
      </c>
      <c r="B384" s="832" t="s">
        <v>2077</v>
      </c>
      <c r="C384" s="832" t="s">
        <v>2078</v>
      </c>
      <c r="D384" s="832" t="s">
        <v>2079</v>
      </c>
      <c r="E384" s="832" t="s">
        <v>2080</v>
      </c>
      <c r="F384" s="849"/>
      <c r="G384" s="849"/>
      <c r="H384" s="837">
        <v>0</v>
      </c>
      <c r="I384" s="849">
        <v>4</v>
      </c>
      <c r="J384" s="849">
        <v>41.36</v>
      </c>
      <c r="K384" s="837">
        <v>1</v>
      </c>
      <c r="L384" s="849">
        <v>4</v>
      </c>
      <c r="M384" s="850">
        <v>41.36</v>
      </c>
    </row>
    <row r="385" spans="1:13" ht="14.4" customHeight="1" x14ac:dyDescent="0.3">
      <c r="A385" s="831" t="s">
        <v>2580</v>
      </c>
      <c r="B385" s="832" t="s">
        <v>2077</v>
      </c>
      <c r="C385" s="832" t="s">
        <v>2083</v>
      </c>
      <c r="D385" s="832" t="s">
        <v>2079</v>
      </c>
      <c r="E385" s="832" t="s">
        <v>2084</v>
      </c>
      <c r="F385" s="849"/>
      <c r="G385" s="849"/>
      <c r="H385" s="837">
        <v>0</v>
      </c>
      <c r="I385" s="849">
        <v>1</v>
      </c>
      <c r="J385" s="849">
        <v>158.99</v>
      </c>
      <c r="K385" s="837">
        <v>1</v>
      </c>
      <c r="L385" s="849">
        <v>1</v>
      </c>
      <c r="M385" s="850">
        <v>158.99</v>
      </c>
    </row>
    <row r="386" spans="1:13" ht="14.4" customHeight="1" x14ac:dyDescent="0.3">
      <c r="A386" s="831" t="s">
        <v>2580</v>
      </c>
      <c r="B386" s="832" t="s">
        <v>2403</v>
      </c>
      <c r="C386" s="832" t="s">
        <v>2879</v>
      </c>
      <c r="D386" s="832" t="s">
        <v>2877</v>
      </c>
      <c r="E386" s="832" t="s">
        <v>2880</v>
      </c>
      <c r="F386" s="849"/>
      <c r="G386" s="849"/>
      <c r="H386" s="837">
        <v>0</v>
      </c>
      <c r="I386" s="849">
        <v>2</v>
      </c>
      <c r="J386" s="849">
        <v>437.24</v>
      </c>
      <c r="K386" s="837">
        <v>1</v>
      </c>
      <c r="L386" s="849">
        <v>2</v>
      </c>
      <c r="M386" s="850">
        <v>437.24</v>
      </c>
    </row>
    <row r="387" spans="1:13" ht="14.4" customHeight="1" x14ac:dyDescent="0.3">
      <c r="A387" s="831" t="s">
        <v>2580</v>
      </c>
      <c r="B387" s="832" t="s">
        <v>2088</v>
      </c>
      <c r="C387" s="832" t="s">
        <v>3520</v>
      </c>
      <c r="D387" s="832" t="s">
        <v>2090</v>
      </c>
      <c r="E387" s="832" t="s">
        <v>3521</v>
      </c>
      <c r="F387" s="849"/>
      <c r="G387" s="849"/>
      <c r="H387" s="837">
        <v>0</v>
      </c>
      <c r="I387" s="849">
        <v>1</v>
      </c>
      <c r="J387" s="849">
        <v>352.37</v>
      </c>
      <c r="K387" s="837">
        <v>1</v>
      </c>
      <c r="L387" s="849">
        <v>1</v>
      </c>
      <c r="M387" s="850">
        <v>352.37</v>
      </c>
    </row>
    <row r="388" spans="1:13" ht="14.4" customHeight="1" x14ac:dyDescent="0.3">
      <c r="A388" s="831" t="s">
        <v>2580</v>
      </c>
      <c r="B388" s="832" t="s">
        <v>2092</v>
      </c>
      <c r="C388" s="832" t="s">
        <v>2095</v>
      </c>
      <c r="D388" s="832" t="s">
        <v>1045</v>
      </c>
      <c r="E388" s="832" t="s">
        <v>2096</v>
      </c>
      <c r="F388" s="849"/>
      <c r="G388" s="849"/>
      <c r="H388" s="837">
        <v>0</v>
      </c>
      <c r="I388" s="849">
        <v>1</v>
      </c>
      <c r="J388" s="849">
        <v>118.65</v>
      </c>
      <c r="K388" s="837">
        <v>1</v>
      </c>
      <c r="L388" s="849">
        <v>1</v>
      </c>
      <c r="M388" s="850">
        <v>118.65</v>
      </c>
    </row>
    <row r="389" spans="1:13" ht="14.4" customHeight="1" x14ac:dyDescent="0.3">
      <c r="A389" s="831" t="s">
        <v>2580</v>
      </c>
      <c r="B389" s="832" t="s">
        <v>4373</v>
      </c>
      <c r="C389" s="832" t="s">
        <v>3539</v>
      </c>
      <c r="D389" s="832" t="s">
        <v>3540</v>
      </c>
      <c r="E389" s="832" t="s">
        <v>3541</v>
      </c>
      <c r="F389" s="849"/>
      <c r="G389" s="849"/>
      <c r="H389" s="837">
        <v>0</v>
      </c>
      <c r="I389" s="849">
        <v>1</v>
      </c>
      <c r="J389" s="849">
        <v>110.74</v>
      </c>
      <c r="K389" s="837">
        <v>1</v>
      </c>
      <c r="L389" s="849">
        <v>1</v>
      </c>
      <c r="M389" s="850">
        <v>110.74</v>
      </c>
    </row>
    <row r="390" spans="1:13" ht="14.4" customHeight="1" x14ac:dyDescent="0.3">
      <c r="A390" s="831" t="s">
        <v>2580</v>
      </c>
      <c r="B390" s="832" t="s">
        <v>2097</v>
      </c>
      <c r="C390" s="832" t="s">
        <v>3291</v>
      </c>
      <c r="D390" s="832" t="s">
        <v>2099</v>
      </c>
      <c r="E390" s="832" t="s">
        <v>3292</v>
      </c>
      <c r="F390" s="849"/>
      <c r="G390" s="849"/>
      <c r="H390" s="837">
        <v>0</v>
      </c>
      <c r="I390" s="849">
        <v>1</v>
      </c>
      <c r="J390" s="849">
        <v>263.68</v>
      </c>
      <c r="K390" s="837">
        <v>1</v>
      </c>
      <c r="L390" s="849">
        <v>1</v>
      </c>
      <c r="M390" s="850">
        <v>263.68</v>
      </c>
    </row>
    <row r="391" spans="1:13" ht="14.4" customHeight="1" x14ac:dyDescent="0.3">
      <c r="A391" s="831" t="s">
        <v>2580</v>
      </c>
      <c r="B391" s="832" t="s">
        <v>2108</v>
      </c>
      <c r="C391" s="832" t="s">
        <v>3438</v>
      </c>
      <c r="D391" s="832" t="s">
        <v>3439</v>
      </c>
      <c r="E391" s="832" t="s">
        <v>2966</v>
      </c>
      <c r="F391" s="849">
        <v>1</v>
      </c>
      <c r="G391" s="849">
        <v>392.41</v>
      </c>
      <c r="H391" s="837">
        <v>1</v>
      </c>
      <c r="I391" s="849"/>
      <c r="J391" s="849"/>
      <c r="K391" s="837">
        <v>0</v>
      </c>
      <c r="L391" s="849">
        <v>1</v>
      </c>
      <c r="M391" s="850">
        <v>392.41</v>
      </c>
    </row>
    <row r="392" spans="1:13" ht="14.4" customHeight="1" x14ac:dyDescent="0.3">
      <c r="A392" s="831" t="s">
        <v>2580</v>
      </c>
      <c r="B392" s="832" t="s">
        <v>2108</v>
      </c>
      <c r="C392" s="832" t="s">
        <v>3440</v>
      </c>
      <c r="D392" s="832" t="s">
        <v>3439</v>
      </c>
      <c r="E392" s="832" t="s">
        <v>3441</v>
      </c>
      <c r="F392" s="849">
        <v>1</v>
      </c>
      <c r="G392" s="849">
        <v>603.72</v>
      </c>
      <c r="H392" s="837">
        <v>1</v>
      </c>
      <c r="I392" s="849"/>
      <c r="J392" s="849"/>
      <c r="K392" s="837">
        <v>0</v>
      </c>
      <c r="L392" s="849">
        <v>1</v>
      </c>
      <c r="M392" s="850">
        <v>603.72</v>
      </c>
    </row>
    <row r="393" spans="1:13" ht="14.4" customHeight="1" x14ac:dyDescent="0.3">
      <c r="A393" s="831" t="s">
        <v>2580</v>
      </c>
      <c r="B393" s="832" t="s">
        <v>2121</v>
      </c>
      <c r="C393" s="832" t="s">
        <v>2125</v>
      </c>
      <c r="D393" s="832" t="s">
        <v>2123</v>
      </c>
      <c r="E393" s="832" t="s">
        <v>2126</v>
      </c>
      <c r="F393" s="849"/>
      <c r="G393" s="849"/>
      <c r="H393" s="837">
        <v>0</v>
      </c>
      <c r="I393" s="849">
        <v>2</v>
      </c>
      <c r="J393" s="849">
        <v>168.36</v>
      </c>
      <c r="K393" s="837">
        <v>1</v>
      </c>
      <c r="L393" s="849">
        <v>2</v>
      </c>
      <c r="M393" s="850">
        <v>168.36</v>
      </c>
    </row>
    <row r="394" spans="1:13" ht="14.4" customHeight="1" x14ac:dyDescent="0.3">
      <c r="A394" s="831" t="s">
        <v>2580</v>
      </c>
      <c r="B394" s="832" t="s">
        <v>2121</v>
      </c>
      <c r="C394" s="832" t="s">
        <v>2427</v>
      </c>
      <c r="D394" s="832" t="s">
        <v>2128</v>
      </c>
      <c r="E394" s="832" t="s">
        <v>2428</v>
      </c>
      <c r="F394" s="849"/>
      <c r="G394" s="849"/>
      <c r="H394" s="837">
        <v>0</v>
      </c>
      <c r="I394" s="849">
        <v>1</v>
      </c>
      <c r="J394" s="849">
        <v>63.14</v>
      </c>
      <c r="K394" s="837">
        <v>1</v>
      </c>
      <c r="L394" s="849">
        <v>1</v>
      </c>
      <c r="M394" s="850">
        <v>63.14</v>
      </c>
    </row>
    <row r="395" spans="1:13" ht="14.4" customHeight="1" x14ac:dyDescent="0.3">
      <c r="A395" s="831" t="s">
        <v>2580</v>
      </c>
      <c r="B395" s="832" t="s">
        <v>2121</v>
      </c>
      <c r="C395" s="832" t="s">
        <v>2127</v>
      </c>
      <c r="D395" s="832" t="s">
        <v>2128</v>
      </c>
      <c r="E395" s="832" t="s">
        <v>2124</v>
      </c>
      <c r="F395" s="849"/>
      <c r="G395" s="849"/>
      <c r="H395" s="837">
        <v>0</v>
      </c>
      <c r="I395" s="849">
        <v>3</v>
      </c>
      <c r="J395" s="849">
        <v>147.24</v>
      </c>
      <c r="K395" s="837">
        <v>1</v>
      </c>
      <c r="L395" s="849">
        <v>3</v>
      </c>
      <c r="M395" s="850">
        <v>147.24</v>
      </c>
    </row>
    <row r="396" spans="1:13" ht="14.4" customHeight="1" x14ac:dyDescent="0.3">
      <c r="A396" s="831" t="s">
        <v>2580</v>
      </c>
      <c r="B396" s="832" t="s">
        <v>2121</v>
      </c>
      <c r="C396" s="832" t="s">
        <v>3552</v>
      </c>
      <c r="D396" s="832" t="s">
        <v>2123</v>
      </c>
      <c r="E396" s="832" t="s">
        <v>3553</v>
      </c>
      <c r="F396" s="849"/>
      <c r="G396" s="849"/>
      <c r="H396" s="837">
        <v>0</v>
      </c>
      <c r="I396" s="849">
        <v>1</v>
      </c>
      <c r="J396" s="849">
        <v>126.27</v>
      </c>
      <c r="K396" s="837">
        <v>1</v>
      </c>
      <c r="L396" s="849">
        <v>1</v>
      </c>
      <c r="M396" s="850">
        <v>126.27</v>
      </c>
    </row>
    <row r="397" spans="1:13" ht="14.4" customHeight="1" x14ac:dyDescent="0.3">
      <c r="A397" s="831" t="s">
        <v>2580</v>
      </c>
      <c r="B397" s="832" t="s">
        <v>2121</v>
      </c>
      <c r="C397" s="832" t="s">
        <v>2122</v>
      </c>
      <c r="D397" s="832" t="s">
        <v>2123</v>
      </c>
      <c r="E397" s="832" t="s">
        <v>2124</v>
      </c>
      <c r="F397" s="849"/>
      <c r="G397" s="849"/>
      <c r="H397" s="837">
        <v>0</v>
      </c>
      <c r="I397" s="849">
        <v>1</v>
      </c>
      <c r="J397" s="849">
        <v>49.08</v>
      </c>
      <c r="K397" s="837">
        <v>1</v>
      </c>
      <c r="L397" s="849">
        <v>1</v>
      </c>
      <c r="M397" s="850">
        <v>49.08</v>
      </c>
    </row>
    <row r="398" spans="1:13" ht="14.4" customHeight="1" x14ac:dyDescent="0.3">
      <c r="A398" s="831" t="s">
        <v>2580</v>
      </c>
      <c r="B398" s="832" t="s">
        <v>2133</v>
      </c>
      <c r="C398" s="832" t="s">
        <v>3302</v>
      </c>
      <c r="D398" s="832" t="s">
        <v>3303</v>
      </c>
      <c r="E398" s="832" t="s">
        <v>3304</v>
      </c>
      <c r="F398" s="849"/>
      <c r="G398" s="849"/>
      <c r="H398" s="837">
        <v>0</v>
      </c>
      <c r="I398" s="849">
        <v>3</v>
      </c>
      <c r="J398" s="849">
        <v>448.56000000000006</v>
      </c>
      <c r="K398" s="837">
        <v>1</v>
      </c>
      <c r="L398" s="849">
        <v>3</v>
      </c>
      <c r="M398" s="850">
        <v>448.56000000000006</v>
      </c>
    </row>
    <row r="399" spans="1:13" ht="14.4" customHeight="1" x14ac:dyDescent="0.3">
      <c r="A399" s="831" t="s">
        <v>2580</v>
      </c>
      <c r="B399" s="832" t="s">
        <v>2142</v>
      </c>
      <c r="C399" s="832" t="s">
        <v>2146</v>
      </c>
      <c r="D399" s="832" t="s">
        <v>2144</v>
      </c>
      <c r="E399" s="832" t="s">
        <v>2147</v>
      </c>
      <c r="F399" s="849"/>
      <c r="G399" s="849"/>
      <c r="H399" s="837">
        <v>0</v>
      </c>
      <c r="I399" s="849">
        <v>2</v>
      </c>
      <c r="J399" s="849">
        <v>341.04</v>
      </c>
      <c r="K399" s="837">
        <v>1</v>
      </c>
      <c r="L399" s="849">
        <v>2</v>
      </c>
      <c r="M399" s="850">
        <v>341.04</v>
      </c>
    </row>
    <row r="400" spans="1:13" ht="14.4" customHeight="1" x14ac:dyDescent="0.3">
      <c r="A400" s="831" t="s">
        <v>2580</v>
      </c>
      <c r="B400" s="832" t="s">
        <v>2142</v>
      </c>
      <c r="C400" s="832" t="s">
        <v>2143</v>
      </c>
      <c r="D400" s="832" t="s">
        <v>2144</v>
      </c>
      <c r="E400" s="832" t="s">
        <v>2145</v>
      </c>
      <c r="F400" s="849"/>
      <c r="G400" s="849"/>
      <c r="H400" s="837">
        <v>0</v>
      </c>
      <c r="I400" s="849">
        <v>8</v>
      </c>
      <c r="J400" s="849">
        <v>2182.64</v>
      </c>
      <c r="K400" s="837">
        <v>1</v>
      </c>
      <c r="L400" s="849">
        <v>8</v>
      </c>
      <c r="M400" s="850">
        <v>2182.64</v>
      </c>
    </row>
    <row r="401" spans="1:13" ht="14.4" customHeight="1" x14ac:dyDescent="0.3">
      <c r="A401" s="831" t="s">
        <v>2580</v>
      </c>
      <c r="B401" s="832" t="s">
        <v>4359</v>
      </c>
      <c r="C401" s="832" t="s">
        <v>2730</v>
      </c>
      <c r="D401" s="832" t="s">
        <v>1342</v>
      </c>
      <c r="E401" s="832" t="s">
        <v>2666</v>
      </c>
      <c r="F401" s="849">
        <v>2</v>
      </c>
      <c r="G401" s="849">
        <v>197.5</v>
      </c>
      <c r="H401" s="837">
        <v>1</v>
      </c>
      <c r="I401" s="849"/>
      <c r="J401" s="849"/>
      <c r="K401" s="837">
        <v>0</v>
      </c>
      <c r="L401" s="849">
        <v>2</v>
      </c>
      <c r="M401" s="850">
        <v>197.5</v>
      </c>
    </row>
    <row r="402" spans="1:13" ht="14.4" customHeight="1" x14ac:dyDescent="0.3">
      <c r="A402" s="831" t="s">
        <v>2580</v>
      </c>
      <c r="B402" s="832" t="s">
        <v>2184</v>
      </c>
      <c r="C402" s="832" t="s">
        <v>2188</v>
      </c>
      <c r="D402" s="832" t="s">
        <v>2189</v>
      </c>
      <c r="E402" s="832" t="s">
        <v>2190</v>
      </c>
      <c r="F402" s="849"/>
      <c r="G402" s="849"/>
      <c r="H402" s="837">
        <v>0</v>
      </c>
      <c r="I402" s="849">
        <v>12</v>
      </c>
      <c r="J402" s="849">
        <v>38781.72</v>
      </c>
      <c r="K402" s="837">
        <v>1</v>
      </c>
      <c r="L402" s="849">
        <v>12</v>
      </c>
      <c r="M402" s="850">
        <v>38781.72</v>
      </c>
    </row>
    <row r="403" spans="1:13" ht="14.4" customHeight="1" x14ac:dyDescent="0.3">
      <c r="A403" s="831" t="s">
        <v>2580</v>
      </c>
      <c r="B403" s="832" t="s">
        <v>2208</v>
      </c>
      <c r="C403" s="832" t="s">
        <v>2432</v>
      </c>
      <c r="D403" s="832" t="s">
        <v>2213</v>
      </c>
      <c r="E403" s="832" t="s">
        <v>2211</v>
      </c>
      <c r="F403" s="849">
        <v>5</v>
      </c>
      <c r="G403" s="849">
        <v>7136.1500000000005</v>
      </c>
      <c r="H403" s="837">
        <v>1</v>
      </c>
      <c r="I403" s="849"/>
      <c r="J403" s="849"/>
      <c r="K403" s="837">
        <v>0</v>
      </c>
      <c r="L403" s="849">
        <v>5</v>
      </c>
      <c r="M403" s="850">
        <v>7136.1500000000005</v>
      </c>
    </row>
    <row r="404" spans="1:13" ht="14.4" customHeight="1" x14ac:dyDescent="0.3">
      <c r="A404" s="831" t="s">
        <v>2580</v>
      </c>
      <c r="B404" s="832" t="s">
        <v>2208</v>
      </c>
      <c r="C404" s="832" t="s">
        <v>2209</v>
      </c>
      <c r="D404" s="832" t="s">
        <v>2210</v>
      </c>
      <c r="E404" s="832" t="s">
        <v>2211</v>
      </c>
      <c r="F404" s="849"/>
      <c r="G404" s="849"/>
      <c r="H404" s="837">
        <v>0</v>
      </c>
      <c r="I404" s="849">
        <v>2</v>
      </c>
      <c r="J404" s="849">
        <v>1805.14</v>
      </c>
      <c r="K404" s="837">
        <v>1</v>
      </c>
      <c r="L404" s="849">
        <v>2</v>
      </c>
      <c r="M404" s="850">
        <v>1805.14</v>
      </c>
    </row>
    <row r="405" spans="1:13" ht="14.4" customHeight="1" x14ac:dyDescent="0.3">
      <c r="A405" s="831" t="s">
        <v>2580</v>
      </c>
      <c r="B405" s="832" t="s">
        <v>2208</v>
      </c>
      <c r="C405" s="832" t="s">
        <v>2212</v>
      </c>
      <c r="D405" s="832" t="s">
        <v>2213</v>
      </c>
      <c r="E405" s="832" t="s">
        <v>2147</v>
      </c>
      <c r="F405" s="849"/>
      <c r="G405" s="849"/>
      <c r="H405" s="837">
        <v>0</v>
      </c>
      <c r="I405" s="849">
        <v>2</v>
      </c>
      <c r="J405" s="849">
        <v>679.6</v>
      </c>
      <c r="K405" s="837">
        <v>1</v>
      </c>
      <c r="L405" s="849">
        <v>2</v>
      </c>
      <c r="M405" s="850">
        <v>679.6</v>
      </c>
    </row>
    <row r="406" spans="1:13" ht="14.4" customHeight="1" x14ac:dyDescent="0.3">
      <c r="A406" s="831" t="s">
        <v>2580</v>
      </c>
      <c r="B406" s="832" t="s">
        <v>2232</v>
      </c>
      <c r="C406" s="832" t="s">
        <v>2233</v>
      </c>
      <c r="D406" s="832" t="s">
        <v>711</v>
      </c>
      <c r="E406" s="832" t="s">
        <v>2234</v>
      </c>
      <c r="F406" s="849"/>
      <c r="G406" s="849"/>
      <c r="H406" s="837">
        <v>0</v>
      </c>
      <c r="I406" s="849">
        <v>7</v>
      </c>
      <c r="J406" s="849">
        <v>338.94</v>
      </c>
      <c r="K406" s="837">
        <v>1</v>
      </c>
      <c r="L406" s="849">
        <v>7</v>
      </c>
      <c r="M406" s="850">
        <v>338.94</v>
      </c>
    </row>
    <row r="407" spans="1:13" ht="14.4" customHeight="1" x14ac:dyDescent="0.3">
      <c r="A407" s="831" t="s">
        <v>2580</v>
      </c>
      <c r="B407" s="832" t="s">
        <v>2235</v>
      </c>
      <c r="C407" s="832" t="s">
        <v>2656</v>
      </c>
      <c r="D407" s="832" t="s">
        <v>2657</v>
      </c>
      <c r="E407" s="832" t="s">
        <v>2658</v>
      </c>
      <c r="F407" s="849">
        <v>4</v>
      </c>
      <c r="G407" s="849">
        <v>487</v>
      </c>
      <c r="H407" s="837">
        <v>1</v>
      </c>
      <c r="I407" s="849"/>
      <c r="J407" s="849"/>
      <c r="K407" s="837">
        <v>0</v>
      </c>
      <c r="L407" s="849">
        <v>4</v>
      </c>
      <c r="M407" s="850">
        <v>487</v>
      </c>
    </row>
    <row r="408" spans="1:13" ht="14.4" customHeight="1" x14ac:dyDescent="0.3">
      <c r="A408" s="831" t="s">
        <v>2580</v>
      </c>
      <c r="B408" s="832" t="s">
        <v>2235</v>
      </c>
      <c r="C408" s="832" t="s">
        <v>2236</v>
      </c>
      <c r="D408" s="832" t="s">
        <v>678</v>
      </c>
      <c r="E408" s="832" t="s">
        <v>679</v>
      </c>
      <c r="F408" s="849"/>
      <c r="G408" s="849"/>
      <c r="H408" s="837">
        <v>0</v>
      </c>
      <c r="I408" s="849">
        <v>3</v>
      </c>
      <c r="J408" s="849">
        <v>217.64999999999998</v>
      </c>
      <c r="K408" s="837">
        <v>1</v>
      </c>
      <c r="L408" s="849">
        <v>3</v>
      </c>
      <c r="M408" s="850">
        <v>217.64999999999998</v>
      </c>
    </row>
    <row r="409" spans="1:13" ht="14.4" customHeight="1" x14ac:dyDescent="0.3">
      <c r="A409" s="831" t="s">
        <v>2580</v>
      </c>
      <c r="B409" s="832" t="s">
        <v>2235</v>
      </c>
      <c r="C409" s="832" t="s">
        <v>2237</v>
      </c>
      <c r="D409" s="832" t="s">
        <v>678</v>
      </c>
      <c r="E409" s="832" t="s">
        <v>680</v>
      </c>
      <c r="F409" s="849"/>
      <c r="G409" s="849"/>
      <c r="H409" s="837">
        <v>0</v>
      </c>
      <c r="I409" s="849">
        <v>27</v>
      </c>
      <c r="J409" s="849">
        <v>1762.56</v>
      </c>
      <c r="K409" s="837">
        <v>1</v>
      </c>
      <c r="L409" s="849">
        <v>27</v>
      </c>
      <c r="M409" s="850">
        <v>1762.56</v>
      </c>
    </row>
    <row r="410" spans="1:13" ht="14.4" customHeight="1" x14ac:dyDescent="0.3">
      <c r="A410" s="831" t="s">
        <v>2580</v>
      </c>
      <c r="B410" s="832" t="s">
        <v>2249</v>
      </c>
      <c r="C410" s="832" t="s">
        <v>2250</v>
      </c>
      <c r="D410" s="832" t="s">
        <v>2251</v>
      </c>
      <c r="E410" s="832" t="s">
        <v>2252</v>
      </c>
      <c r="F410" s="849"/>
      <c r="G410" s="849"/>
      <c r="H410" s="837"/>
      <c r="I410" s="849">
        <v>18</v>
      </c>
      <c r="J410" s="849">
        <v>0</v>
      </c>
      <c r="K410" s="837"/>
      <c r="L410" s="849">
        <v>18</v>
      </c>
      <c r="M410" s="850">
        <v>0</v>
      </c>
    </row>
    <row r="411" spans="1:13" ht="14.4" customHeight="1" x14ac:dyDescent="0.3">
      <c r="A411" s="831" t="s">
        <v>2580</v>
      </c>
      <c r="B411" s="832" t="s">
        <v>2256</v>
      </c>
      <c r="C411" s="832" t="s">
        <v>3522</v>
      </c>
      <c r="D411" s="832" t="s">
        <v>2885</v>
      </c>
      <c r="E411" s="832" t="s">
        <v>3523</v>
      </c>
      <c r="F411" s="849">
        <v>7</v>
      </c>
      <c r="G411" s="849">
        <v>16740.43</v>
      </c>
      <c r="H411" s="837">
        <v>1</v>
      </c>
      <c r="I411" s="849"/>
      <c r="J411" s="849"/>
      <c r="K411" s="837">
        <v>0</v>
      </c>
      <c r="L411" s="849">
        <v>7</v>
      </c>
      <c r="M411" s="850">
        <v>16740.43</v>
      </c>
    </row>
    <row r="412" spans="1:13" ht="14.4" customHeight="1" x14ac:dyDescent="0.3">
      <c r="A412" s="831" t="s">
        <v>2580</v>
      </c>
      <c r="B412" s="832" t="s">
        <v>2256</v>
      </c>
      <c r="C412" s="832" t="s">
        <v>3524</v>
      </c>
      <c r="D412" s="832" t="s">
        <v>2885</v>
      </c>
      <c r="E412" s="832" t="s">
        <v>3525</v>
      </c>
      <c r="F412" s="849">
        <v>2</v>
      </c>
      <c r="G412" s="849">
        <v>919.3</v>
      </c>
      <c r="H412" s="837">
        <v>1</v>
      </c>
      <c r="I412" s="849"/>
      <c r="J412" s="849"/>
      <c r="K412" s="837">
        <v>0</v>
      </c>
      <c r="L412" s="849">
        <v>2</v>
      </c>
      <c r="M412" s="850">
        <v>919.3</v>
      </c>
    </row>
    <row r="413" spans="1:13" ht="14.4" customHeight="1" x14ac:dyDescent="0.3">
      <c r="A413" s="831" t="s">
        <v>2580</v>
      </c>
      <c r="B413" s="832" t="s">
        <v>2264</v>
      </c>
      <c r="C413" s="832" t="s">
        <v>3542</v>
      </c>
      <c r="D413" s="832" t="s">
        <v>3543</v>
      </c>
      <c r="E413" s="832" t="s">
        <v>2266</v>
      </c>
      <c r="F413" s="849">
        <v>2</v>
      </c>
      <c r="G413" s="849">
        <v>0</v>
      </c>
      <c r="H413" s="837"/>
      <c r="I413" s="849"/>
      <c r="J413" s="849"/>
      <c r="K413" s="837"/>
      <c r="L413" s="849">
        <v>2</v>
      </c>
      <c r="M413" s="850">
        <v>0</v>
      </c>
    </row>
    <row r="414" spans="1:13" ht="14.4" customHeight="1" x14ac:dyDescent="0.3">
      <c r="A414" s="831" t="s">
        <v>2580</v>
      </c>
      <c r="B414" s="832" t="s">
        <v>2264</v>
      </c>
      <c r="C414" s="832" t="s">
        <v>2267</v>
      </c>
      <c r="D414" s="832" t="s">
        <v>1248</v>
      </c>
      <c r="E414" s="832" t="s">
        <v>2268</v>
      </c>
      <c r="F414" s="849"/>
      <c r="G414" s="849"/>
      <c r="H414" s="837"/>
      <c r="I414" s="849">
        <v>8</v>
      </c>
      <c r="J414" s="849">
        <v>0</v>
      </c>
      <c r="K414" s="837"/>
      <c r="L414" s="849">
        <v>8</v>
      </c>
      <c r="M414" s="850">
        <v>0</v>
      </c>
    </row>
    <row r="415" spans="1:13" ht="14.4" customHeight="1" x14ac:dyDescent="0.3">
      <c r="A415" s="831" t="s">
        <v>2580</v>
      </c>
      <c r="B415" s="832" t="s">
        <v>2269</v>
      </c>
      <c r="C415" s="832" t="s">
        <v>3452</v>
      </c>
      <c r="D415" s="832" t="s">
        <v>777</v>
      </c>
      <c r="E415" s="832" t="s">
        <v>2516</v>
      </c>
      <c r="F415" s="849"/>
      <c r="G415" s="849"/>
      <c r="H415" s="837">
        <v>0</v>
      </c>
      <c r="I415" s="849">
        <v>2</v>
      </c>
      <c r="J415" s="849">
        <v>528</v>
      </c>
      <c r="K415" s="837">
        <v>1</v>
      </c>
      <c r="L415" s="849">
        <v>2</v>
      </c>
      <c r="M415" s="850">
        <v>528</v>
      </c>
    </row>
    <row r="416" spans="1:13" ht="14.4" customHeight="1" x14ac:dyDescent="0.3">
      <c r="A416" s="831" t="s">
        <v>2580</v>
      </c>
      <c r="B416" s="832" t="s">
        <v>2269</v>
      </c>
      <c r="C416" s="832" t="s">
        <v>2270</v>
      </c>
      <c r="D416" s="832" t="s">
        <v>775</v>
      </c>
      <c r="E416" s="832" t="s">
        <v>1510</v>
      </c>
      <c r="F416" s="849"/>
      <c r="G416" s="849"/>
      <c r="H416" s="837">
        <v>0</v>
      </c>
      <c r="I416" s="849">
        <v>6</v>
      </c>
      <c r="J416" s="849">
        <v>395.93999999999994</v>
      </c>
      <c r="K416" s="837">
        <v>1</v>
      </c>
      <c r="L416" s="849">
        <v>6</v>
      </c>
      <c r="M416" s="850">
        <v>395.93999999999994</v>
      </c>
    </row>
    <row r="417" spans="1:13" ht="14.4" customHeight="1" x14ac:dyDescent="0.3">
      <c r="A417" s="831" t="s">
        <v>2580</v>
      </c>
      <c r="B417" s="832" t="s">
        <v>2269</v>
      </c>
      <c r="C417" s="832" t="s">
        <v>2793</v>
      </c>
      <c r="D417" s="832" t="s">
        <v>777</v>
      </c>
      <c r="E417" s="832" t="s">
        <v>2516</v>
      </c>
      <c r="F417" s="849"/>
      <c r="G417" s="849"/>
      <c r="H417" s="837">
        <v>0</v>
      </c>
      <c r="I417" s="849">
        <v>5</v>
      </c>
      <c r="J417" s="849">
        <v>1320</v>
      </c>
      <c r="K417" s="837">
        <v>1</v>
      </c>
      <c r="L417" s="849">
        <v>5</v>
      </c>
      <c r="M417" s="850">
        <v>1320</v>
      </c>
    </row>
    <row r="418" spans="1:13" ht="14.4" customHeight="1" x14ac:dyDescent="0.3">
      <c r="A418" s="831" t="s">
        <v>2580</v>
      </c>
      <c r="B418" s="832" t="s">
        <v>4374</v>
      </c>
      <c r="C418" s="832" t="s">
        <v>3499</v>
      </c>
      <c r="D418" s="832" t="s">
        <v>3500</v>
      </c>
      <c r="E418" s="832" t="s">
        <v>3501</v>
      </c>
      <c r="F418" s="849"/>
      <c r="G418" s="849"/>
      <c r="H418" s="837">
        <v>0</v>
      </c>
      <c r="I418" s="849">
        <v>2</v>
      </c>
      <c r="J418" s="849">
        <v>322.12</v>
      </c>
      <c r="K418" s="837">
        <v>1</v>
      </c>
      <c r="L418" s="849">
        <v>2</v>
      </c>
      <c r="M418" s="850">
        <v>322.12</v>
      </c>
    </row>
    <row r="419" spans="1:13" ht="14.4" customHeight="1" x14ac:dyDescent="0.3">
      <c r="A419" s="831" t="s">
        <v>2580</v>
      </c>
      <c r="B419" s="832" t="s">
        <v>2291</v>
      </c>
      <c r="C419" s="832" t="s">
        <v>2292</v>
      </c>
      <c r="D419" s="832" t="s">
        <v>1245</v>
      </c>
      <c r="E419" s="832" t="s">
        <v>2293</v>
      </c>
      <c r="F419" s="849"/>
      <c r="G419" s="849"/>
      <c r="H419" s="837">
        <v>0</v>
      </c>
      <c r="I419" s="849">
        <v>3</v>
      </c>
      <c r="J419" s="849">
        <v>352.65</v>
      </c>
      <c r="K419" s="837">
        <v>1</v>
      </c>
      <c r="L419" s="849">
        <v>3</v>
      </c>
      <c r="M419" s="850">
        <v>352.65</v>
      </c>
    </row>
    <row r="420" spans="1:13" ht="14.4" customHeight="1" x14ac:dyDescent="0.3">
      <c r="A420" s="831" t="s">
        <v>2580</v>
      </c>
      <c r="B420" s="832" t="s">
        <v>2291</v>
      </c>
      <c r="C420" s="832" t="s">
        <v>3448</v>
      </c>
      <c r="D420" s="832" t="s">
        <v>1245</v>
      </c>
      <c r="E420" s="832" t="s">
        <v>3449</v>
      </c>
      <c r="F420" s="849"/>
      <c r="G420" s="849"/>
      <c r="H420" s="837"/>
      <c r="I420" s="849">
        <v>1</v>
      </c>
      <c r="J420" s="849">
        <v>0</v>
      </c>
      <c r="K420" s="837"/>
      <c r="L420" s="849">
        <v>1</v>
      </c>
      <c r="M420" s="850">
        <v>0</v>
      </c>
    </row>
    <row r="421" spans="1:13" ht="14.4" customHeight="1" x14ac:dyDescent="0.3">
      <c r="A421" s="831" t="s">
        <v>2580</v>
      </c>
      <c r="B421" s="832" t="s">
        <v>2291</v>
      </c>
      <c r="C421" s="832" t="s">
        <v>2294</v>
      </c>
      <c r="D421" s="832" t="s">
        <v>1245</v>
      </c>
      <c r="E421" s="832" t="s">
        <v>1510</v>
      </c>
      <c r="F421" s="849"/>
      <c r="G421" s="849"/>
      <c r="H421" s="837">
        <v>0</v>
      </c>
      <c r="I421" s="849">
        <v>1</v>
      </c>
      <c r="J421" s="849">
        <v>58.77</v>
      </c>
      <c r="K421" s="837">
        <v>1</v>
      </c>
      <c r="L421" s="849">
        <v>1</v>
      </c>
      <c r="M421" s="850">
        <v>58.77</v>
      </c>
    </row>
    <row r="422" spans="1:13" ht="14.4" customHeight="1" x14ac:dyDescent="0.3">
      <c r="A422" s="831" t="s">
        <v>2580</v>
      </c>
      <c r="B422" s="832" t="s">
        <v>2191</v>
      </c>
      <c r="C422" s="832" t="s">
        <v>2192</v>
      </c>
      <c r="D422" s="832" t="s">
        <v>2193</v>
      </c>
      <c r="E422" s="832" t="s">
        <v>2194</v>
      </c>
      <c r="F422" s="849"/>
      <c r="G422" s="849"/>
      <c r="H422" s="837">
        <v>0</v>
      </c>
      <c r="I422" s="849">
        <v>1</v>
      </c>
      <c r="J422" s="849">
        <v>10325.280000000001</v>
      </c>
      <c r="K422" s="837">
        <v>1</v>
      </c>
      <c r="L422" s="849">
        <v>1</v>
      </c>
      <c r="M422" s="850">
        <v>10325.280000000001</v>
      </c>
    </row>
    <row r="423" spans="1:13" ht="14.4" customHeight="1" x14ac:dyDescent="0.3">
      <c r="A423" s="831" t="s">
        <v>2580</v>
      </c>
      <c r="B423" s="832" t="s">
        <v>4375</v>
      </c>
      <c r="C423" s="832" t="s">
        <v>3545</v>
      </c>
      <c r="D423" s="832" t="s">
        <v>3546</v>
      </c>
      <c r="E423" s="832" t="s">
        <v>4376</v>
      </c>
      <c r="F423" s="849"/>
      <c r="G423" s="849"/>
      <c r="H423" s="837">
        <v>0</v>
      </c>
      <c r="I423" s="849">
        <v>1</v>
      </c>
      <c r="J423" s="849">
        <v>438.06</v>
      </c>
      <c r="K423" s="837">
        <v>1</v>
      </c>
      <c r="L423" s="849">
        <v>1</v>
      </c>
      <c r="M423" s="850">
        <v>438.06</v>
      </c>
    </row>
    <row r="424" spans="1:13" ht="14.4" customHeight="1" x14ac:dyDescent="0.3">
      <c r="A424" s="831" t="s">
        <v>2580</v>
      </c>
      <c r="B424" s="832" t="s">
        <v>4370</v>
      </c>
      <c r="C424" s="832" t="s">
        <v>3350</v>
      </c>
      <c r="D424" s="832" t="s">
        <v>3348</v>
      </c>
      <c r="E424" s="832" t="s">
        <v>3111</v>
      </c>
      <c r="F424" s="849"/>
      <c r="G424" s="849"/>
      <c r="H424" s="837">
        <v>0</v>
      </c>
      <c r="I424" s="849">
        <v>7</v>
      </c>
      <c r="J424" s="849">
        <v>2898.49</v>
      </c>
      <c r="K424" s="837">
        <v>1</v>
      </c>
      <c r="L424" s="849">
        <v>7</v>
      </c>
      <c r="M424" s="850">
        <v>2898.49</v>
      </c>
    </row>
    <row r="425" spans="1:13" ht="14.4" customHeight="1" x14ac:dyDescent="0.3">
      <c r="A425" s="831" t="s">
        <v>2581</v>
      </c>
      <c r="B425" s="832" t="s">
        <v>1986</v>
      </c>
      <c r="C425" s="832" t="s">
        <v>2769</v>
      </c>
      <c r="D425" s="832" t="s">
        <v>1990</v>
      </c>
      <c r="E425" s="832" t="s">
        <v>1991</v>
      </c>
      <c r="F425" s="849"/>
      <c r="G425" s="849"/>
      <c r="H425" s="837">
        <v>0</v>
      </c>
      <c r="I425" s="849">
        <v>4</v>
      </c>
      <c r="J425" s="849">
        <v>460.72</v>
      </c>
      <c r="K425" s="837">
        <v>1</v>
      </c>
      <c r="L425" s="849">
        <v>4</v>
      </c>
      <c r="M425" s="850">
        <v>460.72</v>
      </c>
    </row>
    <row r="426" spans="1:13" ht="14.4" customHeight="1" x14ac:dyDescent="0.3">
      <c r="A426" s="831" t="s">
        <v>2581</v>
      </c>
      <c r="B426" s="832" t="s">
        <v>1986</v>
      </c>
      <c r="C426" s="832" t="s">
        <v>2637</v>
      </c>
      <c r="D426" s="832" t="s">
        <v>1990</v>
      </c>
      <c r="E426" s="832" t="s">
        <v>2638</v>
      </c>
      <c r="F426" s="849"/>
      <c r="G426" s="849"/>
      <c r="H426" s="837">
        <v>0</v>
      </c>
      <c r="I426" s="849">
        <v>2</v>
      </c>
      <c r="J426" s="849">
        <v>32.24</v>
      </c>
      <c r="K426" s="837">
        <v>1</v>
      </c>
      <c r="L426" s="849">
        <v>2</v>
      </c>
      <c r="M426" s="850">
        <v>32.24</v>
      </c>
    </row>
    <row r="427" spans="1:13" ht="14.4" customHeight="1" x14ac:dyDescent="0.3">
      <c r="A427" s="831" t="s">
        <v>2581</v>
      </c>
      <c r="B427" s="832" t="s">
        <v>1986</v>
      </c>
      <c r="C427" s="832" t="s">
        <v>2697</v>
      </c>
      <c r="D427" s="832" t="s">
        <v>1990</v>
      </c>
      <c r="E427" s="832" t="s">
        <v>2698</v>
      </c>
      <c r="F427" s="849"/>
      <c r="G427" s="849"/>
      <c r="H427" s="837">
        <v>0</v>
      </c>
      <c r="I427" s="849">
        <v>1</v>
      </c>
      <c r="J427" s="849">
        <v>57.6</v>
      </c>
      <c r="K427" s="837">
        <v>1</v>
      </c>
      <c r="L427" s="849">
        <v>1</v>
      </c>
      <c r="M427" s="850">
        <v>57.6</v>
      </c>
    </row>
    <row r="428" spans="1:13" ht="14.4" customHeight="1" x14ac:dyDescent="0.3">
      <c r="A428" s="831" t="s">
        <v>2581</v>
      </c>
      <c r="B428" s="832" t="s">
        <v>1986</v>
      </c>
      <c r="C428" s="832" t="s">
        <v>2646</v>
      </c>
      <c r="D428" s="832" t="s">
        <v>1990</v>
      </c>
      <c r="E428" s="832" t="s">
        <v>2647</v>
      </c>
      <c r="F428" s="849"/>
      <c r="G428" s="849"/>
      <c r="H428" s="837">
        <v>0</v>
      </c>
      <c r="I428" s="849">
        <v>1</v>
      </c>
      <c r="J428" s="849">
        <v>32.25</v>
      </c>
      <c r="K428" s="837">
        <v>1</v>
      </c>
      <c r="L428" s="849">
        <v>1</v>
      </c>
      <c r="M428" s="850">
        <v>32.25</v>
      </c>
    </row>
    <row r="429" spans="1:13" ht="14.4" customHeight="1" x14ac:dyDescent="0.3">
      <c r="A429" s="831" t="s">
        <v>2581</v>
      </c>
      <c r="B429" s="832" t="s">
        <v>1986</v>
      </c>
      <c r="C429" s="832" t="s">
        <v>3591</v>
      </c>
      <c r="D429" s="832" t="s">
        <v>1990</v>
      </c>
      <c r="E429" s="832" t="s">
        <v>2698</v>
      </c>
      <c r="F429" s="849"/>
      <c r="G429" s="849"/>
      <c r="H429" s="837">
        <v>0</v>
      </c>
      <c r="I429" s="849">
        <v>1</v>
      </c>
      <c r="J429" s="849">
        <v>57.6</v>
      </c>
      <c r="K429" s="837">
        <v>1</v>
      </c>
      <c r="L429" s="849">
        <v>1</v>
      </c>
      <c r="M429" s="850">
        <v>57.6</v>
      </c>
    </row>
    <row r="430" spans="1:13" ht="14.4" customHeight="1" x14ac:dyDescent="0.3">
      <c r="A430" s="831" t="s">
        <v>2581</v>
      </c>
      <c r="B430" s="832" t="s">
        <v>1992</v>
      </c>
      <c r="C430" s="832" t="s">
        <v>3513</v>
      </c>
      <c r="D430" s="832" t="s">
        <v>3403</v>
      </c>
      <c r="E430" s="832" t="s">
        <v>3404</v>
      </c>
      <c r="F430" s="849"/>
      <c r="G430" s="849"/>
      <c r="H430" s="837">
        <v>0</v>
      </c>
      <c r="I430" s="849">
        <v>3</v>
      </c>
      <c r="J430" s="849">
        <v>1359.54</v>
      </c>
      <c r="K430" s="837">
        <v>1</v>
      </c>
      <c r="L430" s="849">
        <v>3</v>
      </c>
      <c r="M430" s="850">
        <v>1359.54</v>
      </c>
    </row>
    <row r="431" spans="1:13" ht="14.4" customHeight="1" x14ac:dyDescent="0.3">
      <c r="A431" s="831" t="s">
        <v>2581</v>
      </c>
      <c r="B431" s="832" t="s">
        <v>2378</v>
      </c>
      <c r="C431" s="832" t="s">
        <v>2709</v>
      </c>
      <c r="D431" s="832" t="s">
        <v>2380</v>
      </c>
      <c r="E431" s="832" t="s">
        <v>2710</v>
      </c>
      <c r="F431" s="849"/>
      <c r="G431" s="849"/>
      <c r="H431" s="837">
        <v>0</v>
      </c>
      <c r="I431" s="849">
        <v>3</v>
      </c>
      <c r="J431" s="849">
        <v>361.83</v>
      </c>
      <c r="K431" s="837">
        <v>1</v>
      </c>
      <c r="L431" s="849">
        <v>3</v>
      </c>
      <c r="M431" s="850">
        <v>361.83</v>
      </c>
    </row>
    <row r="432" spans="1:13" ht="14.4" customHeight="1" x14ac:dyDescent="0.3">
      <c r="A432" s="831" t="s">
        <v>2581</v>
      </c>
      <c r="B432" s="832" t="s">
        <v>2010</v>
      </c>
      <c r="C432" s="832" t="s">
        <v>2739</v>
      </c>
      <c r="D432" s="832" t="s">
        <v>901</v>
      </c>
      <c r="E432" s="832" t="s">
        <v>2014</v>
      </c>
      <c r="F432" s="849"/>
      <c r="G432" s="849"/>
      <c r="H432" s="837">
        <v>0</v>
      </c>
      <c r="I432" s="849">
        <v>6</v>
      </c>
      <c r="J432" s="849">
        <v>2208.96</v>
      </c>
      <c r="K432" s="837">
        <v>1</v>
      </c>
      <c r="L432" s="849">
        <v>6</v>
      </c>
      <c r="M432" s="850">
        <v>2208.96</v>
      </c>
    </row>
    <row r="433" spans="1:13" ht="14.4" customHeight="1" x14ac:dyDescent="0.3">
      <c r="A433" s="831" t="s">
        <v>2581</v>
      </c>
      <c r="B433" s="832" t="s">
        <v>2010</v>
      </c>
      <c r="C433" s="832" t="s">
        <v>2694</v>
      </c>
      <c r="D433" s="832" t="s">
        <v>901</v>
      </c>
      <c r="E433" s="832" t="s">
        <v>2018</v>
      </c>
      <c r="F433" s="849"/>
      <c r="G433" s="849"/>
      <c r="H433" s="837">
        <v>0</v>
      </c>
      <c r="I433" s="849">
        <v>7</v>
      </c>
      <c r="J433" s="849">
        <v>3436.2299999999996</v>
      </c>
      <c r="K433" s="837">
        <v>1</v>
      </c>
      <c r="L433" s="849">
        <v>7</v>
      </c>
      <c r="M433" s="850">
        <v>3436.2299999999996</v>
      </c>
    </row>
    <row r="434" spans="1:13" ht="14.4" customHeight="1" x14ac:dyDescent="0.3">
      <c r="A434" s="831" t="s">
        <v>2581</v>
      </c>
      <c r="B434" s="832" t="s">
        <v>2010</v>
      </c>
      <c r="C434" s="832" t="s">
        <v>2654</v>
      </c>
      <c r="D434" s="832" t="s">
        <v>1783</v>
      </c>
      <c r="E434" s="832" t="s">
        <v>2476</v>
      </c>
      <c r="F434" s="849"/>
      <c r="G434" s="849"/>
      <c r="H434" s="837">
        <v>0</v>
      </c>
      <c r="I434" s="849">
        <v>3</v>
      </c>
      <c r="J434" s="849">
        <v>4156.8599999999997</v>
      </c>
      <c r="K434" s="837">
        <v>1</v>
      </c>
      <c r="L434" s="849">
        <v>3</v>
      </c>
      <c r="M434" s="850">
        <v>4156.8599999999997</v>
      </c>
    </row>
    <row r="435" spans="1:13" ht="14.4" customHeight="1" x14ac:dyDescent="0.3">
      <c r="A435" s="831" t="s">
        <v>2581</v>
      </c>
      <c r="B435" s="832" t="s">
        <v>2010</v>
      </c>
      <c r="C435" s="832" t="s">
        <v>2475</v>
      </c>
      <c r="D435" s="832" t="s">
        <v>1783</v>
      </c>
      <c r="E435" s="832" t="s">
        <v>2476</v>
      </c>
      <c r="F435" s="849"/>
      <c r="G435" s="849"/>
      <c r="H435" s="837">
        <v>0</v>
      </c>
      <c r="I435" s="849">
        <v>2</v>
      </c>
      <c r="J435" s="849">
        <v>2771.24</v>
      </c>
      <c r="K435" s="837">
        <v>1</v>
      </c>
      <c r="L435" s="849">
        <v>2</v>
      </c>
      <c r="M435" s="850">
        <v>2771.24</v>
      </c>
    </row>
    <row r="436" spans="1:13" ht="14.4" customHeight="1" x14ac:dyDescent="0.3">
      <c r="A436" s="831" t="s">
        <v>2581</v>
      </c>
      <c r="B436" s="832" t="s">
        <v>2010</v>
      </c>
      <c r="C436" s="832" t="s">
        <v>2017</v>
      </c>
      <c r="D436" s="832" t="s">
        <v>901</v>
      </c>
      <c r="E436" s="832" t="s">
        <v>2018</v>
      </c>
      <c r="F436" s="849"/>
      <c r="G436" s="849"/>
      <c r="H436" s="837">
        <v>0</v>
      </c>
      <c r="I436" s="849">
        <v>2</v>
      </c>
      <c r="J436" s="849">
        <v>981.78</v>
      </c>
      <c r="K436" s="837">
        <v>1</v>
      </c>
      <c r="L436" s="849">
        <v>2</v>
      </c>
      <c r="M436" s="850">
        <v>981.78</v>
      </c>
    </row>
    <row r="437" spans="1:13" ht="14.4" customHeight="1" x14ac:dyDescent="0.3">
      <c r="A437" s="831" t="s">
        <v>2581</v>
      </c>
      <c r="B437" s="832" t="s">
        <v>2036</v>
      </c>
      <c r="C437" s="832" t="s">
        <v>3588</v>
      </c>
      <c r="D437" s="832" t="s">
        <v>3589</v>
      </c>
      <c r="E437" s="832" t="s">
        <v>2958</v>
      </c>
      <c r="F437" s="849"/>
      <c r="G437" s="849"/>
      <c r="H437" s="837">
        <v>0</v>
      </c>
      <c r="I437" s="849">
        <v>1</v>
      </c>
      <c r="J437" s="849">
        <v>54.99</v>
      </c>
      <c r="K437" s="837">
        <v>1</v>
      </c>
      <c r="L437" s="849">
        <v>1</v>
      </c>
      <c r="M437" s="850">
        <v>54.99</v>
      </c>
    </row>
    <row r="438" spans="1:13" ht="14.4" customHeight="1" x14ac:dyDescent="0.3">
      <c r="A438" s="831" t="s">
        <v>2581</v>
      </c>
      <c r="B438" s="832" t="s">
        <v>2051</v>
      </c>
      <c r="C438" s="832" t="s">
        <v>2397</v>
      </c>
      <c r="D438" s="832" t="s">
        <v>1509</v>
      </c>
      <c r="E438" s="832" t="s">
        <v>2398</v>
      </c>
      <c r="F438" s="849"/>
      <c r="G438" s="849"/>
      <c r="H438" s="837">
        <v>0</v>
      </c>
      <c r="I438" s="849">
        <v>1</v>
      </c>
      <c r="J438" s="849">
        <v>17.559999999999999</v>
      </c>
      <c r="K438" s="837">
        <v>1</v>
      </c>
      <c r="L438" s="849">
        <v>1</v>
      </c>
      <c r="M438" s="850">
        <v>17.559999999999999</v>
      </c>
    </row>
    <row r="439" spans="1:13" ht="14.4" customHeight="1" x14ac:dyDescent="0.3">
      <c r="A439" s="831" t="s">
        <v>2581</v>
      </c>
      <c r="B439" s="832" t="s">
        <v>2077</v>
      </c>
      <c r="C439" s="832" t="s">
        <v>2078</v>
      </c>
      <c r="D439" s="832" t="s">
        <v>2079</v>
      </c>
      <c r="E439" s="832" t="s">
        <v>2080</v>
      </c>
      <c r="F439" s="849"/>
      <c r="G439" s="849"/>
      <c r="H439" s="837">
        <v>0</v>
      </c>
      <c r="I439" s="849">
        <v>1</v>
      </c>
      <c r="J439" s="849">
        <v>10.34</v>
      </c>
      <c r="K439" s="837">
        <v>1</v>
      </c>
      <c r="L439" s="849">
        <v>1</v>
      </c>
      <c r="M439" s="850">
        <v>10.34</v>
      </c>
    </row>
    <row r="440" spans="1:13" ht="14.4" customHeight="1" x14ac:dyDescent="0.3">
      <c r="A440" s="831" t="s">
        <v>2581</v>
      </c>
      <c r="B440" s="832" t="s">
        <v>2121</v>
      </c>
      <c r="C440" s="832" t="s">
        <v>2427</v>
      </c>
      <c r="D440" s="832" t="s">
        <v>2128</v>
      </c>
      <c r="E440" s="832" t="s">
        <v>2428</v>
      </c>
      <c r="F440" s="849"/>
      <c r="G440" s="849"/>
      <c r="H440" s="837">
        <v>0</v>
      </c>
      <c r="I440" s="849">
        <v>1</v>
      </c>
      <c r="J440" s="849">
        <v>63.14</v>
      </c>
      <c r="K440" s="837">
        <v>1</v>
      </c>
      <c r="L440" s="849">
        <v>1</v>
      </c>
      <c r="M440" s="850">
        <v>63.14</v>
      </c>
    </row>
    <row r="441" spans="1:13" ht="14.4" customHeight="1" x14ac:dyDescent="0.3">
      <c r="A441" s="831" t="s">
        <v>2581</v>
      </c>
      <c r="B441" s="832" t="s">
        <v>2121</v>
      </c>
      <c r="C441" s="832" t="s">
        <v>2127</v>
      </c>
      <c r="D441" s="832" t="s">
        <v>2128</v>
      </c>
      <c r="E441" s="832" t="s">
        <v>2124</v>
      </c>
      <c r="F441" s="849"/>
      <c r="G441" s="849"/>
      <c r="H441" s="837">
        <v>0</v>
      </c>
      <c r="I441" s="849">
        <v>1</v>
      </c>
      <c r="J441" s="849">
        <v>49.08</v>
      </c>
      <c r="K441" s="837">
        <v>1</v>
      </c>
      <c r="L441" s="849">
        <v>1</v>
      </c>
      <c r="M441" s="850">
        <v>49.08</v>
      </c>
    </row>
    <row r="442" spans="1:13" ht="14.4" customHeight="1" x14ac:dyDescent="0.3">
      <c r="A442" s="831" t="s">
        <v>2581</v>
      </c>
      <c r="B442" s="832" t="s">
        <v>2133</v>
      </c>
      <c r="C442" s="832" t="s">
        <v>2136</v>
      </c>
      <c r="D442" s="832" t="s">
        <v>1309</v>
      </c>
      <c r="E442" s="832" t="s">
        <v>2137</v>
      </c>
      <c r="F442" s="849"/>
      <c r="G442" s="849"/>
      <c r="H442" s="837">
        <v>0</v>
      </c>
      <c r="I442" s="849">
        <v>5</v>
      </c>
      <c r="J442" s="849">
        <v>771.80000000000007</v>
      </c>
      <c r="K442" s="837">
        <v>1</v>
      </c>
      <c r="L442" s="849">
        <v>5</v>
      </c>
      <c r="M442" s="850">
        <v>771.80000000000007</v>
      </c>
    </row>
    <row r="443" spans="1:13" ht="14.4" customHeight="1" x14ac:dyDescent="0.3">
      <c r="A443" s="831" t="s">
        <v>2581</v>
      </c>
      <c r="B443" s="832" t="s">
        <v>2142</v>
      </c>
      <c r="C443" s="832" t="s">
        <v>2664</v>
      </c>
      <c r="D443" s="832" t="s">
        <v>2665</v>
      </c>
      <c r="E443" s="832" t="s">
        <v>2666</v>
      </c>
      <c r="F443" s="849">
        <v>7</v>
      </c>
      <c r="G443" s="849">
        <v>1671.04</v>
      </c>
      <c r="H443" s="837">
        <v>1</v>
      </c>
      <c r="I443" s="849"/>
      <c r="J443" s="849"/>
      <c r="K443" s="837">
        <v>0</v>
      </c>
      <c r="L443" s="849">
        <v>7</v>
      </c>
      <c r="M443" s="850">
        <v>1671.04</v>
      </c>
    </row>
    <row r="444" spans="1:13" ht="14.4" customHeight="1" x14ac:dyDescent="0.3">
      <c r="A444" s="831" t="s">
        <v>2581</v>
      </c>
      <c r="B444" s="832" t="s">
        <v>2142</v>
      </c>
      <c r="C444" s="832" t="s">
        <v>2146</v>
      </c>
      <c r="D444" s="832" t="s">
        <v>2144</v>
      </c>
      <c r="E444" s="832" t="s">
        <v>2147</v>
      </c>
      <c r="F444" s="849"/>
      <c r="G444" s="849"/>
      <c r="H444" s="837">
        <v>0</v>
      </c>
      <c r="I444" s="849">
        <v>3</v>
      </c>
      <c r="J444" s="849">
        <v>511.56000000000006</v>
      </c>
      <c r="K444" s="837">
        <v>1</v>
      </c>
      <c r="L444" s="849">
        <v>3</v>
      </c>
      <c r="M444" s="850">
        <v>511.56000000000006</v>
      </c>
    </row>
    <row r="445" spans="1:13" ht="14.4" customHeight="1" x14ac:dyDescent="0.3">
      <c r="A445" s="831" t="s">
        <v>2581</v>
      </c>
      <c r="B445" s="832" t="s">
        <v>4359</v>
      </c>
      <c r="C445" s="832" t="s">
        <v>2730</v>
      </c>
      <c r="D445" s="832" t="s">
        <v>1342</v>
      </c>
      <c r="E445" s="832" t="s">
        <v>2666</v>
      </c>
      <c r="F445" s="849">
        <v>1</v>
      </c>
      <c r="G445" s="849">
        <v>98.75</v>
      </c>
      <c r="H445" s="837">
        <v>1</v>
      </c>
      <c r="I445" s="849"/>
      <c r="J445" s="849"/>
      <c r="K445" s="837">
        <v>0</v>
      </c>
      <c r="L445" s="849">
        <v>1</v>
      </c>
      <c r="M445" s="850">
        <v>98.75</v>
      </c>
    </row>
    <row r="446" spans="1:13" ht="14.4" customHeight="1" x14ac:dyDescent="0.3">
      <c r="A446" s="831" t="s">
        <v>2581</v>
      </c>
      <c r="B446" s="832" t="s">
        <v>2184</v>
      </c>
      <c r="C446" s="832" t="s">
        <v>2188</v>
      </c>
      <c r="D446" s="832" t="s">
        <v>2189</v>
      </c>
      <c r="E446" s="832" t="s">
        <v>2190</v>
      </c>
      <c r="F446" s="849"/>
      <c r="G446" s="849"/>
      <c r="H446" s="837">
        <v>0</v>
      </c>
      <c r="I446" s="849">
        <v>14</v>
      </c>
      <c r="J446" s="849">
        <v>45245.340000000004</v>
      </c>
      <c r="K446" s="837">
        <v>1</v>
      </c>
      <c r="L446" s="849">
        <v>14</v>
      </c>
      <c r="M446" s="850">
        <v>45245.340000000004</v>
      </c>
    </row>
    <row r="447" spans="1:13" ht="14.4" customHeight="1" x14ac:dyDescent="0.3">
      <c r="A447" s="831" t="s">
        <v>2581</v>
      </c>
      <c r="B447" s="832" t="s">
        <v>4365</v>
      </c>
      <c r="C447" s="832" t="s">
        <v>3109</v>
      </c>
      <c r="D447" s="832" t="s">
        <v>3110</v>
      </c>
      <c r="E447" s="832" t="s">
        <v>3111</v>
      </c>
      <c r="F447" s="849"/>
      <c r="G447" s="849"/>
      <c r="H447" s="837">
        <v>0</v>
      </c>
      <c r="I447" s="849">
        <v>2</v>
      </c>
      <c r="J447" s="849">
        <v>636.32000000000005</v>
      </c>
      <c r="K447" s="837">
        <v>1</v>
      </c>
      <c r="L447" s="849">
        <v>2</v>
      </c>
      <c r="M447" s="850">
        <v>636.32000000000005</v>
      </c>
    </row>
    <row r="448" spans="1:13" ht="14.4" customHeight="1" x14ac:dyDescent="0.3">
      <c r="A448" s="831" t="s">
        <v>2581</v>
      </c>
      <c r="B448" s="832" t="s">
        <v>2235</v>
      </c>
      <c r="C448" s="832" t="s">
        <v>2236</v>
      </c>
      <c r="D448" s="832" t="s">
        <v>678</v>
      </c>
      <c r="E448" s="832" t="s">
        <v>679</v>
      </c>
      <c r="F448" s="849"/>
      <c r="G448" s="849"/>
      <c r="H448" s="837">
        <v>0</v>
      </c>
      <c r="I448" s="849">
        <v>4</v>
      </c>
      <c r="J448" s="849">
        <v>290.2</v>
      </c>
      <c r="K448" s="837">
        <v>1</v>
      </c>
      <c r="L448" s="849">
        <v>4</v>
      </c>
      <c r="M448" s="850">
        <v>290.2</v>
      </c>
    </row>
    <row r="449" spans="1:13" ht="14.4" customHeight="1" x14ac:dyDescent="0.3">
      <c r="A449" s="831" t="s">
        <v>2581</v>
      </c>
      <c r="B449" s="832" t="s">
        <v>2235</v>
      </c>
      <c r="C449" s="832" t="s">
        <v>2237</v>
      </c>
      <c r="D449" s="832" t="s">
        <v>678</v>
      </c>
      <c r="E449" s="832" t="s">
        <v>680</v>
      </c>
      <c r="F449" s="849"/>
      <c r="G449" s="849"/>
      <c r="H449" s="837">
        <v>0</v>
      </c>
      <c r="I449" s="849">
        <v>22</v>
      </c>
      <c r="J449" s="849">
        <v>1436.1599999999999</v>
      </c>
      <c r="K449" s="837">
        <v>1</v>
      </c>
      <c r="L449" s="849">
        <v>22</v>
      </c>
      <c r="M449" s="850">
        <v>1436.1599999999999</v>
      </c>
    </row>
    <row r="450" spans="1:13" ht="14.4" customHeight="1" x14ac:dyDescent="0.3">
      <c r="A450" s="831" t="s">
        <v>2581</v>
      </c>
      <c r="B450" s="832" t="s">
        <v>2235</v>
      </c>
      <c r="C450" s="832" t="s">
        <v>2753</v>
      </c>
      <c r="D450" s="832" t="s">
        <v>678</v>
      </c>
      <c r="E450" s="832" t="s">
        <v>2234</v>
      </c>
      <c r="F450" s="849"/>
      <c r="G450" s="849"/>
      <c r="H450" s="837">
        <v>0</v>
      </c>
      <c r="I450" s="849">
        <v>1</v>
      </c>
      <c r="J450" s="849">
        <v>21.76</v>
      </c>
      <c r="K450" s="837">
        <v>1</v>
      </c>
      <c r="L450" s="849">
        <v>1</v>
      </c>
      <c r="M450" s="850">
        <v>21.76</v>
      </c>
    </row>
    <row r="451" spans="1:13" ht="14.4" customHeight="1" x14ac:dyDescent="0.3">
      <c r="A451" s="831" t="s">
        <v>2581</v>
      </c>
      <c r="B451" s="832" t="s">
        <v>2264</v>
      </c>
      <c r="C451" s="832" t="s">
        <v>2267</v>
      </c>
      <c r="D451" s="832" t="s">
        <v>1248</v>
      </c>
      <c r="E451" s="832" t="s">
        <v>2268</v>
      </c>
      <c r="F451" s="849"/>
      <c r="G451" s="849"/>
      <c r="H451" s="837"/>
      <c r="I451" s="849">
        <v>1</v>
      </c>
      <c r="J451" s="849">
        <v>0</v>
      </c>
      <c r="K451" s="837"/>
      <c r="L451" s="849">
        <v>1</v>
      </c>
      <c r="M451" s="850">
        <v>0</v>
      </c>
    </row>
    <row r="452" spans="1:13" ht="14.4" customHeight="1" x14ac:dyDescent="0.3">
      <c r="A452" s="831" t="s">
        <v>2581</v>
      </c>
      <c r="B452" s="832" t="s">
        <v>2269</v>
      </c>
      <c r="C452" s="832" t="s">
        <v>2720</v>
      </c>
      <c r="D452" s="832" t="s">
        <v>777</v>
      </c>
      <c r="E452" s="832" t="s">
        <v>2272</v>
      </c>
      <c r="F452" s="849"/>
      <c r="G452" s="849"/>
      <c r="H452" s="837">
        <v>0</v>
      </c>
      <c r="I452" s="849">
        <v>1</v>
      </c>
      <c r="J452" s="849">
        <v>132</v>
      </c>
      <c r="K452" s="837">
        <v>1</v>
      </c>
      <c r="L452" s="849">
        <v>1</v>
      </c>
      <c r="M452" s="850">
        <v>132</v>
      </c>
    </row>
    <row r="453" spans="1:13" ht="14.4" customHeight="1" x14ac:dyDescent="0.3">
      <c r="A453" s="831" t="s">
        <v>2581</v>
      </c>
      <c r="B453" s="832" t="s">
        <v>2269</v>
      </c>
      <c r="C453" s="832" t="s">
        <v>3452</v>
      </c>
      <c r="D453" s="832" t="s">
        <v>777</v>
      </c>
      <c r="E453" s="832" t="s">
        <v>2516</v>
      </c>
      <c r="F453" s="849"/>
      <c r="G453" s="849"/>
      <c r="H453" s="837">
        <v>0</v>
      </c>
      <c r="I453" s="849">
        <v>2</v>
      </c>
      <c r="J453" s="849">
        <v>528</v>
      </c>
      <c r="K453" s="837">
        <v>1</v>
      </c>
      <c r="L453" s="849">
        <v>2</v>
      </c>
      <c r="M453" s="850">
        <v>528</v>
      </c>
    </row>
    <row r="454" spans="1:13" ht="14.4" customHeight="1" x14ac:dyDescent="0.3">
      <c r="A454" s="831" t="s">
        <v>2581</v>
      </c>
      <c r="B454" s="832" t="s">
        <v>2269</v>
      </c>
      <c r="C454" s="832" t="s">
        <v>2793</v>
      </c>
      <c r="D454" s="832" t="s">
        <v>777</v>
      </c>
      <c r="E454" s="832" t="s">
        <v>2516</v>
      </c>
      <c r="F454" s="849"/>
      <c r="G454" s="849"/>
      <c r="H454" s="837">
        <v>0</v>
      </c>
      <c r="I454" s="849">
        <v>1</v>
      </c>
      <c r="J454" s="849">
        <v>264</v>
      </c>
      <c r="K454" s="837">
        <v>1</v>
      </c>
      <c r="L454" s="849">
        <v>1</v>
      </c>
      <c r="M454" s="850">
        <v>264</v>
      </c>
    </row>
    <row r="455" spans="1:13" ht="14.4" customHeight="1" x14ac:dyDescent="0.3">
      <c r="A455" s="831" t="s">
        <v>2581</v>
      </c>
      <c r="B455" s="832" t="s">
        <v>2269</v>
      </c>
      <c r="C455" s="832" t="s">
        <v>3564</v>
      </c>
      <c r="D455" s="832" t="s">
        <v>777</v>
      </c>
      <c r="E455" s="832" t="s">
        <v>2516</v>
      </c>
      <c r="F455" s="849">
        <v>1</v>
      </c>
      <c r="G455" s="849">
        <v>264</v>
      </c>
      <c r="H455" s="837">
        <v>1</v>
      </c>
      <c r="I455" s="849"/>
      <c r="J455" s="849"/>
      <c r="K455" s="837">
        <v>0</v>
      </c>
      <c r="L455" s="849">
        <v>1</v>
      </c>
      <c r="M455" s="850">
        <v>264</v>
      </c>
    </row>
    <row r="456" spans="1:13" ht="14.4" customHeight="1" x14ac:dyDescent="0.3">
      <c r="A456" s="831" t="s">
        <v>2581</v>
      </c>
      <c r="B456" s="832" t="s">
        <v>2291</v>
      </c>
      <c r="C456" s="832" t="s">
        <v>2294</v>
      </c>
      <c r="D456" s="832" t="s">
        <v>1245</v>
      </c>
      <c r="E456" s="832" t="s">
        <v>1510</v>
      </c>
      <c r="F456" s="849"/>
      <c r="G456" s="849"/>
      <c r="H456" s="837">
        <v>0</v>
      </c>
      <c r="I456" s="849">
        <v>3</v>
      </c>
      <c r="J456" s="849">
        <v>176.31</v>
      </c>
      <c r="K456" s="837">
        <v>1</v>
      </c>
      <c r="L456" s="849">
        <v>3</v>
      </c>
      <c r="M456" s="850">
        <v>176.31</v>
      </c>
    </row>
    <row r="457" spans="1:13" ht="14.4" customHeight="1" x14ac:dyDescent="0.3">
      <c r="A457" s="831" t="s">
        <v>2581</v>
      </c>
      <c r="B457" s="832" t="s">
        <v>2306</v>
      </c>
      <c r="C457" s="832" t="s">
        <v>2310</v>
      </c>
      <c r="D457" s="832" t="s">
        <v>1278</v>
      </c>
      <c r="E457" s="832" t="s">
        <v>1269</v>
      </c>
      <c r="F457" s="849"/>
      <c r="G457" s="849"/>
      <c r="H457" s="837">
        <v>0</v>
      </c>
      <c r="I457" s="849">
        <v>1</v>
      </c>
      <c r="J457" s="849">
        <v>129.51</v>
      </c>
      <c r="K457" s="837">
        <v>1</v>
      </c>
      <c r="L457" s="849">
        <v>1</v>
      </c>
      <c r="M457" s="850">
        <v>129.51</v>
      </c>
    </row>
    <row r="458" spans="1:13" ht="14.4" customHeight="1" x14ac:dyDescent="0.3">
      <c r="A458" s="831" t="s">
        <v>2581</v>
      </c>
      <c r="B458" s="832" t="s">
        <v>2306</v>
      </c>
      <c r="C458" s="832" t="s">
        <v>2311</v>
      </c>
      <c r="D458" s="832" t="s">
        <v>1277</v>
      </c>
      <c r="E458" s="832" t="s">
        <v>1269</v>
      </c>
      <c r="F458" s="849"/>
      <c r="G458" s="849"/>
      <c r="H458" s="837">
        <v>0</v>
      </c>
      <c r="I458" s="849">
        <v>1</v>
      </c>
      <c r="J458" s="849">
        <v>129.51</v>
      </c>
      <c r="K458" s="837">
        <v>1</v>
      </c>
      <c r="L458" s="849">
        <v>1</v>
      </c>
      <c r="M458" s="850">
        <v>129.51</v>
      </c>
    </row>
    <row r="459" spans="1:13" ht="14.4" customHeight="1" x14ac:dyDescent="0.3">
      <c r="A459" s="831" t="s">
        <v>2581</v>
      </c>
      <c r="B459" s="832" t="s">
        <v>2306</v>
      </c>
      <c r="C459" s="832" t="s">
        <v>2330</v>
      </c>
      <c r="D459" s="832" t="s">
        <v>1281</v>
      </c>
      <c r="E459" s="832" t="s">
        <v>1269</v>
      </c>
      <c r="F459" s="849"/>
      <c r="G459" s="849"/>
      <c r="H459" s="837">
        <v>0</v>
      </c>
      <c r="I459" s="849">
        <v>1</v>
      </c>
      <c r="J459" s="849">
        <v>129.51</v>
      </c>
      <c r="K459" s="837">
        <v>1</v>
      </c>
      <c r="L459" s="849">
        <v>1</v>
      </c>
      <c r="M459" s="850">
        <v>129.51</v>
      </c>
    </row>
    <row r="460" spans="1:13" ht="14.4" customHeight="1" x14ac:dyDescent="0.3">
      <c r="A460" s="831" t="s">
        <v>2581</v>
      </c>
      <c r="B460" s="832" t="s">
        <v>2306</v>
      </c>
      <c r="C460" s="832" t="s">
        <v>2329</v>
      </c>
      <c r="D460" s="832" t="s">
        <v>1280</v>
      </c>
      <c r="E460" s="832" t="s">
        <v>1269</v>
      </c>
      <c r="F460" s="849"/>
      <c r="G460" s="849"/>
      <c r="H460" s="837">
        <v>0</v>
      </c>
      <c r="I460" s="849">
        <v>1</v>
      </c>
      <c r="J460" s="849">
        <v>129.51</v>
      </c>
      <c r="K460" s="837">
        <v>1</v>
      </c>
      <c r="L460" s="849">
        <v>1</v>
      </c>
      <c r="M460" s="850">
        <v>129.51</v>
      </c>
    </row>
    <row r="461" spans="1:13" ht="14.4" customHeight="1" x14ac:dyDescent="0.3">
      <c r="A461" s="831" t="s">
        <v>2581</v>
      </c>
      <c r="B461" s="832" t="s">
        <v>2191</v>
      </c>
      <c r="C461" s="832" t="s">
        <v>2192</v>
      </c>
      <c r="D461" s="832" t="s">
        <v>2193</v>
      </c>
      <c r="E461" s="832" t="s">
        <v>2194</v>
      </c>
      <c r="F461" s="849"/>
      <c r="G461" s="849"/>
      <c r="H461" s="837">
        <v>0</v>
      </c>
      <c r="I461" s="849">
        <v>8</v>
      </c>
      <c r="J461" s="849">
        <v>82602.24000000002</v>
      </c>
      <c r="K461" s="837">
        <v>1</v>
      </c>
      <c r="L461" s="849">
        <v>8</v>
      </c>
      <c r="M461" s="850">
        <v>82602.24000000002</v>
      </c>
    </row>
    <row r="462" spans="1:13" ht="14.4" customHeight="1" x14ac:dyDescent="0.3">
      <c r="A462" s="831" t="s">
        <v>2581</v>
      </c>
      <c r="B462" s="832" t="s">
        <v>4361</v>
      </c>
      <c r="C462" s="832" t="s">
        <v>3602</v>
      </c>
      <c r="D462" s="832" t="s">
        <v>2921</v>
      </c>
      <c r="E462" s="832" t="s">
        <v>3603</v>
      </c>
      <c r="F462" s="849"/>
      <c r="G462" s="849"/>
      <c r="H462" s="837">
        <v>0</v>
      </c>
      <c r="I462" s="849">
        <v>3</v>
      </c>
      <c r="J462" s="849">
        <v>1545</v>
      </c>
      <c r="K462" s="837">
        <v>1</v>
      </c>
      <c r="L462" s="849">
        <v>3</v>
      </c>
      <c r="M462" s="850">
        <v>1545</v>
      </c>
    </row>
    <row r="463" spans="1:13" ht="14.4" customHeight="1" x14ac:dyDescent="0.3">
      <c r="A463" s="831" t="s">
        <v>2581</v>
      </c>
      <c r="B463" s="832" t="s">
        <v>2246</v>
      </c>
      <c r="C463" s="832" t="s">
        <v>2247</v>
      </c>
      <c r="D463" s="832" t="s">
        <v>1209</v>
      </c>
      <c r="E463" s="832" t="s">
        <v>2248</v>
      </c>
      <c r="F463" s="849"/>
      <c r="G463" s="849"/>
      <c r="H463" s="837">
        <v>0</v>
      </c>
      <c r="I463" s="849">
        <v>1</v>
      </c>
      <c r="J463" s="849">
        <v>65.36</v>
      </c>
      <c r="K463" s="837">
        <v>1</v>
      </c>
      <c r="L463" s="849">
        <v>1</v>
      </c>
      <c r="M463" s="850">
        <v>65.36</v>
      </c>
    </row>
    <row r="464" spans="1:13" ht="14.4" customHeight="1" x14ac:dyDescent="0.3">
      <c r="A464" s="831" t="s">
        <v>2582</v>
      </c>
      <c r="B464" s="832" t="s">
        <v>1986</v>
      </c>
      <c r="C464" s="832" t="s">
        <v>2769</v>
      </c>
      <c r="D464" s="832" t="s">
        <v>1990</v>
      </c>
      <c r="E464" s="832" t="s">
        <v>1991</v>
      </c>
      <c r="F464" s="849"/>
      <c r="G464" s="849"/>
      <c r="H464" s="837">
        <v>0</v>
      </c>
      <c r="I464" s="849">
        <v>7</v>
      </c>
      <c r="J464" s="849">
        <v>806.2600000000001</v>
      </c>
      <c r="K464" s="837">
        <v>1</v>
      </c>
      <c r="L464" s="849">
        <v>7</v>
      </c>
      <c r="M464" s="850">
        <v>806.2600000000001</v>
      </c>
    </row>
    <row r="465" spans="1:13" ht="14.4" customHeight="1" x14ac:dyDescent="0.3">
      <c r="A465" s="831" t="s">
        <v>2582</v>
      </c>
      <c r="B465" s="832" t="s">
        <v>1986</v>
      </c>
      <c r="C465" s="832" t="s">
        <v>2637</v>
      </c>
      <c r="D465" s="832" t="s">
        <v>1990</v>
      </c>
      <c r="E465" s="832" t="s">
        <v>2638</v>
      </c>
      <c r="F465" s="849"/>
      <c r="G465" s="849"/>
      <c r="H465" s="837">
        <v>0</v>
      </c>
      <c r="I465" s="849">
        <v>1</v>
      </c>
      <c r="J465" s="849">
        <v>16.12</v>
      </c>
      <c r="K465" s="837">
        <v>1</v>
      </c>
      <c r="L465" s="849">
        <v>1</v>
      </c>
      <c r="M465" s="850">
        <v>16.12</v>
      </c>
    </row>
    <row r="466" spans="1:13" ht="14.4" customHeight="1" x14ac:dyDescent="0.3">
      <c r="A466" s="831" t="s">
        <v>2582</v>
      </c>
      <c r="B466" s="832" t="s">
        <v>1986</v>
      </c>
      <c r="C466" s="832" t="s">
        <v>2697</v>
      </c>
      <c r="D466" s="832" t="s">
        <v>1990</v>
      </c>
      <c r="E466" s="832" t="s">
        <v>2698</v>
      </c>
      <c r="F466" s="849"/>
      <c r="G466" s="849"/>
      <c r="H466" s="837">
        <v>0</v>
      </c>
      <c r="I466" s="849">
        <v>1</v>
      </c>
      <c r="J466" s="849">
        <v>57.6</v>
      </c>
      <c r="K466" s="837">
        <v>1</v>
      </c>
      <c r="L466" s="849">
        <v>1</v>
      </c>
      <c r="M466" s="850">
        <v>57.6</v>
      </c>
    </row>
    <row r="467" spans="1:13" ht="14.4" customHeight="1" x14ac:dyDescent="0.3">
      <c r="A467" s="831" t="s">
        <v>2582</v>
      </c>
      <c r="B467" s="832" t="s">
        <v>1992</v>
      </c>
      <c r="C467" s="832" t="s">
        <v>3402</v>
      </c>
      <c r="D467" s="832" t="s">
        <v>3403</v>
      </c>
      <c r="E467" s="832" t="s">
        <v>3404</v>
      </c>
      <c r="F467" s="849">
        <v>1</v>
      </c>
      <c r="G467" s="849">
        <v>453.18</v>
      </c>
      <c r="H467" s="837">
        <v>1</v>
      </c>
      <c r="I467" s="849"/>
      <c r="J467" s="849"/>
      <c r="K467" s="837">
        <v>0</v>
      </c>
      <c r="L467" s="849">
        <v>1</v>
      </c>
      <c r="M467" s="850">
        <v>453.18</v>
      </c>
    </row>
    <row r="468" spans="1:13" ht="14.4" customHeight="1" x14ac:dyDescent="0.3">
      <c r="A468" s="831" t="s">
        <v>2582</v>
      </c>
      <c r="B468" s="832" t="s">
        <v>2010</v>
      </c>
      <c r="C468" s="832" t="s">
        <v>2739</v>
      </c>
      <c r="D468" s="832" t="s">
        <v>901</v>
      </c>
      <c r="E468" s="832" t="s">
        <v>2014</v>
      </c>
      <c r="F468" s="849"/>
      <c r="G468" s="849"/>
      <c r="H468" s="837">
        <v>0</v>
      </c>
      <c r="I468" s="849">
        <v>9</v>
      </c>
      <c r="J468" s="849">
        <v>3313.44</v>
      </c>
      <c r="K468" s="837">
        <v>1</v>
      </c>
      <c r="L468" s="849">
        <v>9</v>
      </c>
      <c r="M468" s="850">
        <v>3313.44</v>
      </c>
    </row>
    <row r="469" spans="1:13" ht="14.4" customHeight="1" x14ac:dyDescent="0.3">
      <c r="A469" s="831" t="s">
        <v>2582</v>
      </c>
      <c r="B469" s="832" t="s">
        <v>2010</v>
      </c>
      <c r="C469" s="832" t="s">
        <v>2694</v>
      </c>
      <c r="D469" s="832" t="s">
        <v>901</v>
      </c>
      <c r="E469" s="832" t="s">
        <v>2018</v>
      </c>
      <c r="F469" s="849"/>
      <c r="G469" s="849"/>
      <c r="H469" s="837">
        <v>0</v>
      </c>
      <c r="I469" s="849">
        <v>7</v>
      </c>
      <c r="J469" s="849">
        <v>3436.23</v>
      </c>
      <c r="K469" s="837">
        <v>1</v>
      </c>
      <c r="L469" s="849">
        <v>7</v>
      </c>
      <c r="M469" s="850">
        <v>3436.23</v>
      </c>
    </row>
    <row r="470" spans="1:13" ht="14.4" customHeight="1" x14ac:dyDescent="0.3">
      <c r="A470" s="831" t="s">
        <v>2582</v>
      </c>
      <c r="B470" s="832" t="s">
        <v>2010</v>
      </c>
      <c r="C470" s="832" t="s">
        <v>2740</v>
      </c>
      <c r="D470" s="832" t="s">
        <v>901</v>
      </c>
      <c r="E470" s="832" t="s">
        <v>2016</v>
      </c>
      <c r="F470" s="849"/>
      <c r="G470" s="849"/>
      <c r="H470" s="837">
        <v>0</v>
      </c>
      <c r="I470" s="849">
        <v>7</v>
      </c>
      <c r="J470" s="849">
        <v>5154.3100000000004</v>
      </c>
      <c r="K470" s="837">
        <v>1</v>
      </c>
      <c r="L470" s="849">
        <v>7</v>
      </c>
      <c r="M470" s="850">
        <v>5154.3100000000004</v>
      </c>
    </row>
    <row r="471" spans="1:13" ht="14.4" customHeight="1" x14ac:dyDescent="0.3">
      <c r="A471" s="831" t="s">
        <v>2582</v>
      </c>
      <c r="B471" s="832" t="s">
        <v>2010</v>
      </c>
      <c r="C471" s="832" t="s">
        <v>2635</v>
      </c>
      <c r="D471" s="832" t="s">
        <v>901</v>
      </c>
      <c r="E471" s="832" t="s">
        <v>2012</v>
      </c>
      <c r="F471" s="849"/>
      <c r="G471" s="849"/>
      <c r="H471" s="837">
        <v>0</v>
      </c>
      <c r="I471" s="849">
        <v>6</v>
      </c>
      <c r="J471" s="849">
        <v>5542.4400000000005</v>
      </c>
      <c r="K471" s="837">
        <v>1</v>
      </c>
      <c r="L471" s="849">
        <v>6</v>
      </c>
      <c r="M471" s="850">
        <v>5542.4400000000005</v>
      </c>
    </row>
    <row r="472" spans="1:13" ht="14.4" customHeight="1" x14ac:dyDescent="0.3">
      <c r="A472" s="831" t="s">
        <v>2582</v>
      </c>
      <c r="B472" s="832" t="s">
        <v>2010</v>
      </c>
      <c r="C472" s="832" t="s">
        <v>2654</v>
      </c>
      <c r="D472" s="832" t="s">
        <v>1783</v>
      </c>
      <c r="E472" s="832" t="s">
        <v>2476</v>
      </c>
      <c r="F472" s="849"/>
      <c r="G472" s="849"/>
      <c r="H472" s="837">
        <v>0</v>
      </c>
      <c r="I472" s="849">
        <v>2</v>
      </c>
      <c r="J472" s="849">
        <v>2771.24</v>
      </c>
      <c r="K472" s="837">
        <v>1</v>
      </c>
      <c r="L472" s="849">
        <v>2</v>
      </c>
      <c r="M472" s="850">
        <v>2771.24</v>
      </c>
    </row>
    <row r="473" spans="1:13" ht="14.4" customHeight="1" x14ac:dyDescent="0.3">
      <c r="A473" s="831" t="s">
        <v>2582</v>
      </c>
      <c r="B473" s="832" t="s">
        <v>2010</v>
      </c>
      <c r="C473" s="832" t="s">
        <v>2695</v>
      </c>
      <c r="D473" s="832" t="s">
        <v>1783</v>
      </c>
      <c r="E473" s="832" t="s">
        <v>2478</v>
      </c>
      <c r="F473" s="849"/>
      <c r="G473" s="849"/>
      <c r="H473" s="837">
        <v>0</v>
      </c>
      <c r="I473" s="849">
        <v>8</v>
      </c>
      <c r="J473" s="849">
        <v>14779.92</v>
      </c>
      <c r="K473" s="837">
        <v>1</v>
      </c>
      <c r="L473" s="849">
        <v>8</v>
      </c>
      <c r="M473" s="850">
        <v>14779.92</v>
      </c>
    </row>
    <row r="474" spans="1:13" ht="14.4" customHeight="1" x14ac:dyDescent="0.3">
      <c r="A474" s="831" t="s">
        <v>2582</v>
      </c>
      <c r="B474" s="832" t="s">
        <v>2025</v>
      </c>
      <c r="C474" s="832" t="s">
        <v>2765</v>
      </c>
      <c r="D474" s="832" t="s">
        <v>908</v>
      </c>
      <c r="E474" s="832" t="s">
        <v>2030</v>
      </c>
      <c r="F474" s="849"/>
      <c r="G474" s="849"/>
      <c r="H474" s="837">
        <v>0</v>
      </c>
      <c r="I474" s="849">
        <v>1</v>
      </c>
      <c r="J474" s="849">
        <v>42.51</v>
      </c>
      <c r="K474" s="837">
        <v>1</v>
      </c>
      <c r="L474" s="849">
        <v>1</v>
      </c>
      <c r="M474" s="850">
        <v>42.51</v>
      </c>
    </row>
    <row r="475" spans="1:13" ht="14.4" customHeight="1" x14ac:dyDescent="0.3">
      <c r="A475" s="831" t="s">
        <v>2582</v>
      </c>
      <c r="B475" s="832" t="s">
        <v>2025</v>
      </c>
      <c r="C475" s="832" t="s">
        <v>3470</v>
      </c>
      <c r="D475" s="832" t="s">
        <v>3471</v>
      </c>
      <c r="E475" s="832" t="s">
        <v>3472</v>
      </c>
      <c r="F475" s="849"/>
      <c r="G475" s="849"/>
      <c r="H475" s="837">
        <v>0</v>
      </c>
      <c r="I475" s="849">
        <v>1</v>
      </c>
      <c r="J475" s="849">
        <v>393.13</v>
      </c>
      <c r="K475" s="837">
        <v>1</v>
      </c>
      <c r="L475" s="849">
        <v>1</v>
      </c>
      <c r="M475" s="850">
        <v>393.13</v>
      </c>
    </row>
    <row r="476" spans="1:13" ht="14.4" customHeight="1" x14ac:dyDescent="0.3">
      <c r="A476" s="831" t="s">
        <v>2582</v>
      </c>
      <c r="B476" s="832" t="s">
        <v>2045</v>
      </c>
      <c r="C476" s="832" t="s">
        <v>2046</v>
      </c>
      <c r="D476" s="832" t="s">
        <v>2047</v>
      </c>
      <c r="E476" s="832" t="s">
        <v>2048</v>
      </c>
      <c r="F476" s="849"/>
      <c r="G476" s="849"/>
      <c r="H476" s="837">
        <v>0</v>
      </c>
      <c r="I476" s="849">
        <v>2</v>
      </c>
      <c r="J476" s="849">
        <v>131.08000000000001</v>
      </c>
      <c r="K476" s="837">
        <v>1</v>
      </c>
      <c r="L476" s="849">
        <v>2</v>
      </c>
      <c r="M476" s="850">
        <v>131.08000000000001</v>
      </c>
    </row>
    <row r="477" spans="1:13" ht="14.4" customHeight="1" x14ac:dyDescent="0.3">
      <c r="A477" s="831" t="s">
        <v>2582</v>
      </c>
      <c r="B477" s="832" t="s">
        <v>2058</v>
      </c>
      <c r="C477" s="832" t="s">
        <v>3007</v>
      </c>
      <c r="D477" s="832" t="s">
        <v>763</v>
      </c>
      <c r="E477" s="832" t="s">
        <v>3008</v>
      </c>
      <c r="F477" s="849"/>
      <c r="G477" s="849"/>
      <c r="H477" s="837">
        <v>0</v>
      </c>
      <c r="I477" s="849">
        <v>1</v>
      </c>
      <c r="J477" s="849">
        <v>29.27</v>
      </c>
      <c r="K477" s="837">
        <v>1</v>
      </c>
      <c r="L477" s="849">
        <v>1</v>
      </c>
      <c r="M477" s="850">
        <v>29.27</v>
      </c>
    </row>
    <row r="478" spans="1:13" ht="14.4" customHeight="1" x14ac:dyDescent="0.3">
      <c r="A478" s="831" t="s">
        <v>2582</v>
      </c>
      <c r="B478" s="832" t="s">
        <v>2133</v>
      </c>
      <c r="C478" s="832" t="s">
        <v>2136</v>
      </c>
      <c r="D478" s="832" t="s">
        <v>1309</v>
      </c>
      <c r="E478" s="832" t="s">
        <v>2137</v>
      </c>
      <c r="F478" s="849"/>
      <c r="G478" s="849"/>
      <c r="H478" s="837">
        <v>0</v>
      </c>
      <c r="I478" s="849">
        <v>3</v>
      </c>
      <c r="J478" s="849">
        <v>463.08000000000004</v>
      </c>
      <c r="K478" s="837">
        <v>1</v>
      </c>
      <c r="L478" s="849">
        <v>3</v>
      </c>
      <c r="M478" s="850">
        <v>463.08000000000004</v>
      </c>
    </row>
    <row r="479" spans="1:13" ht="14.4" customHeight="1" x14ac:dyDescent="0.3">
      <c r="A479" s="831" t="s">
        <v>2582</v>
      </c>
      <c r="B479" s="832" t="s">
        <v>2142</v>
      </c>
      <c r="C479" s="832" t="s">
        <v>2146</v>
      </c>
      <c r="D479" s="832" t="s">
        <v>2144</v>
      </c>
      <c r="E479" s="832" t="s">
        <v>2147</v>
      </c>
      <c r="F479" s="849"/>
      <c r="G479" s="849"/>
      <c r="H479" s="837">
        <v>0</v>
      </c>
      <c r="I479" s="849">
        <v>2</v>
      </c>
      <c r="J479" s="849">
        <v>341.04</v>
      </c>
      <c r="K479" s="837">
        <v>1</v>
      </c>
      <c r="L479" s="849">
        <v>2</v>
      </c>
      <c r="M479" s="850">
        <v>341.04</v>
      </c>
    </row>
    <row r="480" spans="1:13" ht="14.4" customHeight="1" x14ac:dyDescent="0.3">
      <c r="A480" s="831" t="s">
        <v>2582</v>
      </c>
      <c r="B480" s="832" t="s">
        <v>2152</v>
      </c>
      <c r="C480" s="832" t="s">
        <v>2153</v>
      </c>
      <c r="D480" s="832" t="s">
        <v>729</v>
      </c>
      <c r="E480" s="832" t="s">
        <v>2154</v>
      </c>
      <c r="F480" s="849"/>
      <c r="G480" s="849"/>
      <c r="H480" s="837">
        <v>0</v>
      </c>
      <c r="I480" s="849">
        <v>2</v>
      </c>
      <c r="J480" s="849">
        <v>622.67999999999995</v>
      </c>
      <c r="K480" s="837">
        <v>1</v>
      </c>
      <c r="L480" s="849">
        <v>2</v>
      </c>
      <c r="M480" s="850">
        <v>622.67999999999995</v>
      </c>
    </row>
    <row r="481" spans="1:13" ht="14.4" customHeight="1" x14ac:dyDescent="0.3">
      <c r="A481" s="831" t="s">
        <v>2582</v>
      </c>
      <c r="B481" s="832" t="s">
        <v>4359</v>
      </c>
      <c r="C481" s="832" t="s">
        <v>2819</v>
      </c>
      <c r="D481" s="832" t="s">
        <v>1342</v>
      </c>
      <c r="E481" s="832" t="s">
        <v>2666</v>
      </c>
      <c r="F481" s="849">
        <v>1</v>
      </c>
      <c r="G481" s="849">
        <v>98.75</v>
      </c>
      <c r="H481" s="837">
        <v>1</v>
      </c>
      <c r="I481" s="849"/>
      <c r="J481" s="849"/>
      <c r="K481" s="837">
        <v>0</v>
      </c>
      <c r="L481" s="849">
        <v>1</v>
      </c>
      <c r="M481" s="850">
        <v>98.75</v>
      </c>
    </row>
    <row r="482" spans="1:13" ht="14.4" customHeight="1" x14ac:dyDescent="0.3">
      <c r="A482" s="831" t="s">
        <v>2582</v>
      </c>
      <c r="B482" s="832" t="s">
        <v>2155</v>
      </c>
      <c r="C482" s="832" t="s">
        <v>2156</v>
      </c>
      <c r="D482" s="832" t="s">
        <v>2157</v>
      </c>
      <c r="E482" s="832" t="s">
        <v>2158</v>
      </c>
      <c r="F482" s="849"/>
      <c r="G482" s="849"/>
      <c r="H482" s="837">
        <v>0</v>
      </c>
      <c r="I482" s="849">
        <v>2</v>
      </c>
      <c r="J482" s="849">
        <v>141.08000000000001</v>
      </c>
      <c r="K482" s="837">
        <v>1</v>
      </c>
      <c r="L482" s="849">
        <v>2</v>
      </c>
      <c r="M482" s="850">
        <v>141.08000000000001</v>
      </c>
    </row>
    <row r="483" spans="1:13" ht="14.4" customHeight="1" x14ac:dyDescent="0.3">
      <c r="A483" s="831" t="s">
        <v>2582</v>
      </c>
      <c r="B483" s="832" t="s">
        <v>2184</v>
      </c>
      <c r="C483" s="832" t="s">
        <v>2188</v>
      </c>
      <c r="D483" s="832" t="s">
        <v>2189</v>
      </c>
      <c r="E483" s="832" t="s">
        <v>2190</v>
      </c>
      <c r="F483" s="849"/>
      <c r="G483" s="849"/>
      <c r="H483" s="837">
        <v>0</v>
      </c>
      <c r="I483" s="849">
        <v>2</v>
      </c>
      <c r="J483" s="849">
        <v>6463.62</v>
      </c>
      <c r="K483" s="837">
        <v>1</v>
      </c>
      <c r="L483" s="849">
        <v>2</v>
      </c>
      <c r="M483" s="850">
        <v>6463.62</v>
      </c>
    </row>
    <row r="484" spans="1:13" ht="14.4" customHeight="1" x14ac:dyDescent="0.3">
      <c r="A484" s="831" t="s">
        <v>2582</v>
      </c>
      <c r="B484" s="832" t="s">
        <v>2208</v>
      </c>
      <c r="C484" s="832" t="s">
        <v>2212</v>
      </c>
      <c r="D484" s="832" t="s">
        <v>2213</v>
      </c>
      <c r="E484" s="832" t="s">
        <v>2147</v>
      </c>
      <c r="F484" s="849"/>
      <c r="G484" s="849"/>
      <c r="H484" s="837">
        <v>0</v>
      </c>
      <c r="I484" s="849">
        <v>2</v>
      </c>
      <c r="J484" s="849">
        <v>679.6</v>
      </c>
      <c r="K484" s="837">
        <v>1</v>
      </c>
      <c r="L484" s="849">
        <v>2</v>
      </c>
      <c r="M484" s="850">
        <v>679.6</v>
      </c>
    </row>
    <row r="485" spans="1:13" ht="14.4" customHeight="1" x14ac:dyDescent="0.3">
      <c r="A485" s="831" t="s">
        <v>2582</v>
      </c>
      <c r="B485" s="832" t="s">
        <v>2232</v>
      </c>
      <c r="C485" s="832" t="s">
        <v>2438</v>
      </c>
      <c r="D485" s="832" t="s">
        <v>711</v>
      </c>
      <c r="E485" s="832" t="s">
        <v>2439</v>
      </c>
      <c r="F485" s="849"/>
      <c r="G485" s="849"/>
      <c r="H485" s="837">
        <v>0</v>
      </c>
      <c r="I485" s="849">
        <v>1</v>
      </c>
      <c r="J485" s="849">
        <v>24.22</v>
      </c>
      <c r="K485" s="837">
        <v>1</v>
      </c>
      <c r="L485" s="849">
        <v>1</v>
      </c>
      <c r="M485" s="850">
        <v>24.22</v>
      </c>
    </row>
    <row r="486" spans="1:13" ht="14.4" customHeight="1" x14ac:dyDescent="0.3">
      <c r="A486" s="831" t="s">
        <v>2582</v>
      </c>
      <c r="B486" s="832" t="s">
        <v>2235</v>
      </c>
      <c r="C486" s="832" t="s">
        <v>2237</v>
      </c>
      <c r="D486" s="832" t="s">
        <v>678</v>
      </c>
      <c r="E486" s="832" t="s">
        <v>680</v>
      </c>
      <c r="F486" s="849"/>
      <c r="G486" s="849"/>
      <c r="H486" s="837">
        <v>0</v>
      </c>
      <c r="I486" s="849">
        <v>17</v>
      </c>
      <c r="J486" s="849">
        <v>1109.76</v>
      </c>
      <c r="K486" s="837">
        <v>1</v>
      </c>
      <c r="L486" s="849">
        <v>17</v>
      </c>
      <c r="M486" s="850">
        <v>1109.76</v>
      </c>
    </row>
    <row r="487" spans="1:13" ht="14.4" customHeight="1" x14ac:dyDescent="0.3">
      <c r="A487" s="831" t="s">
        <v>2582</v>
      </c>
      <c r="B487" s="832" t="s">
        <v>2235</v>
      </c>
      <c r="C487" s="832" t="s">
        <v>2753</v>
      </c>
      <c r="D487" s="832" t="s">
        <v>678</v>
      </c>
      <c r="E487" s="832" t="s">
        <v>2234</v>
      </c>
      <c r="F487" s="849"/>
      <c r="G487" s="849"/>
      <c r="H487" s="837">
        <v>0</v>
      </c>
      <c r="I487" s="849">
        <v>1</v>
      </c>
      <c r="J487" s="849">
        <v>21.76</v>
      </c>
      <c r="K487" s="837">
        <v>1</v>
      </c>
      <c r="L487" s="849">
        <v>1</v>
      </c>
      <c r="M487" s="850">
        <v>21.76</v>
      </c>
    </row>
    <row r="488" spans="1:13" ht="14.4" customHeight="1" x14ac:dyDescent="0.3">
      <c r="A488" s="831" t="s">
        <v>2582</v>
      </c>
      <c r="B488" s="832" t="s">
        <v>2249</v>
      </c>
      <c r="C488" s="832" t="s">
        <v>2250</v>
      </c>
      <c r="D488" s="832" t="s">
        <v>2251</v>
      </c>
      <c r="E488" s="832" t="s">
        <v>2252</v>
      </c>
      <c r="F488" s="849"/>
      <c r="G488" s="849"/>
      <c r="H488" s="837"/>
      <c r="I488" s="849">
        <v>2</v>
      </c>
      <c r="J488" s="849">
        <v>0</v>
      </c>
      <c r="K488" s="837"/>
      <c r="L488" s="849">
        <v>2</v>
      </c>
      <c r="M488" s="850">
        <v>0</v>
      </c>
    </row>
    <row r="489" spans="1:13" ht="14.4" customHeight="1" x14ac:dyDescent="0.3">
      <c r="A489" s="831" t="s">
        <v>2582</v>
      </c>
      <c r="B489" s="832" t="s">
        <v>2269</v>
      </c>
      <c r="C489" s="832" t="s">
        <v>2270</v>
      </c>
      <c r="D489" s="832" t="s">
        <v>775</v>
      </c>
      <c r="E489" s="832" t="s">
        <v>1510</v>
      </c>
      <c r="F489" s="849"/>
      <c r="G489" s="849"/>
      <c r="H489" s="837">
        <v>0</v>
      </c>
      <c r="I489" s="849">
        <v>4</v>
      </c>
      <c r="J489" s="849">
        <v>263.95999999999998</v>
      </c>
      <c r="K489" s="837">
        <v>1</v>
      </c>
      <c r="L489" s="849">
        <v>4</v>
      </c>
      <c r="M489" s="850">
        <v>263.95999999999998</v>
      </c>
    </row>
    <row r="490" spans="1:13" ht="14.4" customHeight="1" x14ac:dyDescent="0.3">
      <c r="A490" s="831" t="s">
        <v>2582</v>
      </c>
      <c r="B490" s="832" t="s">
        <v>2306</v>
      </c>
      <c r="C490" s="832" t="s">
        <v>2314</v>
      </c>
      <c r="D490" s="832" t="s">
        <v>1276</v>
      </c>
      <c r="E490" s="832" t="s">
        <v>1269</v>
      </c>
      <c r="F490" s="849"/>
      <c r="G490" s="849"/>
      <c r="H490" s="837">
        <v>0</v>
      </c>
      <c r="I490" s="849">
        <v>1</v>
      </c>
      <c r="J490" s="849">
        <v>127.34</v>
      </c>
      <c r="K490" s="837">
        <v>1</v>
      </c>
      <c r="L490" s="849">
        <v>1</v>
      </c>
      <c r="M490" s="850">
        <v>127.34</v>
      </c>
    </row>
    <row r="491" spans="1:13" ht="14.4" customHeight="1" x14ac:dyDescent="0.3">
      <c r="A491" s="831" t="s">
        <v>2582</v>
      </c>
      <c r="B491" s="832" t="s">
        <v>2306</v>
      </c>
      <c r="C491" s="832" t="s">
        <v>2331</v>
      </c>
      <c r="D491" s="832" t="s">
        <v>2332</v>
      </c>
      <c r="E491" s="832" t="s">
        <v>1269</v>
      </c>
      <c r="F491" s="849"/>
      <c r="G491" s="849"/>
      <c r="H491" s="837">
        <v>0</v>
      </c>
      <c r="I491" s="849">
        <v>2</v>
      </c>
      <c r="J491" s="849">
        <v>254.68</v>
      </c>
      <c r="K491" s="837">
        <v>1</v>
      </c>
      <c r="L491" s="849">
        <v>2</v>
      </c>
      <c r="M491" s="850">
        <v>254.68</v>
      </c>
    </row>
    <row r="492" spans="1:13" ht="14.4" customHeight="1" x14ac:dyDescent="0.3">
      <c r="A492" s="831" t="s">
        <v>2582</v>
      </c>
      <c r="B492" s="832" t="s">
        <v>2191</v>
      </c>
      <c r="C492" s="832" t="s">
        <v>2192</v>
      </c>
      <c r="D492" s="832" t="s">
        <v>2193</v>
      </c>
      <c r="E492" s="832" t="s">
        <v>2194</v>
      </c>
      <c r="F492" s="849"/>
      <c r="G492" s="849"/>
      <c r="H492" s="837">
        <v>0</v>
      </c>
      <c r="I492" s="849">
        <v>1</v>
      </c>
      <c r="J492" s="849">
        <v>10325.280000000001</v>
      </c>
      <c r="K492" s="837">
        <v>1</v>
      </c>
      <c r="L492" s="849">
        <v>1</v>
      </c>
      <c r="M492" s="850">
        <v>10325.280000000001</v>
      </c>
    </row>
    <row r="493" spans="1:13" ht="14.4" customHeight="1" x14ac:dyDescent="0.3">
      <c r="A493" s="831" t="s">
        <v>2583</v>
      </c>
      <c r="B493" s="832" t="s">
        <v>1986</v>
      </c>
      <c r="C493" s="832" t="s">
        <v>2744</v>
      </c>
      <c r="D493" s="832" t="s">
        <v>1990</v>
      </c>
      <c r="E493" s="832" t="s">
        <v>2745</v>
      </c>
      <c r="F493" s="849">
        <v>1</v>
      </c>
      <c r="G493" s="849">
        <v>103.67</v>
      </c>
      <c r="H493" s="837">
        <v>1</v>
      </c>
      <c r="I493" s="849"/>
      <c r="J493" s="849"/>
      <c r="K493" s="837">
        <v>0</v>
      </c>
      <c r="L493" s="849">
        <v>1</v>
      </c>
      <c r="M493" s="850">
        <v>103.67</v>
      </c>
    </row>
    <row r="494" spans="1:13" ht="14.4" customHeight="1" x14ac:dyDescent="0.3">
      <c r="A494" s="831" t="s">
        <v>2583</v>
      </c>
      <c r="B494" s="832" t="s">
        <v>2003</v>
      </c>
      <c r="C494" s="832" t="s">
        <v>3720</v>
      </c>
      <c r="D494" s="832" t="s">
        <v>2938</v>
      </c>
      <c r="E494" s="832" t="s">
        <v>3721</v>
      </c>
      <c r="F494" s="849">
        <v>1</v>
      </c>
      <c r="G494" s="849">
        <v>0</v>
      </c>
      <c r="H494" s="837"/>
      <c r="I494" s="849"/>
      <c r="J494" s="849"/>
      <c r="K494" s="837"/>
      <c r="L494" s="849">
        <v>1</v>
      </c>
      <c r="M494" s="850">
        <v>0</v>
      </c>
    </row>
    <row r="495" spans="1:13" ht="14.4" customHeight="1" x14ac:dyDescent="0.3">
      <c r="A495" s="831" t="s">
        <v>2583</v>
      </c>
      <c r="B495" s="832" t="s">
        <v>4377</v>
      </c>
      <c r="C495" s="832" t="s">
        <v>3631</v>
      </c>
      <c r="D495" s="832" t="s">
        <v>3632</v>
      </c>
      <c r="E495" s="832" t="s">
        <v>3633</v>
      </c>
      <c r="F495" s="849"/>
      <c r="G495" s="849"/>
      <c r="H495" s="837"/>
      <c r="I495" s="849">
        <v>1</v>
      </c>
      <c r="J495" s="849">
        <v>0</v>
      </c>
      <c r="K495" s="837"/>
      <c r="L495" s="849">
        <v>1</v>
      </c>
      <c r="M495" s="850">
        <v>0</v>
      </c>
    </row>
    <row r="496" spans="1:13" ht="14.4" customHeight="1" x14ac:dyDescent="0.3">
      <c r="A496" s="831" t="s">
        <v>2583</v>
      </c>
      <c r="B496" s="832" t="s">
        <v>2378</v>
      </c>
      <c r="C496" s="832" t="s">
        <v>2709</v>
      </c>
      <c r="D496" s="832" t="s">
        <v>2380</v>
      </c>
      <c r="E496" s="832" t="s">
        <v>2710</v>
      </c>
      <c r="F496" s="849"/>
      <c r="G496" s="849"/>
      <c r="H496" s="837">
        <v>0</v>
      </c>
      <c r="I496" s="849">
        <v>1</v>
      </c>
      <c r="J496" s="849">
        <v>120.61</v>
      </c>
      <c r="K496" s="837">
        <v>1</v>
      </c>
      <c r="L496" s="849">
        <v>1</v>
      </c>
      <c r="M496" s="850">
        <v>120.61</v>
      </c>
    </row>
    <row r="497" spans="1:13" ht="14.4" customHeight="1" x14ac:dyDescent="0.3">
      <c r="A497" s="831" t="s">
        <v>2583</v>
      </c>
      <c r="B497" s="832" t="s">
        <v>2378</v>
      </c>
      <c r="C497" s="832" t="s">
        <v>2379</v>
      </c>
      <c r="D497" s="832" t="s">
        <v>2380</v>
      </c>
      <c r="E497" s="832" t="s">
        <v>2084</v>
      </c>
      <c r="F497" s="849"/>
      <c r="G497" s="849"/>
      <c r="H497" s="837">
        <v>0</v>
      </c>
      <c r="I497" s="849">
        <v>1</v>
      </c>
      <c r="J497" s="849">
        <v>184.74</v>
      </c>
      <c r="K497" s="837">
        <v>1</v>
      </c>
      <c r="L497" s="849">
        <v>1</v>
      </c>
      <c r="M497" s="850">
        <v>184.74</v>
      </c>
    </row>
    <row r="498" spans="1:13" ht="14.4" customHeight="1" x14ac:dyDescent="0.3">
      <c r="A498" s="831" t="s">
        <v>2583</v>
      </c>
      <c r="B498" s="832" t="s">
        <v>2010</v>
      </c>
      <c r="C498" s="832" t="s">
        <v>2694</v>
      </c>
      <c r="D498" s="832" t="s">
        <v>901</v>
      </c>
      <c r="E498" s="832" t="s">
        <v>2018</v>
      </c>
      <c r="F498" s="849"/>
      <c r="G498" s="849"/>
      <c r="H498" s="837">
        <v>0</v>
      </c>
      <c r="I498" s="849">
        <v>2</v>
      </c>
      <c r="J498" s="849">
        <v>981.78</v>
      </c>
      <c r="K498" s="837">
        <v>1</v>
      </c>
      <c r="L498" s="849">
        <v>2</v>
      </c>
      <c r="M498" s="850">
        <v>981.78</v>
      </c>
    </row>
    <row r="499" spans="1:13" ht="14.4" customHeight="1" x14ac:dyDescent="0.3">
      <c r="A499" s="831" t="s">
        <v>2583</v>
      </c>
      <c r="B499" s="832" t="s">
        <v>2010</v>
      </c>
      <c r="C499" s="832" t="s">
        <v>2740</v>
      </c>
      <c r="D499" s="832" t="s">
        <v>901</v>
      </c>
      <c r="E499" s="832" t="s">
        <v>2016</v>
      </c>
      <c r="F499" s="849"/>
      <c r="G499" s="849"/>
      <c r="H499" s="837">
        <v>0</v>
      </c>
      <c r="I499" s="849">
        <v>8</v>
      </c>
      <c r="J499" s="849">
        <v>5890.64</v>
      </c>
      <c r="K499" s="837">
        <v>1</v>
      </c>
      <c r="L499" s="849">
        <v>8</v>
      </c>
      <c r="M499" s="850">
        <v>5890.64</v>
      </c>
    </row>
    <row r="500" spans="1:13" ht="14.4" customHeight="1" x14ac:dyDescent="0.3">
      <c r="A500" s="831" t="s">
        <v>2583</v>
      </c>
      <c r="B500" s="832" t="s">
        <v>2010</v>
      </c>
      <c r="C500" s="832" t="s">
        <v>2654</v>
      </c>
      <c r="D500" s="832" t="s">
        <v>1783</v>
      </c>
      <c r="E500" s="832" t="s">
        <v>2476</v>
      </c>
      <c r="F500" s="849"/>
      <c r="G500" s="849"/>
      <c r="H500" s="837">
        <v>0</v>
      </c>
      <c r="I500" s="849">
        <v>7</v>
      </c>
      <c r="J500" s="849">
        <v>9699.34</v>
      </c>
      <c r="K500" s="837">
        <v>1</v>
      </c>
      <c r="L500" s="849">
        <v>7</v>
      </c>
      <c r="M500" s="850">
        <v>9699.34</v>
      </c>
    </row>
    <row r="501" spans="1:13" ht="14.4" customHeight="1" x14ac:dyDescent="0.3">
      <c r="A501" s="831" t="s">
        <v>2583</v>
      </c>
      <c r="B501" s="832" t="s">
        <v>2025</v>
      </c>
      <c r="C501" s="832" t="s">
        <v>2765</v>
      </c>
      <c r="D501" s="832" t="s">
        <v>908</v>
      </c>
      <c r="E501" s="832" t="s">
        <v>2030</v>
      </c>
      <c r="F501" s="849"/>
      <c r="G501" s="849"/>
      <c r="H501" s="837">
        <v>0</v>
      </c>
      <c r="I501" s="849">
        <v>1</v>
      </c>
      <c r="J501" s="849">
        <v>42.51</v>
      </c>
      <c r="K501" s="837">
        <v>1</v>
      </c>
      <c r="L501" s="849">
        <v>1</v>
      </c>
      <c r="M501" s="850">
        <v>42.51</v>
      </c>
    </row>
    <row r="502" spans="1:13" ht="14.4" customHeight="1" x14ac:dyDescent="0.3">
      <c r="A502" s="831" t="s">
        <v>2583</v>
      </c>
      <c r="B502" s="832" t="s">
        <v>2036</v>
      </c>
      <c r="C502" s="832" t="s">
        <v>3257</v>
      </c>
      <c r="D502" s="832" t="s">
        <v>1711</v>
      </c>
      <c r="E502" s="832" t="s">
        <v>2390</v>
      </c>
      <c r="F502" s="849"/>
      <c r="G502" s="849"/>
      <c r="H502" s="837">
        <v>0</v>
      </c>
      <c r="I502" s="849">
        <v>1</v>
      </c>
      <c r="J502" s="849">
        <v>27.5</v>
      </c>
      <c r="K502" s="837">
        <v>1</v>
      </c>
      <c r="L502" s="849">
        <v>1</v>
      </c>
      <c r="M502" s="850">
        <v>27.5</v>
      </c>
    </row>
    <row r="503" spans="1:13" ht="14.4" customHeight="1" x14ac:dyDescent="0.3">
      <c r="A503" s="831" t="s">
        <v>2583</v>
      </c>
      <c r="B503" s="832" t="s">
        <v>2036</v>
      </c>
      <c r="C503" s="832" t="s">
        <v>3588</v>
      </c>
      <c r="D503" s="832" t="s">
        <v>3589</v>
      </c>
      <c r="E503" s="832" t="s">
        <v>2958</v>
      </c>
      <c r="F503" s="849"/>
      <c r="G503" s="849"/>
      <c r="H503" s="837">
        <v>0</v>
      </c>
      <c r="I503" s="849">
        <v>1</v>
      </c>
      <c r="J503" s="849">
        <v>54.99</v>
      </c>
      <c r="K503" s="837">
        <v>1</v>
      </c>
      <c r="L503" s="849">
        <v>1</v>
      </c>
      <c r="M503" s="850">
        <v>54.99</v>
      </c>
    </row>
    <row r="504" spans="1:13" ht="14.4" customHeight="1" x14ac:dyDescent="0.3">
      <c r="A504" s="831" t="s">
        <v>2583</v>
      </c>
      <c r="B504" s="832" t="s">
        <v>2036</v>
      </c>
      <c r="C504" s="832" t="s">
        <v>3685</v>
      </c>
      <c r="D504" s="832" t="s">
        <v>3686</v>
      </c>
      <c r="E504" s="832" t="s">
        <v>2396</v>
      </c>
      <c r="F504" s="849">
        <v>1</v>
      </c>
      <c r="G504" s="849">
        <v>58.52</v>
      </c>
      <c r="H504" s="837">
        <v>1</v>
      </c>
      <c r="I504" s="849"/>
      <c r="J504" s="849"/>
      <c r="K504" s="837">
        <v>0</v>
      </c>
      <c r="L504" s="849">
        <v>1</v>
      </c>
      <c r="M504" s="850">
        <v>58.52</v>
      </c>
    </row>
    <row r="505" spans="1:13" ht="14.4" customHeight="1" x14ac:dyDescent="0.3">
      <c r="A505" s="831" t="s">
        <v>2583</v>
      </c>
      <c r="B505" s="832" t="s">
        <v>2045</v>
      </c>
      <c r="C505" s="832" t="s">
        <v>2049</v>
      </c>
      <c r="D505" s="832" t="s">
        <v>2047</v>
      </c>
      <c r="E505" s="832" t="s">
        <v>2050</v>
      </c>
      <c r="F505" s="849"/>
      <c r="G505" s="849"/>
      <c r="H505" s="837">
        <v>0</v>
      </c>
      <c r="I505" s="849">
        <v>1</v>
      </c>
      <c r="J505" s="849">
        <v>229.38</v>
      </c>
      <c r="K505" s="837">
        <v>1</v>
      </c>
      <c r="L505" s="849">
        <v>1</v>
      </c>
      <c r="M505" s="850">
        <v>229.38</v>
      </c>
    </row>
    <row r="506" spans="1:13" ht="14.4" customHeight="1" x14ac:dyDescent="0.3">
      <c r="A506" s="831" t="s">
        <v>2583</v>
      </c>
      <c r="B506" s="832" t="s">
        <v>2051</v>
      </c>
      <c r="C506" s="832" t="s">
        <v>3636</v>
      </c>
      <c r="D506" s="832" t="s">
        <v>3637</v>
      </c>
      <c r="E506" s="832" t="s">
        <v>2798</v>
      </c>
      <c r="F506" s="849">
        <v>1</v>
      </c>
      <c r="G506" s="849">
        <v>105.32</v>
      </c>
      <c r="H506" s="837">
        <v>1</v>
      </c>
      <c r="I506" s="849"/>
      <c r="J506" s="849"/>
      <c r="K506" s="837">
        <v>0</v>
      </c>
      <c r="L506" s="849">
        <v>1</v>
      </c>
      <c r="M506" s="850">
        <v>105.32</v>
      </c>
    </row>
    <row r="507" spans="1:13" ht="14.4" customHeight="1" x14ac:dyDescent="0.3">
      <c r="A507" s="831" t="s">
        <v>2583</v>
      </c>
      <c r="B507" s="832" t="s">
        <v>2061</v>
      </c>
      <c r="C507" s="832" t="s">
        <v>3201</v>
      </c>
      <c r="D507" s="832" t="s">
        <v>2661</v>
      </c>
      <c r="E507" s="832" t="s">
        <v>2084</v>
      </c>
      <c r="F507" s="849">
        <v>1</v>
      </c>
      <c r="G507" s="849">
        <v>103.64</v>
      </c>
      <c r="H507" s="837">
        <v>1</v>
      </c>
      <c r="I507" s="849"/>
      <c r="J507" s="849"/>
      <c r="K507" s="837">
        <v>0</v>
      </c>
      <c r="L507" s="849">
        <v>1</v>
      </c>
      <c r="M507" s="850">
        <v>103.64</v>
      </c>
    </row>
    <row r="508" spans="1:13" ht="14.4" customHeight="1" x14ac:dyDescent="0.3">
      <c r="A508" s="831" t="s">
        <v>2583</v>
      </c>
      <c r="B508" s="832" t="s">
        <v>2481</v>
      </c>
      <c r="C508" s="832" t="s">
        <v>3687</v>
      </c>
      <c r="D508" s="832" t="s">
        <v>3688</v>
      </c>
      <c r="E508" s="832" t="s">
        <v>3662</v>
      </c>
      <c r="F508" s="849">
        <v>2</v>
      </c>
      <c r="G508" s="849">
        <v>58.04</v>
      </c>
      <c r="H508" s="837">
        <v>1</v>
      </c>
      <c r="I508" s="849"/>
      <c r="J508" s="849"/>
      <c r="K508" s="837">
        <v>0</v>
      </c>
      <c r="L508" s="849">
        <v>2</v>
      </c>
      <c r="M508" s="850">
        <v>58.04</v>
      </c>
    </row>
    <row r="509" spans="1:13" ht="14.4" customHeight="1" x14ac:dyDescent="0.3">
      <c r="A509" s="831" t="s">
        <v>2583</v>
      </c>
      <c r="B509" s="832" t="s">
        <v>4378</v>
      </c>
      <c r="C509" s="832" t="s">
        <v>3660</v>
      </c>
      <c r="D509" s="832" t="s">
        <v>3661</v>
      </c>
      <c r="E509" s="832" t="s">
        <v>3662</v>
      </c>
      <c r="F509" s="849"/>
      <c r="G509" s="849"/>
      <c r="H509" s="837">
        <v>0</v>
      </c>
      <c r="I509" s="849">
        <v>3</v>
      </c>
      <c r="J509" s="849">
        <v>133.56</v>
      </c>
      <c r="K509" s="837">
        <v>1</v>
      </c>
      <c r="L509" s="849">
        <v>3</v>
      </c>
      <c r="M509" s="850">
        <v>133.56</v>
      </c>
    </row>
    <row r="510" spans="1:13" ht="14.4" customHeight="1" x14ac:dyDescent="0.3">
      <c r="A510" s="831" t="s">
        <v>2583</v>
      </c>
      <c r="B510" s="832" t="s">
        <v>2403</v>
      </c>
      <c r="C510" s="832" t="s">
        <v>2879</v>
      </c>
      <c r="D510" s="832" t="s">
        <v>2877</v>
      </c>
      <c r="E510" s="832" t="s">
        <v>2880</v>
      </c>
      <c r="F510" s="849"/>
      <c r="G510" s="849"/>
      <c r="H510" s="837">
        <v>0</v>
      </c>
      <c r="I510" s="849">
        <v>1</v>
      </c>
      <c r="J510" s="849">
        <v>218.62</v>
      </c>
      <c r="K510" s="837">
        <v>1</v>
      </c>
      <c r="L510" s="849">
        <v>1</v>
      </c>
      <c r="M510" s="850">
        <v>218.62</v>
      </c>
    </row>
    <row r="511" spans="1:13" ht="14.4" customHeight="1" x14ac:dyDescent="0.3">
      <c r="A511" s="831" t="s">
        <v>2583</v>
      </c>
      <c r="B511" s="832" t="s">
        <v>2092</v>
      </c>
      <c r="C511" s="832" t="s">
        <v>2095</v>
      </c>
      <c r="D511" s="832" t="s">
        <v>1045</v>
      </c>
      <c r="E511" s="832" t="s">
        <v>2096</v>
      </c>
      <c r="F511" s="849"/>
      <c r="G511" s="849"/>
      <c r="H511" s="837">
        <v>0</v>
      </c>
      <c r="I511" s="849">
        <v>1</v>
      </c>
      <c r="J511" s="849">
        <v>118.65</v>
      </c>
      <c r="K511" s="837">
        <v>1</v>
      </c>
      <c r="L511" s="849">
        <v>1</v>
      </c>
      <c r="M511" s="850">
        <v>118.65</v>
      </c>
    </row>
    <row r="512" spans="1:13" ht="14.4" customHeight="1" x14ac:dyDescent="0.3">
      <c r="A512" s="831" t="s">
        <v>2583</v>
      </c>
      <c r="B512" s="832" t="s">
        <v>2415</v>
      </c>
      <c r="C512" s="832" t="s">
        <v>3708</v>
      </c>
      <c r="D512" s="832" t="s">
        <v>3709</v>
      </c>
      <c r="E512" s="832" t="s">
        <v>3710</v>
      </c>
      <c r="F512" s="849">
        <v>3</v>
      </c>
      <c r="G512" s="849">
        <v>290.39999999999998</v>
      </c>
      <c r="H512" s="837">
        <v>1</v>
      </c>
      <c r="I512" s="849"/>
      <c r="J512" s="849"/>
      <c r="K512" s="837">
        <v>0</v>
      </c>
      <c r="L512" s="849">
        <v>3</v>
      </c>
      <c r="M512" s="850">
        <v>290.39999999999998</v>
      </c>
    </row>
    <row r="513" spans="1:13" ht="14.4" customHeight="1" x14ac:dyDescent="0.3">
      <c r="A513" s="831" t="s">
        <v>2583</v>
      </c>
      <c r="B513" s="832" t="s">
        <v>2108</v>
      </c>
      <c r="C513" s="832" t="s">
        <v>3438</v>
      </c>
      <c r="D513" s="832" t="s">
        <v>3439</v>
      </c>
      <c r="E513" s="832" t="s">
        <v>2966</v>
      </c>
      <c r="F513" s="849">
        <v>3</v>
      </c>
      <c r="G513" s="849">
        <v>1177.23</v>
      </c>
      <c r="H513" s="837">
        <v>1</v>
      </c>
      <c r="I513" s="849"/>
      <c r="J513" s="849"/>
      <c r="K513" s="837">
        <v>0</v>
      </c>
      <c r="L513" s="849">
        <v>3</v>
      </c>
      <c r="M513" s="850">
        <v>1177.23</v>
      </c>
    </row>
    <row r="514" spans="1:13" ht="14.4" customHeight="1" x14ac:dyDescent="0.3">
      <c r="A514" s="831" t="s">
        <v>2583</v>
      </c>
      <c r="B514" s="832" t="s">
        <v>2108</v>
      </c>
      <c r="C514" s="832" t="s">
        <v>3634</v>
      </c>
      <c r="D514" s="832" t="s">
        <v>3635</v>
      </c>
      <c r="E514" s="832" t="s">
        <v>2296</v>
      </c>
      <c r="F514" s="849">
        <v>1</v>
      </c>
      <c r="G514" s="849">
        <v>139.77000000000001</v>
      </c>
      <c r="H514" s="837">
        <v>1</v>
      </c>
      <c r="I514" s="849"/>
      <c r="J514" s="849"/>
      <c r="K514" s="837">
        <v>0</v>
      </c>
      <c r="L514" s="849">
        <v>1</v>
      </c>
      <c r="M514" s="850">
        <v>139.77000000000001</v>
      </c>
    </row>
    <row r="515" spans="1:13" ht="14.4" customHeight="1" x14ac:dyDescent="0.3">
      <c r="A515" s="831" t="s">
        <v>2583</v>
      </c>
      <c r="B515" s="832" t="s">
        <v>4379</v>
      </c>
      <c r="C515" s="832" t="s">
        <v>3704</v>
      </c>
      <c r="D515" s="832" t="s">
        <v>3705</v>
      </c>
      <c r="E515" s="832" t="s">
        <v>3706</v>
      </c>
      <c r="F515" s="849">
        <v>1</v>
      </c>
      <c r="G515" s="849">
        <v>333.68</v>
      </c>
      <c r="H515" s="837">
        <v>1</v>
      </c>
      <c r="I515" s="849"/>
      <c r="J515" s="849"/>
      <c r="K515" s="837">
        <v>0</v>
      </c>
      <c r="L515" s="849">
        <v>1</v>
      </c>
      <c r="M515" s="850">
        <v>333.68</v>
      </c>
    </row>
    <row r="516" spans="1:13" ht="14.4" customHeight="1" x14ac:dyDescent="0.3">
      <c r="A516" s="831" t="s">
        <v>2583</v>
      </c>
      <c r="B516" s="832" t="s">
        <v>2114</v>
      </c>
      <c r="C516" s="832" t="s">
        <v>3135</v>
      </c>
      <c r="D516" s="832" t="s">
        <v>2423</v>
      </c>
      <c r="E516" s="832" t="s">
        <v>3136</v>
      </c>
      <c r="F516" s="849"/>
      <c r="G516" s="849"/>
      <c r="H516" s="837">
        <v>0</v>
      </c>
      <c r="I516" s="849">
        <v>1</v>
      </c>
      <c r="J516" s="849">
        <v>219.18</v>
      </c>
      <c r="K516" s="837">
        <v>1</v>
      </c>
      <c r="L516" s="849">
        <v>1</v>
      </c>
      <c r="M516" s="850">
        <v>219.18</v>
      </c>
    </row>
    <row r="517" spans="1:13" ht="14.4" customHeight="1" x14ac:dyDescent="0.3">
      <c r="A517" s="831" t="s">
        <v>2583</v>
      </c>
      <c r="B517" s="832" t="s">
        <v>2121</v>
      </c>
      <c r="C517" s="832" t="s">
        <v>2125</v>
      </c>
      <c r="D517" s="832" t="s">
        <v>2123</v>
      </c>
      <c r="E517" s="832" t="s">
        <v>2126</v>
      </c>
      <c r="F517" s="849"/>
      <c r="G517" s="849"/>
      <c r="H517" s="837">
        <v>0</v>
      </c>
      <c r="I517" s="849">
        <v>1</v>
      </c>
      <c r="J517" s="849">
        <v>84.18</v>
      </c>
      <c r="K517" s="837">
        <v>1</v>
      </c>
      <c r="L517" s="849">
        <v>1</v>
      </c>
      <c r="M517" s="850">
        <v>84.18</v>
      </c>
    </row>
    <row r="518" spans="1:13" ht="14.4" customHeight="1" x14ac:dyDescent="0.3">
      <c r="A518" s="831" t="s">
        <v>2583</v>
      </c>
      <c r="B518" s="832" t="s">
        <v>2121</v>
      </c>
      <c r="C518" s="832" t="s">
        <v>3722</v>
      </c>
      <c r="D518" s="832" t="s">
        <v>2128</v>
      </c>
      <c r="E518" s="832" t="s">
        <v>3723</v>
      </c>
      <c r="F518" s="849">
        <v>1</v>
      </c>
      <c r="G518" s="849">
        <v>84.18</v>
      </c>
      <c r="H518" s="837">
        <v>1</v>
      </c>
      <c r="I518" s="849"/>
      <c r="J518" s="849"/>
      <c r="K518" s="837">
        <v>0</v>
      </c>
      <c r="L518" s="849">
        <v>1</v>
      </c>
      <c r="M518" s="850">
        <v>84.18</v>
      </c>
    </row>
    <row r="519" spans="1:13" ht="14.4" customHeight="1" x14ac:dyDescent="0.3">
      <c r="A519" s="831" t="s">
        <v>2583</v>
      </c>
      <c r="B519" s="832" t="s">
        <v>2133</v>
      </c>
      <c r="C519" s="832" t="s">
        <v>2136</v>
      </c>
      <c r="D519" s="832" t="s">
        <v>1309</v>
      </c>
      <c r="E519" s="832" t="s">
        <v>2137</v>
      </c>
      <c r="F519" s="849"/>
      <c r="G519" s="849"/>
      <c r="H519" s="837">
        <v>0</v>
      </c>
      <c r="I519" s="849">
        <v>1</v>
      </c>
      <c r="J519" s="849">
        <v>154.36000000000001</v>
      </c>
      <c r="K519" s="837">
        <v>1</v>
      </c>
      <c r="L519" s="849">
        <v>1</v>
      </c>
      <c r="M519" s="850">
        <v>154.36000000000001</v>
      </c>
    </row>
    <row r="520" spans="1:13" ht="14.4" customHeight="1" x14ac:dyDescent="0.3">
      <c r="A520" s="831" t="s">
        <v>2583</v>
      </c>
      <c r="B520" s="832" t="s">
        <v>2142</v>
      </c>
      <c r="C520" s="832" t="s">
        <v>2146</v>
      </c>
      <c r="D520" s="832" t="s">
        <v>2144</v>
      </c>
      <c r="E520" s="832" t="s">
        <v>2147</v>
      </c>
      <c r="F520" s="849"/>
      <c r="G520" s="849"/>
      <c r="H520" s="837">
        <v>0</v>
      </c>
      <c r="I520" s="849">
        <v>3</v>
      </c>
      <c r="J520" s="849">
        <v>511.56000000000006</v>
      </c>
      <c r="K520" s="837">
        <v>1</v>
      </c>
      <c r="L520" s="849">
        <v>3</v>
      </c>
      <c r="M520" s="850">
        <v>511.56000000000006</v>
      </c>
    </row>
    <row r="521" spans="1:13" ht="14.4" customHeight="1" x14ac:dyDescent="0.3">
      <c r="A521" s="831" t="s">
        <v>2583</v>
      </c>
      <c r="B521" s="832" t="s">
        <v>2155</v>
      </c>
      <c r="C521" s="832" t="s">
        <v>2156</v>
      </c>
      <c r="D521" s="832" t="s">
        <v>2157</v>
      </c>
      <c r="E521" s="832" t="s">
        <v>2158</v>
      </c>
      <c r="F521" s="849"/>
      <c r="G521" s="849"/>
      <c r="H521" s="837">
        <v>0</v>
      </c>
      <c r="I521" s="849">
        <v>1</v>
      </c>
      <c r="J521" s="849">
        <v>70.540000000000006</v>
      </c>
      <c r="K521" s="837">
        <v>1</v>
      </c>
      <c r="L521" s="849">
        <v>1</v>
      </c>
      <c r="M521" s="850">
        <v>70.540000000000006</v>
      </c>
    </row>
    <row r="522" spans="1:13" ht="14.4" customHeight="1" x14ac:dyDescent="0.3">
      <c r="A522" s="831" t="s">
        <v>2583</v>
      </c>
      <c r="B522" s="832" t="s">
        <v>2184</v>
      </c>
      <c r="C522" s="832" t="s">
        <v>2721</v>
      </c>
      <c r="D522" s="832" t="s">
        <v>2722</v>
      </c>
      <c r="E522" s="832" t="s">
        <v>2723</v>
      </c>
      <c r="F522" s="849">
        <v>6</v>
      </c>
      <c r="G522" s="849">
        <v>1269.6600000000003</v>
      </c>
      <c r="H522" s="837">
        <v>1</v>
      </c>
      <c r="I522" s="849"/>
      <c r="J522" s="849"/>
      <c r="K522" s="837">
        <v>0</v>
      </c>
      <c r="L522" s="849">
        <v>6</v>
      </c>
      <c r="M522" s="850">
        <v>1269.6600000000003</v>
      </c>
    </row>
    <row r="523" spans="1:13" ht="14.4" customHeight="1" x14ac:dyDescent="0.3">
      <c r="A523" s="831" t="s">
        <v>2583</v>
      </c>
      <c r="B523" s="832" t="s">
        <v>2184</v>
      </c>
      <c r="C523" s="832" t="s">
        <v>2188</v>
      </c>
      <c r="D523" s="832" t="s">
        <v>2189</v>
      </c>
      <c r="E523" s="832" t="s">
        <v>2190</v>
      </c>
      <c r="F523" s="849"/>
      <c r="G523" s="849"/>
      <c r="H523" s="837">
        <v>0</v>
      </c>
      <c r="I523" s="849">
        <v>3</v>
      </c>
      <c r="J523" s="849">
        <v>9695.43</v>
      </c>
      <c r="K523" s="837">
        <v>1</v>
      </c>
      <c r="L523" s="849">
        <v>3</v>
      </c>
      <c r="M523" s="850">
        <v>9695.43</v>
      </c>
    </row>
    <row r="524" spans="1:13" ht="14.4" customHeight="1" x14ac:dyDescent="0.3">
      <c r="A524" s="831" t="s">
        <v>2583</v>
      </c>
      <c r="B524" s="832" t="s">
        <v>2208</v>
      </c>
      <c r="C524" s="832" t="s">
        <v>2209</v>
      </c>
      <c r="D524" s="832" t="s">
        <v>2210</v>
      </c>
      <c r="E524" s="832" t="s">
        <v>2211</v>
      </c>
      <c r="F524" s="849"/>
      <c r="G524" s="849"/>
      <c r="H524" s="837">
        <v>0</v>
      </c>
      <c r="I524" s="849">
        <v>5</v>
      </c>
      <c r="J524" s="849">
        <v>4512.8500000000004</v>
      </c>
      <c r="K524" s="837">
        <v>1</v>
      </c>
      <c r="L524" s="849">
        <v>5</v>
      </c>
      <c r="M524" s="850">
        <v>4512.8500000000004</v>
      </c>
    </row>
    <row r="525" spans="1:13" ht="14.4" customHeight="1" x14ac:dyDescent="0.3">
      <c r="A525" s="831" t="s">
        <v>2583</v>
      </c>
      <c r="B525" s="832" t="s">
        <v>2235</v>
      </c>
      <c r="C525" s="832" t="s">
        <v>3180</v>
      </c>
      <c r="D525" s="832" t="s">
        <v>2657</v>
      </c>
      <c r="E525" s="832" t="s">
        <v>680</v>
      </c>
      <c r="F525" s="849">
        <v>1</v>
      </c>
      <c r="G525" s="849">
        <v>65.28</v>
      </c>
      <c r="H525" s="837">
        <v>1</v>
      </c>
      <c r="I525" s="849"/>
      <c r="J525" s="849"/>
      <c r="K525" s="837">
        <v>0</v>
      </c>
      <c r="L525" s="849">
        <v>1</v>
      </c>
      <c r="M525" s="850">
        <v>65.28</v>
      </c>
    </row>
    <row r="526" spans="1:13" ht="14.4" customHeight="1" x14ac:dyDescent="0.3">
      <c r="A526" s="831" t="s">
        <v>2583</v>
      </c>
      <c r="B526" s="832" t="s">
        <v>2235</v>
      </c>
      <c r="C526" s="832" t="s">
        <v>2957</v>
      </c>
      <c r="D526" s="832" t="s">
        <v>2657</v>
      </c>
      <c r="E526" s="832" t="s">
        <v>2958</v>
      </c>
      <c r="F526" s="849">
        <v>1</v>
      </c>
      <c r="G526" s="849">
        <v>36.270000000000003</v>
      </c>
      <c r="H526" s="837">
        <v>1</v>
      </c>
      <c r="I526" s="849"/>
      <c r="J526" s="849"/>
      <c r="K526" s="837">
        <v>0</v>
      </c>
      <c r="L526" s="849">
        <v>1</v>
      </c>
      <c r="M526" s="850">
        <v>36.270000000000003</v>
      </c>
    </row>
    <row r="527" spans="1:13" ht="14.4" customHeight="1" x14ac:dyDescent="0.3">
      <c r="A527" s="831" t="s">
        <v>2583</v>
      </c>
      <c r="B527" s="832" t="s">
        <v>2235</v>
      </c>
      <c r="C527" s="832" t="s">
        <v>2656</v>
      </c>
      <c r="D527" s="832" t="s">
        <v>2657</v>
      </c>
      <c r="E527" s="832" t="s">
        <v>2658</v>
      </c>
      <c r="F527" s="849">
        <v>4</v>
      </c>
      <c r="G527" s="849">
        <v>487</v>
      </c>
      <c r="H527" s="837">
        <v>1</v>
      </c>
      <c r="I527" s="849"/>
      <c r="J527" s="849"/>
      <c r="K527" s="837">
        <v>0</v>
      </c>
      <c r="L527" s="849">
        <v>4</v>
      </c>
      <c r="M527" s="850">
        <v>487</v>
      </c>
    </row>
    <row r="528" spans="1:13" ht="14.4" customHeight="1" x14ac:dyDescent="0.3">
      <c r="A528" s="831" t="s">
        <v>2583</v>
      </c>
      <c r="B528" s="832" t="s">
        <v>2235</v>
      </c>
      <c r="C528" s="832" t="s">
        <v>2236</v>
      </c>
      <c r="D528" s="832" t="s">
        <v>678</v>
      </c>
      <c r="E528" s="832" t="s">
        <v>679</v>
      </c>
      <c r="F528" s="849"/>
      <c r="G528" s="849"/>
      <c r="H528" s="837">
        <v>0</v>
      </c>
      <c r="I528" s="849">
        <v>7</v>
      </c>
      <c r="J528" s="849">
        <v>507.85</v>
      </c>
      <c r="K528" s="837">
        <v>1</v>
      </c>
      <c r="L528" s="849">
        <v>7</v>
      </c>
      <c r="M528" s="850">
        <v>507.85</v>
      </c>
    </row>
    <row r="529" spans="1:13" ht="14.4" customHeight="1" x14ac:dyDescent="0.3">
      <c r="A529" s="831" t="s">
        <v>2583</v>
      </c>
      <c r="B529" s="832" t="s">
        <v>2249</v>
      </c>
      <c r="C529" s="832" t="s">
        <v>2250</v>
      </c>
      <c r="D529" s="832" t="s">
        <v>2251</v>
      </c>
      <c r="E529" s="832" t="s">
        <v>2252</v>
      </c>
      <c r="F529" s="849"/>
      <c r="G529" s="849"/>
      <c r="H529" s="837"/>
      <c r="I529" s="849">
        <v>2</v>
      </c>
      <c r="J529" s="849">
        <v>0</v>
      </c>
      <c r="K529" s="837"/>
      <c r="L529" s="849">
        <v>2</v>
      </c>
      <c r="M529" s="850">
        <v>0</v>
      </c>
    </row>
    <row r="530" spans="1:13" ht="14.4" customHeight="1" x14ac:dyDescent="0.3">
      <c r="A530" s="831" t="s">
        <v>2583</v>
      </c>
      <c r="B530" s="832" t="s">
        <v>2264</v>
      </c>
      <c r="C530" s="832" t="s">
        <v>2267</v>
      </c>
      <c r="D530" s="832" t="s">
        <v>1248</v>
      </c>
      <c r="E530" s="832" t="s">
        <v>2268</v>
      </c>
      <c r="F530" s="849"/>
      <c r="G530" s="849"/>
      <c r="H530" s="837"/>
      <c r="I530" s="849">
        <v>7</v>
      </c>
      <c r="J530" s="849">
        <v>0</v>
      </c>
      <c r="K530" s="837"/>
      <c r="L530" s="849">
        <v>7</v>
      </c>
      <c r="M530" s="850">
        <v>0</v>
      </c>
    </row>
    <row r="531" spans="1:13" ht="14.4" customHeight="1" x14ac:dyDescent="0.3">
      <c r="A531" s="831" t="s">
        <v>2583</v>
      </c>
      <c r="B531" s="832" t="s">
        <v>2264</v>
      </c>
      <c r="C531" s="832" t="s">
        <v>3718</v>
      </c>
      <c r="D531" s="832" t="s">
        <v>3719</v>
      </c>
      <c r="E531" s="832" t="s">
        <v>3281</v>
      </c>
      <c r="F531" s="849">
        <v>1</v>
      </c>
      <c r="G531" s="849">
        <v>0</v>
      </c>
      <c r="H531" s="837"/>
      <c r="I531" s="849"/>
      <c r="J531" s="849"/>
      <c r="K531" s="837"/>
      <c r="L531" s="849">
        <v>1</v>
      </c>
      <c r="M531" s="850">
        <v>0</v>
      </c>
    </row>
    <row r="532" spans="1:13" ht="14.4" customHeight="1" x14ac:dyDescent="0.3">
      <c r="A532" s="831" t="s">
        <v>2583</v>
      </c>
      <c r="B532" s="832" t="s">
        <v>2269</v>
      </c>
      <c r="C532" s="832" t="s">
        <v>2720</v>
      </c>
      <c r="D532" s="832" t="s">
        <v>777</v>
      </c>
      <c r="E532" s="832" t="s">
        <v>2272</v>
      </c>
      <c r="F532" s="849"/>
      <c r="G532" s="849"/>
      <c r="H532" s="837">
        <v>0</v>
      </c>
      <c r="I532" s="849">
        <v>9</v>
      </c>
      <c r="J532" s="849">
        <v>1188</v>
      </c>
      <c r="K532" s="837">
        <v>1</v>
      </c>
      <c r="L532" s="849">
        <v>9</v>
      </c>
      <c r="M532" s="850">
        <v>1188</v>
      </c>
    </row>
    <row r="533" spans="1:13" ht="14.4" customHeight="1" x14ac:dyDescent="0.3">
      <c r="A533" s="831" t="s">
        <v>2583</v>
      </c>
      <c r="B533" s="832" t="s">
        <v>2269</v>
      </c>
      <c r="C533" s="832" t="s">
        <v>2270</v>
      </c>
      <c r="D533" s="832" t="s">
        <v>775</v>
      </c>
      <c r="E533" s="832" t="s">
        <v>1510</v>
      </c>
      <c r="F533" s="849"/>
      <c r="G533" s="849"/>
      <c r="H533" s="837">
        <v>0</v>
      </c>
      <c r="I533" s="849">
        <v>6</v>
      </c>
      <c r="J533" s="849">
        <v>395.93999999999994</v>
      </c>
      <c r="K533" s="837">
        <v>1</v>
      </c>
      <c r="L533" s="849">
        <v>6</v>
      </c>
      <c r="M533" s="850">
        <v>395.93999999999994</v>
      </c>
    </row>
    <row r="534" spans="1:13" ht="14.4" customHeight="1" x14ac:dyDescent="0.3">
      <c r="A534" s="831" t="s">
        <v>2583</v>
      </c>
      <c r="B534" s="832" t="s">
        <v>2269</v>
      </c>
      <c r="C534" s="832" t="s">
        <v>2271</v>
      </c>
      <c r="D534" s="832" t="s">
        <v>777</v>
      </c>
      <c r="E534" s="832" t="s">
        <v>2272</v>
      </c>
      <c r="F534" s="849"/>
      <c r="G534" s="849"/>
      <c r="H534" s="837">
        <v>0</v>
      </c>
      <c r="I534" s="849">
        <v>3</v>
      </c>
      <c r="J534" s="849">
        <v>396</v>
      </c>
      <c r="K534" s="837">
        <v>1</v>
      </c>
      <c r="L534" s="849">
        <v>3</v>
      </c>
      <c r="M534" s="850">
        <v>396</v>
      </c>
    </row>
    <row r="535" spans="1:13" ht="14.4" customHeight="1" x14ac:dyDescent="0.3">
      <c r="A535" s="831" t="s">
        <v>2583</v>
      </c>
      <c r="B535" s="832" t="s">
        <v>2269</v>
      </c>
      <c r="C535" s="832" t="s">
        <v>2793</v>
      </c>
      <c r="D535" s="832" t="s">
        <v>777</v>
      </c>
      <c r="E535" s="832" t="s">
        <v>2516</v>
      </c>
      <c r="F535" s="849"/>
      <c r="G535" s="849"/>
      <c r="H535" s="837">
        <v>0</v>
      </c>
      <c r="I535" s="849">
        <v>1</v>
      </c>
      <c r="J535" s="849">
        <v>264</v>
      </c>
      <c r="K535" s="837">
        <v>1</v>
      </c>
      <c r="L535" s="849">
        <v>1</v>
      </c>
      <c r="M535" s="850">
        <v>264</v>
      </c>
    </row>
    <row r="536" spans="1:13" ht="14.4" customHeight="1" x14ac:dyDescent="0.3">
      <c r="A536" s="831" t="s">
        <v>2583</v>
      </c>
      <c r="B536" s="832" t="s">
        <v>4372</v>
      </c>
      <c r="C536" s="832" t="s">
        <v>3656</v>
      </c>
      <c r="D536" s="832" t="s">
        <v>3657</v>
      </c>
      <c r="E536" s="832" t="s">
        <v>3658</v>
      </c>
      <c r="F536" s="849">
        <v>3</v>
      </c>
      <c r="G536" s="849">
        <v>369.6</v>
      </c>
      <c r="H536" s="837">
        <v>1</v>
      </c>
      <c r="I536" s="849"/>
      <c r="J536" s="849"/>
      <c r="K536" s="837">
        <v>0</v>
      </c>
      <c r="L536" s="849">
        <v>3</v>
      </c>
      <c r="M536" s="850">
        <v>369.6</v>
      </c>
    </row>
    <row r="537" spans="1:13" ht="14.4" customHeight="1" x14ac:dyDescent="0.3">
      <c r="A537" s="831" t="s">
        <v>2583</v>
      </c>
      <c r="B537" s="832" t="s">
        <v>2291</v>
      </c>
      <c r="C537" s="832" t="s">
        <v>2295</v>
      </c>
      <c r="D537" s="832" t="s">
        <v>1245</v>
      </c>
      <c r="E537" s="832" t="s">
        <v>2296</v>
      </c>
      <c r="F537" s="849"/>
      <c r="G537" s="849"/>
      <c r="H537" s="837">
        <v>0</v>
      </c>
      <c r="I537" s="849">
        <v>2</v>
      </c>
      <c r="J537" s="849">
        <v>352.64</v>
      </c>
      <c r="K537" s="837">
        <v>1</v>
      </c>
      <c r="L537" s="849">
        <v>2</v>
      </c>
      <c r="M537" s="850">
        <v>352.64</v>
      </c>
    </row>
    <row r="538" spans="1:13" ht="14.4" customHeight="1" x14ac:dyDescent="0.3">
      <c r="A538" s="831" t="s">
        <v>2583</v>
      </c>
      <c r="B538" s="832" t="s">
        <v>2291</v>
      </c>
      <c r="C538" s="832" t="s">
        <v>3639</v>
      </c>
      <c r="D538" s="832" t="s">
        <v>3640</v>
      </c>
      <c r="E538" s="832" t="s">
        <v>1510</v>
      </c>
      <c r="F538" s="849">
        <v>3</v>
      </c>
      <c r="G538" s="849">
        <v>176.31</v>
      </c>
      <c r="H538" s="837">
        <v>1</v>
      </c>
      <c r="I538" s="849"/>
      <c r="J538" s="849"/>
      <c r="K538" s="837">
        <v>0</v>
      </c>
      <c r="L538" s="849">
        <v>3</v>
      </c>
      <c r="M538" s="850">
        <v>176.31</v>
      </c>
    </row>
    <row r="539" spans="1:13" ht="14.4" customHeight="1" x14ac:dyDescent="0.3">
      <c r="A539" s="831" t="s">
        <v>2583</v>
      </c>
      <c r="B539" s="832" t="s">
        <v>2303</v>
      </c>
      <c r="C539" s="832" t="s">
        <v>3645</v>
      </c>
      <c r="D539" s="832" t="s">
        <v>3646</v>
      </c>
      <c r="E539" s="832" t="s">
        <v>3647</v>
      </c>
      <c r="F539" s="849">
        <v>1</v>
      </c>
      <c r="G539" s="849">
        <v>117.55</v>
      </c>
      <c r="H539" s="837">
        <v>1</v>
      </c>
      <c r="I539" s="849"/>
      <c r="J539" s="849"/>
      <c r="K539" s="837">
        <v>0</v>
      </c>
      <c r="L539" s="849">
        <v>1</v>
      </c>
      <c r="M539" s="850">
        <v>117.55</v>
      </c>
    </row>
    <row r="540" spans="1:13" ht="14.4" customHeight="1" x14ac:dyDescent="0.3">
      <c r="A540" s="831" t="s">
        <v>2583</v>
      </c>
      <c r="B540" s="832" t="s">
        <v>2191</v>
      </c>
      <c r="C540" s="832" t="s">
        <v>2192</v>
      </c>
      <c r="D540" s="832" t="s">
        <v>2193</v>
      </c>
      <c r="E540" s="832" t="s">
        <v>2194</v>
      </c>
      <c r="F540" s="849"/>
      <c r="G540" s="849"/>
      <c r="H540" s="837">
        <v>0</v>
      </c>
      <c r="I540" s="849">
        <v>13</v>
      </c>
      <c r="J540" s="849">
        <v>134228.64000000001</v>
      </c>
      <c r="K540" s="837">
        <v>1</v>
      </c>
      <c r="L540" s="849">
        <v>13</v>
      </c>
      <c r="M540" s="850">
        <v>134228.64000000001</v>
      </c>
    </row>
    <row r="541" spans="1:13" ht="14.4" customHeight="1" x14ac:dyDescent="0.3">
      <c r="A541" s="831" t="s">
        <v>2584</v>
      </c>
      <c r="B541" s="832" t="s">
        <v>1986</v>
      </c>
      <c r="C541" s="832" t="s">
        <v>3036</v>
      </c>
      <c r="D541" s="832" t="s">
        <v>3037</v>
      </c>
      <c r="E541" s="832" t="s">
        <v>3038</v>
      </c>
      <c r="F541" s="849">
        <v>1</v>
      </c>
      <c r="G541" s="849">
        <v>96.75</v>
      </c>
      <c r="H541" s="837">
        <v>1</v>
      </c>
      <c r="I541" s="849"/>
      <c r="J541" s="849"/>
      <c r="K541" s="837">
        <v>0</v>
      </c>
      <c r="L541" s="849">
        <v>1</v>
      </c>
      <c r="M541" s="850">
        <v>96.75</v>
      </c>
    </row>
    <row r="542" spans="1:13" ht="14.4" customHeight="1" x14ac:dyDescent="0.3">
      <c r="A542" s="831" t="s">
        <v>2584</v>
      </c>
      <c r="B542" s="832" t="s">
        <v>1986</v>
      </c>
      <c r="C542" s="832" t="s">
        <v>2769</v>
      </c>
      <c r="D542" s="832" t="s">
        <v>1990</v>
      </c>
      <c r="E542" s="832" t="s">
        <v>1991</v>
      </c>
      <c r="F542" s="849"/>
      <c r="G542" s="849"/>
      <c r="H542" s="837">
        <v>0</v>
      </c>
      <c r="I542" s="849">
        <v>6</v>
      </c>
      <c r="J542" s="849">
        <v>691.08</v>
      </c>
      <c r="K542" s="837">
        <v>1</v>
      </c>
      <c r="L542" s="849">
        <v>6</v>
      </c>
      <c r="M542" s="850">
        <v>691.08</v>
      </c>
    </row>
    <row r="543" spans="1:13" ht="14.4" customHeight="1" x14ac:dyDescent="0.3">
      <c r="A543" s="831" t="s">
        <v>2584</v>
      </c>
      <c r="B543" s="832" t="s">
        <v>1986</v>
      </c>
      <c r="C543" s="832" t="s">
        <v>3801</v>
      </c>
      <c r="D543" s="832" t="s">
        <v>3037</v>
      </c>
      <c r="E543" s="832" t="s">
        <v>3802</v>
      </c>
      <c r="F543" s="849">
        <v>1</v>
      </c>
      <c r="G543" s="849">
        <v>56.45</v>
      </c>
      <c r="H543" s="837">
        <v>1</v>
      </c>
      <c r="I543" s="849"/>
      <c r="J543" s="849"/>
      <c r="K543" s="837">
        <v>0</v>
      </c>
      <c r="L543" s="849">
        <v>1</v>
      </c>
      <c r="M543" s="850">
        <v>56.45</v>
      </c>
    </row>
    <row r="544" spans="1:13" ht="14.4" customHeight="1" x14ac:dyDescent="0.3">
      <c r="A544" s="831" t="s">
        <v>2584</v>
      </c>
      <c r="B544" s="832" t="s">
        <v>4367</v>
      </c>
      <c r="C544" s="832" t="s">
        <v>3487</v>
      </c>
      <c r="D544" s="832" t="s">
        <v>3247</v>
      </c>
      <c r="E544" s="832" t="s">
        <v>3488</v>
      </c>
      <c r="F544" s="849"/>
      <c r="G544" s="849"/>
      <c r="H544" s="837">
        <v>0</v>
      </c>
      <c r="I544" s="849">
        <v>3</v>
      </c>
      <c r="J544" s="849">
        <v>48.36</v>
      </c>
      <c r="K544" s="837">
        <v>1</v>
      </c>
      <c r="L544" s="849">
        <v>3</v>
      </c>
      <c r="M544" s="850">
        <v>48.36</v>
      </c>
    </row>
    <row r="545" spans="1:13" ht="14.4" customHeight="1" x14ac:dyDescent="0.3">
      <c r="A545" s="831" t="s">
        <v>2584</v>
      </c>
      <c r="B545" s="832" t="s">
        <v>4367</v>
      </c>
      <c r="C545" s="832" t="s">
        <v>3246</v>
      </c>
      <c r="D545" s="832" t="s">
        <v>3247</v>
      </c>
      <c r="E545" s="832" t="s">
        <v>3248</v>
      </c>
      <c r="F545" s="849"/>
      <c r="G545" s="849"/>
      <c r="H545" s="837">
        <v>0</v>
      </c>
      <c r="I545" s="849">
        <v>4</v>
      </c>
      <c r="J545" s="849">
        <v>258</v>
      </c>
      <c r="K545" s="837">
        <v>1</v>
      </c>
      <c r="L545" s="849">
        <v>4</v>
      </c>
      <c r="M545" s="850">
        <v>258</v>
      </c>
    </row>
    <row r="546" spans="1:13" ht="14.4" customHeight="1" x14ac:dyDescent="0.3">
      <c r="A546" s="831" t="s">
        <v>2584</v>
      </c>
      <c r="B546" s="832" t="s">
        <v>2003</v>
      </c>
      <c r="C546" s="832" t="s">
        <v>2937</v>
      </c>
      <c r="D546" s="832" t="s">
        <v>2938</v>
      </c>
      <c r="E546" s="832" t="s">
        <v>2939</v>
      </c>
      <c r="F546" s="849">
        <v>1</v>
      </c>
      <c r="G546" s="849">
        <v>0</v>
      </c>
      <c r="H546" s="837"/>
      <c r="I546" s="849"/>
      <c r="J546" s="849"/>
      <c r="K546" s="837"/>
      <c r="L546" s="849">
        <v>1</v>
      </c>
      <c r="M546" s="850">
        <v>0</v>
      </c>
    </row>
    <row r="547" spans="1:13" ht="14.4" customHeight="1" x14ac:dyDescent="0.3">
      <c r="A547" s="831" t="s">
        <v>2584</v>
      </c>
      <c r="B547" s="832" t="s">
        <v>2003</v>
      </c>
      <c r="C547" s="832" t="s">
        <v>3869</v>
      </c>
      <c r="D547" s="832" t="s">
        <v>3870</v>
      </c>
      <c r="E547" s="832" t="s">
        <v>3871</v>
      </c>
      <c r="F547" s="849">
        <v>1</v>
      </c>
      <c r="G547" s="849">
        <v>0</v>
      </c>
      <c r="H547" s="837"/>
      <c r="I547" s="849"/>
      <c r="J547" s="849"/>
      <c r="K547" s="837"/>
      <c r="L547" s="849">
        <v>1</v>
      </c>
      <c r="M547" s="850">
        <v>0</v>
      </c>
    </row>
    <row r="548" spans="1:13" ht="14.4" customHeight="1" x14ac:dyDescent="0.3">
      <c r="A548" s="831" t="s">
        <v>2584</v>
      </c>
      <c r="B548" s="832" t="s">
        <v>2375</v>
      </c>
      <c r="C548" s="832" t="s">
        <v>3792</v>
      </c>
      <c r="D548" s="832" t="s">
        <v>3677</v>
      </c>
      <c r="E548" s="832" t="s">
        <v>3793</v>
      </c>
      <c r="F548" s="849">
        <v>1</v>
      </c>
      <c r="G548" s="849">
        <v>36.020000000000003</v>
      </c>
      <c r="H548" s="837">
        <v>1</v>
      </c>
      <c r="I548" s="849"/>
      <c r="J548" s="849"/>
      <c r="K548" s="837">
        <v>0</v>
      </c>
      <c r="L548" s="849">
        <v>1</v>
      </c>
      <c r="M548" s="850">
        <v>36.020000000000003</v>
      </c>
    </row>
    <row r="549" spans="1:13" ht="14.4" customHeight="1" x14ac:dyDescent="0.3">
      <c r="A549" s="831" t="s">
        <v>2584</v>
      </c>
      <c r="B549" s="832" t="s">
        <v>2010</v>
      </c>
      <c r="C549" s="832" t="s">
        <v>2739</v>
      </c>
      <c r="D549" s="832" t="s">
        <v>901</v>
      </c>
      <c r="E549" s="832" t="s">
        <v>2014</v>
      </c>
      <c r="F549" s="849"/>
      <c r="G549" s="849"/>
      <c r="H549" s="837">
        <v>0</v>
      </c>
      <c r="I549" s="849">
        <v>10</v>
      </c>
      <c r="J549" s="849">
        <v>3681.6000000000004</v>
      </c>
      <c r="K549" s="837">
        <v>1</v>
      </c>
      <c r="L549" s="849">
        <v>10</v>
      </c>
      <c r="M549" s="850">
        <v>3681.6000000000004</v>
      </c>
    </row>
    <row r="550" spans="1:13" ht="14.4" customHeight="1" x14ac:dyDescent="0.3">
      <c r="A550" s="831" t="s">
        <v>2584</v>
      </c>
      <c r="B550" s="832" t="s">
        <v>2010</v>
      </c>
      <c r="C550" s="832" t="s">
        <v>2694</v>
      </c>
      <c r="D550" s="832" t="s">
        <v>901</v>
      </c>
      <c r="E550" s="832" t="s">
        <v>2018</v>
      </c>
      <c r="F550" s="849"/>
      <c r="G550" s="849"/>
      <c r="H550" s="837">
        <v>0</v>
      </c>
      <c r="I550" s="849">
        <v>42</v>
      </c>
      <c r="J550" s="849">
        <v>20617.379999999997</v>
      </c>
      <c r="K550" s="837">
        <v>1</v>
      </c>
      <c r="L550" s="849">
        <v>42</v>
      </c>
      <c r="M550" s="850">
        <v>20617.379999999997</v>
      </c>
    </row>
    <row r="551" spans="1:13" ht="14.4" customHeight="1" x14ac:dyDescent="0.3">
      <c r="A551" s="831" t="s">
        <v>2584</v>
      </c>
      <c r="B551" s="832" t="s">
        <v>2010</v>
      </c>
      <c r="C551" s="832" t="s">
        <v>2740</v>
      </c>
      <c r="D551" s="832" t="s">
        <v>901</v>
      </c>
      <c r="E551" s="832" t="s">
        <v>2016</v>
      </c>
      <c r="F551" s="849"/>
      <c r="G551" s="849"/>
      <c r="H551" s="837">
        <v>0</v>
      </c>
      <c r="I551" s="849">
        <v>30</v>
      </c>
      <c r="J551" s="849">
        <v>22089.9</v>
      </c>
      <c r="K551" s="837">
        <v>1</v>
      </c>
      <c r="L551" s="849">
        <v>30</v>
      </c>
      <c r="M551" s="850">
        <v>22089.9</v>
      </c>
    </row>
    <row r="552" spans="1:13" ht="14.4" customHeight="1" x14ac:dyDescent="0.3">
      <c r="A552" s="831" t="s">
        <v>2584</v>
      </c>
      <c r="B552" s="832" t="s">
        <v>2010</v>
      </c>
      <c r="C552" s="832" t="s">
        <v>2635</v>
      </c>
      <c r="D552" s="832" t="s">
        <v>901</v>
      </c>
      <c r="E552" s="832" t="s">
        <v>2012</v>
      </c>
      <c r="F552" s="849"/>
      <c r="G552" s="849"/>
      <c r="H552" s="837">
        <v>0</v>
      </c>
      <c r="I552" s="849">
        <v>8</v>
      </c>
      <c r="J552" s="849">
        <v>7389.92</v>
      </c>
      <c r="K552" s="837">
        <v>1</v>
      </c>
      <c r="L552" s="849">
        <v>8</v>
      </c>
      <c r="M552" s="850">
        <v>7389.92</v>
      </c>
    </row>
    <row r="553" spans="1:13" ht="14.4" customHeight="1" x14ac:dyDescent="0.3">
      <c r="A553" s="831" t="s">
        <v>2584</v>
      </c>
      <c r="B553" s="832" t="s">
        <v>2010</v>
      </c>
      <c r="C553" s="832" t="s">
        <v>2654</v>
      </c>
      <c r="D553" s="832" t="s">
        <v>1783</v>
      </c>
      <c r="E553" s="832" t="s">
        <v>2476</v>
      </c>
      <c r="F553" s="849"/>
      <c r="G553" s="849"/>
      <c r="H553" s="837">
        <v>0</v>
      </c>
      <c r="I553" s="849">
        <v>15</v>
      </c>
      <c r="J553" s="849">
        <v>20784.3</v>
      </c>
      <c r="K553" s="837">
        <v>1</v>
      </c>
      <c r="L553" s="849">
        <v>15</v>
      </c>
      <c r="M553" s="850">
        <v>20784.3</v>
      </c>
    </row>
    <row r="554" spans="1:13" ht="14.4" customHeight="1" x14ac:dyDescent="0.3">
      <c r="A554" s="831" t="s">
        <v>2584</v>
      </c>
      <c r="B554" s="832" t="s">
        <v>2010</v>
      </c>
      <c r="C554" s="832" t="s">
        <v>2475</v>
      </c>
      <c r="D554" s="832" t="s">
        <v>1783</v>
      </c>
      <c r="E554" s="832" t="s">
        <v>2476</v>
      </c>
      <c r="F554" s="849"/>
      <c r="G554" s="849"/>
      <c r="H554" s="837">
        <v>0</v>
      </c>
      <c r="I554" s="849">
        <v>2</v>
      </c>
      <c r="J554" s="849">
        <v>2771.24</v>
      </c>
      <c r="K554" s="837">
        <v>1</v>
      </c>
      <c r="L554" s="849">
        <v>2</v>
      </c>
      <c r="M554" s="850">
        <v>2771.24</v>
      </c>
    </row>
    <row r="555" spans="1:13" ht="14.4" customHeight="1" x14ac:dyDescent="0.3">
      <c r="A555" s="831" t="s">
        <v>2584</v>
      </c>
      <c r="B555" s="832" t="s">
        <v>4364</v>
      </c>
      <c r="C555" s="832" t="s">
        <v>3777</v>
      </c>
      <c r="D555" s="832" t="s">
        <v>3778</v>
      </c>
      <c r="E555" s="832" t="s">
        <v>3779</v>
      </c>
      <c r="F555" s="849">
        <v>1</v>
      </c>
      <c r="G555" s="849">
        <v>300.33</v>
      </c>
      <c r="H555" s="837">
        <v>1</v>
      </c>
      <c r="I555" s="849"/>
      <c r="J555" s="849"/>
      <c r="K555" s="837">
        <v>0</v>
      </c>
      <c r="L555" s="849">
        <v>1</v>
      </c>
      <c r="M555" s="850">
        <v>300.33</v>
      </c>
    </row>
    <row r="556" spans="1:13" ht="14.4" customHeight="1" x14ac:dyDescent="0.3">
      <c r="A556" s="831" t="s">
        <v>2584</v>
      </c>
      <c r="B556" s="832" t="s">
        <v>4380</v>
      </c>
      <c r="C556" s="832" t="s">
        <v>3838</v>
      </c>
      <c r="D556" s="832" t="s">
        <v>3839</v>
      </c>
      <c r="E556" s="832" t="s">
        <v>3840</v>
      </c>
      <c r="F556" s="849">
        <v>3</v>
      </c>
      <c r="G556" s="849">
        <v>393.96</v>
      </c>
      <c r="H556" s="837">
        <v>1</v>
      </c>
      <c r="I556" s="849"/>
      <c r="J556" s="849"/>
      <c r="K556" s="837">
        <v>0</v>
      </c>
      <c r="L556" s="849">
        <v>3</v>
      </c>
      <c r="M556" s="850">
        <v>393.96</v>
      </c>
    </row>
    <row r="557" spans="1:13" ht="14.4" customHeight="1" x14ac:dyDescent="0.3">
      <c r="A557" s="831" t="s">
        <v>2584</v>
      </c>
      <c r="B557" s="832" t="s">
        <v>2385</v>
      </c>
      <c r="C557" s="832" t="s">
        <v>3796</v>
      </c>
      <c r="D557" s="832" t="s">
        <v>2387</v>
      </c>
      <c r="E557" s="832" t="s">
        <v>3797</v>
      </c>
      <c r="F557" s="849"/>
      <c r="G557" s="849"/>
      <c r="H557" s="837">
        <v>0</v>
      </c>
      <c r="I557" s="849">
        <v>1</v>
      </c>
      <c r="J557" s="849">
        <v>351.51</v>
      </c>
      <c r="K557" s="837">
        <v>1</v>
      </c>
      <c r="L557" s="849">
        <v>1</v>
      </c>
      <c r="M557" s="850">
        <v>351.51</v>
      </c>
    </row>
    <row r="558" spans="1:13" ht="14.4" customHeight="1" x14ac:dyDescent="0.3">
      <c r="A558" s="831" t="s">
        <v>2584</v>
      </c>
      <c r="B558" s="832" t="s">
        <v>2025</v>
      </c>
      <c r="C558" s="832" t="s">
        <v>2027</v>
      </c>
      <c r="D558" s="832" t="s">
        <v>908</v>
      </c>
      <c r="E558" s="832" t="s">
        <v>2028</v>
      </c>
      <c r="F558" s="849"/>
      <c r="G558" s="849"/>
      <c r="H558" s="837">
        <v>0</v>
      </c>
      <c r="I558" s="849">
        <v>1</v>
      </c>
      <c r="J558" s="849">
        <v>85.02</v>
      </c>
      <c r="K558" s="837">
        <v>1</v>
      </c>
      <c r="L558" s="849">
        <v>1</v>
      </c>
      <c r="M558" s="850">
        <v>85.02</v>
      </c>
    </row>
    <row r="559" spans="1:13" ht="14.4" customHeight="1" x14ac:dyDescent="0.3">
      <c r="A559" s="831" t="s">
        <v>2584</v>
      </c>
      <c r="B559" s="832" t="s">
        <v>2025</v>
      </c>
      <c r="C559" s="832" t="s">
        <v>2978</v>
      </c>
      <c r="D559" s="832" t="s">
        <v>2979</v>
      </c>
      <c r="E559" s="832" t="s">
        <v>2980</v>
      </c>
      <c r="F559" s="849"/>
      <c r="G559" s="849"/>
      <c r="H559" s="837">
        <v>0</v>
      </c>
      <c r="I559" s="849">
        <v>1</v>
      </c>
      <c r="J559" s="849">
        <v>98.29</v>
      </c>
      <c r="K559" s="837">
        <v>1</v>
      </c>
      <c r="L559" s="849">
        <v>1</v>
      </c>
      <c r="M559" s="850">
        <v>98.29</v>
      </c>
    </row>
    <row r="560" spans="1:13" ht="14.4" customHeight="1" x14ac:dyDescent="0.3">
      <c r="A560" s="831" t="s">
        <v>2584</v>
      </c>
      <c r="B560" s="832" t="s">
        <v>2025</v>
      </c>
      <c r="C560" s="832" t="s">
        <v>3217</v>
      </c>
      <c r="D560" s="832" t="s">
        <v>2979</v>
      </c>
      <c r="E560" s="832" t="s">
        <v>3218</v>
      </c>
      <c r="F560" s="849"/>
      <c r="G560" s="849"/>
      <c r="H560" s="837">
        <v>0</v>
      </c>
      <c r="I560" s="849">
        <v>6</v>
      </c>
      <c r="J560" s="849">
        <v>1179.3600000000001</v>
      </c>
      <c r="K560" s="837">
        <v>1</v>
      </c>
      <c r="L560" s="849">
        <v>6</v>
      </c>
      <c r="M560" s="850">
        <v>1179.3600000000001</v>
      </c>
    </row>
    <row r="561" spans="1:13" ht="14.4" customHeight="1" x14ac:dyDescent="0.3">
      <c r="A561" s="831" t="s">
        <v>2584</v>
      </c>
      <c r="B561" s="832" t="s">
        <v>2025</v>
      </c>
      <c r="C561" s="832" t="s">
        <v>2029</v>
      </c>
      <c r="D561" s="832" t="s">
        <v>906</v>
      </c>
      <c r="E561" s="832" t="s">
        <v>2030</v>
      </c>
      <c r="F561" s="849">
        <v>11</v>
      </c>
      <c r="G561" s="849">
        <v>467.61</v>
      </c>
      <c r="H561" s="837">
        <v>1</v>
      </c>
      <c r="I561" s="849"/>
      <c r="J561" s="849"/>
      <c r="K561" s="837">
        <v>0</v>
      </c>
      <c r="L561" s="849">
        <v>11</v>
      </c>
      <c r="M561" s="850">
        <v>467.61</v>
      </c>
    </row>
    <row r="562" spans="1:13" ht="14.4" customHeight="1" x14ac:dyDescent="0.3">
      <c r="A562" s="831" t="s">
        <v>2584</v>
      </c>
      <c r="B562" s="832" t="s">
        <v>2031</v>
      </c>
      <c r="C562" s="832" t="s">
        <v>2867</v>
      </c>
      <c r="D562" s="832" t="s">
        <v>2868</v>
      </c>
      <c r="E562" s="832" t="s">
        <v>2869</v>
      </c>
      <c r="F562" s="849">
        <v>3</v>
      </c>
      <c r="G562" s="849">
        <v>0</v>
      </c>
      <c r="H562" s="837"/>
      <c r="I562" s="849"/>
      <c r="J562" s="849"/>
      <c r="K562" s="837"/>
      <c r="L562" s="849">
        <v>3</v>
      </c>
      <c r="M562" s="850">
        <v>0</v>
      </c>
    </row>
    <row r="563" spans="1:13" ht="14.4" customHeight="1" x14ac:dyDescent="0.3">
      <c r="A563" s="831" t="s">
        <v>2584</v>
      </c>
      <c r="B563" s="832" t="s">
        <v>2036</v>
      </c>
      <c r="C563" s="832" t="s">
        <v>2037</v>
      </c>
      <c r="D563" s="832" t="s">
        <v>2038</v>
      </c>
      <c r="E563" s="832" t="s">
        <v>2039</v>
      </c>
      <c r="F563" s="849"/>
      <c r="G563" s="849"/>
      <c r="H563" s="837">
        <v>0</v>
      </c>
      <c r="I563" s="849">
        <v>1</v>
      </c>
      <c r="J563" s="849">
        <v>38.04</v>
      </c>
      <c r="K563" s="837">
        <v>1</v>
      </c>
      <c r="L563" s="849">
        <v>1</v>
      </c>
      <c r="M563" s="850">
        <v>38.04</v>
      </c>
    </row>
    <row r="564" spans="1:13" ht="14.4" customHeight="1" x14ac:dyDescent="0.3">
      <c r="A564" s="831" t="s">
        <v>2584</v>
      </c>
      <c r="B564" s="832" t="s">
        <v>2036</v>
      </c>
      <c r="C564" s="832" t="s">
        <v>3794</v>
      </c>
      <c r="D564" s="832" t="s">
        <v>2038</v>
      </c>
      <c r="E564" s="832" t="s">
        <v>3263</v>
      </c>
      <c r="F564" s="849"/>
      <c r="G564" s="849"/>
      <c r="H564" s="837">
        <v>0</v>
      </c>
      <c r="I564" s="849">
        <v>1</v>
      </c>
      <c r="J564" s="849">
        <v>117.03</v>
      </c>
      <c r="K564" s="837">
        <v>1</v>
      </c>
      <c r="L564" s="849">
        <v>1</v>
      </c>
      <c r="M564" s="850">
        <v>117.03</v>
      </c>
    </row>
    <row r="565" spans="1:13" ht="14.4" customHeight="1" x14ac:dyDescent="0.3">
      <c r="A565" s="831" t="s">
        <v>2584</v>
      </c>
      <c r="B565" s="832" t="s">
        <v>2045</v>
      </c>
      <c r="C565" s="832" t="s">
        <v>3747</v>
      </c>
      <c r="D565" s="832" t="s">
        <v>3443</v>
      </c>
      <c r="E565" s="832" t="s">
        <v>2272</v>
      </c>
      <c r="F565" s="849">
        <v>1</v>
      </c>
      <c r="G565" s="849">
        <v>70.23</v>
      </c>
      <c r="H565" s="837">
        <v>1</v>
      </c>
      <c r="I565" s="849"/>
      <c r="J565" s="849"/>
      <c r="K565" s="837">
        <v>0</v>
      </c>
      <c r="L565" s="849">
        <v>1</v>
      </c>
      <c r="M565" s="850">
        <v>70.23</v>
      </c>
    </row>
    <row r="566" spans="1:13" ht="14.4" customHeight="1" x14ac:dyDescent="0.3">
      <c r="A566" s="831" t="s">
        <v>2584</v>
      </c>
      <c r="B566" s="832" t="s">
        <v>2051</v>
      </c>
      <c r="C566" s="832" t="s">
        <v>3444</v>
      </c>
      <c r="D566" s="832" t="s">
        <v>3445</v>
      </c>
      <c r="E566" s="832" t="s">
        <v>2296</v>
      </c>
      <c r="F566" s="849">
        <v>1</v>
      </c>
      <c r="G566" s="849">
        <v>210.66</v>
      </c>
      <c r="H566" s="837">
        <v>1</v>
      </c>
      <c r="I566" s="849"/>
      <c r="J566" s="849"/>
      <c r="K566" s="837">
        <v>0</v>
      </c>
      <c r="L566" s="849">
        <v>1</v>
      </c>
      <c r="M566" s="850">
        <v>210.66</v>
      </c>
    </row>
    <row r="567" spans="1:13" ht="14.4" customHeight="1" x14ac:dyDescent="0.3">
      <c r="A567" s="831" t="s">
        <v>2584</v>
      </c>
      <c r="B567" s="832" t="s">
        <v>2051</v>
      </c>
      <c r="C567" s="832" t="s">
        <v>3748</v>
      </c>
      <c r="D567" s="832" t="s">
        <v>3749</v>
      </c>
      <c r="E567" s="832" t="s">
        <v>1510</v>
      </c>
      <c r="F567" s="849">
        <v>2</v>
      </c>
      <c r="G567" s="849">
        <v>140.46</v>
      </c>
      <c r="H567" s="837">
        <v>1</v>
      </c>
      <c r="I567" s="849"/>
      <c r="J567" s="849"/>
      <c r="K567" s="837">
        <v>0</v>
      </c>
      <c r="L567" s="849">
        <v>2</v>
      </c>
      <c r="M567" s="850">
        <v>140.46</v>
      </c>
    </row>
    <row r="568" spans="1:13" ht="14.4" customHeight="1" x14ac:dyDescent="0.3">
      <c r="A568" s="831" t="s">
        <v>2584</v>
      </c>
      <c r="B568" s="832" t="s">
        <v>2054</v>
      </c>
      <c r="C568" s="832" t="s">
        <v>3505</v>
      </c>
      <c r="D568" s="832" t="s">
        <v>3399</v>
      </c>
      <c r="E568" s="832" t="s">
        <v>2064</v>
      </c>
      <c r="F568" s="849">
        <v>1</v>
      </c>
      <c r="G568" s="849">
        <v>105.29</v>
      </c>
      <c r="H568" s="837">
        <v>1</v>
      </c>
      <c r="I568" s="849"/>
      <c r="J568" s="849"/>
      <c r="K568" s="837">
        <v>0</v>
      </c>
      <c r="L568" s="849">
        <v>1</v>
      </c>
      <c r="M568" s="850">
        <v>105.29</v>
      </c>
    </row>
    <row r="569" spans="1:13" ht="14.4" customHeight="1" x14ac:dyDescent="0.3">
      <c r="A569" s="831" t="s">
        <v>2584</v>
      </c>
      <c r="B569" s="832" t="s">
        <v>2058</v>
      </c>
      <c r="C569" s="832" t="s">
        <v>3007</v>
      </c>
      <c r="D569" s="832" t="s">
        <v>763</v>
      </c>
      <c r="E569" s="832" t="s">
        <v>3008</v>
      </c>
      <c r="F569" s="849"/>
      <c r="G569" s="849"/>
      <c r="H569" s="837">
        <v>0</v>
      </c>
      <c r="I569" s="849">
        <v>4</v>
      </c>
      <c r="J569" s="849">
        <v>117.08</v>
      </c>
      <c r="K569" s="837">
        <v>1</v>
      </c>
      <c r="L569" s="849">
        <v>4</v>
      </c>
      <c r="M569" s="850">
        <v>117.08</v>
      </c>
    </row>
    <row r="570" spans="1:13" ht="14.4" customHeight="1" x14ac:dyDescent="0.3">
      <c r="A570" s="831" t="s">
        <v>2584</v>
      </c>
      <c r="B570" s="832" t="s">
        <v>2061</v>
      </c>
      <c r="C570" s="832" t="s">
        <v>2062</v>
      </c>
      <c r="D570" s="832" t="s">
        <v>2063</v>
      </c>
      <c r="E570" s="832" t="s">
        <v>2064</v>
      </c>
      <c r="F570" s="849"/>
      <c r="G570" s="849"/>
      <c r="H570" s="837">
        <v>0</v>
      </c>
      <c r="I570" s="849">
        <v>1</v>
      </c>
      <c r="J570" s="849">
        <v>93.27</v>
      </c>
      <c r="K570" s="837">
        <v>1</v>
      </c>
      <c r="L570" s="849">
        <v>1</v>
      </c>
      <c r="M570" s="850">
        <v>93.27</v>
      </c>
    </row>
    <row r="571" spans="1:13" ht="14.4" customHeight="1" x14ac:dyDescent="0.3">
      <c r="A571" s="831" t="s">
        <v>2584</v>
      </c>
      <c r="B571" s="832" t="s">
        <v>2061</v>
      </c>
      <c r="C571" s="832" t="s">
        <v>3737</v>
      </c>
      <c r="D571" s="832" t="s">
        <v>3738</v>
      </c>
      <c r="E571" s="832" t="s">
        <v>3086</v>
      </c>
      <c r="F571" s="849">
        <v>1</v>
      </c>
      <c r="G571" s="849">
        <v>103.64</v>
      </c>
      <c r="H571" s="837">
        <v>1</v>
      </c>
      <c r="I571" s="849"/>
      <c r="J571" s="849"/>
      <c r="K571" s="837">
        <v>0</v>
      </c>
      <c r="L571" s="849">
        <v>1</v>
      </c>
      <c r="M571" s="850">
        <v>103.64</v>
      </c>
    </row>
    <row r="572" spans="1:13" ht="14.4" customHeight="1" x14ac:dyDescent="0.3">
      <c r="A572" s="831" t="s">
        <v>2584</v>
      </c>
      <c r="B572" s="832" t="s">
        <v>2061</v>
      </c>
      <c r="C572" s="832" t="s">
        <v>3739</v>
      </c>
      <c r="D572" s="832" t="s">
        <v>3738</v>
      </c>
      <c r="E572" s="832" t="s">
        <v>3740</v>
      </c>
      <c r="F572" s="849">
        <v>1</v>
      </c>
      <c r="G572" s="849">
        <v>207.27</v>
      </c>
      <c r="H572" s="837">
        <v>1</v>
      </c>
      <c r="I572" s="849"/>
      <c r="J572" s="849"/>
      <c r="K572" s="837">
        <v>0</v>
      </c>
      <c r="L572" s="849">
        <v>1</v>
      </c>
      <c r="M572" s="850">
        <v>207.27</v>
      </c>
    </row>
    <row r="573" spans="1:13" ht="14.4" customHeight="1" x14ac:dyDescent="0.3">
      <c r="A573" s="831" t="s">
        <v>2584</v>
      </c>
      <c r="B573" s="832" t="s">
        <v>2071</v>
      </c>
      <c r="C573" s="832" t="s">
        <v>2073</v>
      </c>
      <c r="D573" s="832" t="s">
        <v>1142</v>
      </c>
      <c r="E573" s="832" t="s">
        <v>2074</v>
      </c>
      <c r="F573" s="849"/>
      <c r="G573" s="849"/>
      <c r="H573" s="837">
        <v>0</v>
      </c>
      <c r="I573" s="849">
        <v>1</v>
      </c>
      <c r="J573" s="849">
        <v>143.09</v>
      </c>
      <c r="K573" s="837">
        <v>1</v>
      </c>
      <c r="L573" s="849">
        <v>1</v>
      </c>
      <c r="M573" s="850">
        <v>143.09</v>
      </c>
    </row>
    <row r="574" spans="1:13" ht="14.4" customHeight="1" x14ac:dyDescent="0.3">
      <c r="A574" s="831" t="s">
        <v>2584</v>
      </c>
      <c r="B574" s="832" t="s">
        <v>2077</v>
      </c>
      <c r="C574" s="832" t="s">
        <v>3815</v>
      </c>
      <c r="D574" s="832" t="s">
        <v>3816</v>
      </c>
      <c r="E574" s="832" t="s">
        <v>3817</v>
      </c>
      <c r="F574" s="849">
        <v>1</v>
      </c>
      <c r="G574" s="849">
        <v>46.51</v>
      </c>
      <c r="H574" s="837">
        <v>1</v>
      </c>
      <c r="I574" s="849"/>
      <c r="J574" s="849"/>
      <c r="K574" s="837">
        <v>0</v>
      </c>
      <c r="L574" s="849">
        <v>1</v>
      </c>
      <c r="M574" s="850">
        <v>46.51</v>
      </c>
    </row>
    <row r="575" spans="1:13" ht="14.4" customHeight="1" x14ac:dyDescent="0.3">
      <c r="A575" s="831" t="s">
        <v>2584</v>
      </c>
      <c r="B575" s="832" t="s">
        <v>2077</v>
      </c>
      <c r="C575" s="832" t="s">
        <v>3818</v>
      </c>
      <c r="D575" s="832" t="s">
        <v>3819</v>
      </c>
      <c r="E575" s="832" t="s">
        <v>3820</v>
      </c>
      <c r="F575" s="849">
        <v>3</v>
      </c>
      <c r="G575" s="849">
        <v>46.53</v>
      </c>
      <c r="H575" s="837">
        <v>1</v>
      </c>
      <c r="I575" s="849"/>
      <c r="J575" s="849"/>
      <c r="K575" s="837">
        <v>0</v>
      </c>
      <c r="L575" s="849">
        <v>3</v>
      </c>
      <c r="M575" s="850">
        <v>46.53</v>
      </c>
    </row>
    <row r="576" spans="1:13" ht="14.4" customHeight="1" x14ac:dyDescent="0.3">
      <c r="A576" s="831" t="s">
        <v>2584</v>
      </c>
      <c r="B576" s="832" t="s">
        <v>2077</v>
      </c>
      <c r="C576" s="832" t="s">
        <v>3821</v>
      </c>
      <c r="D576" s="832" t="s">
        <v>3822</v>
      </c>
      <c r="E576" s="832" t="s">
        <v>3823</v>
      </c>
      <c r="F576" s="849">
        <v>1</v>
      </c>
      <c r="G576" s="849">
        <v>51.68</v>
      </c>
      <c r="H576" s="837">
        <v>1</v>
      </c>
      <c r="I576" s="849"/>
      <c r="J576" s="849"/>
      <c r="K576" s="837">
        <v>0</v>
      </c>
      <c r="L576" s="849">
        <v>1</v>
      </c>
      <c r="M576" s="850">
        <v>51.68</v>
      </c>
    </row>
    <row r="577" spans="1:13" ht="14.4" customHeight="1" x14ac:dyDescent="0.3">
      <c r="A577" s="831" t="s">
        <v>2584</v>
      </c>
      <c r="B577" s="832" t="s">
        <v>4378</v>
      </c>
      <c r="C577" s="832" t="s">
        <v>3660</v>
      </c>
      <c r="D577" s="832" t="s">
        <v>3661</v>
      </c>
      <c r="E577" s="832" t="s">
        <v>3662</v>
      </c>
      <c r="F577" s="849"/>
      <c r="G577" s="849"/>
      <c r="H577" s="837">
        <v>0</v>
      </c>
      <c r="I577" s="849">
        <v>2</v>
      </c>
      <c r="J577" s="849">
        <v>89.04</v>
      </c>
      <c r="K577" s="837">
        <v>1</v>
      </c>
      <c r="L577" s="849">
        <v>2</v>
      </c>
      <c r="M577" s="850">
        <v>89.04</v>
      </c>
    </row>
    <row r="578" spans="1:13" ht="14.4" customHeight="1" x14ac:dyDescent="0.3">
      <c r="A578" s="831" t="s">
        <v>2584</v>
      </c>
      <c r="B578" s="832" t="s">
        <v>2403</v>
      </c>
      <c r="C578" s="832" t="s">
        <v>2407</v>
      </c>
      <c r="D578" s="832" t="s">
        <v>2405</v>
      </c>
      <c r="E578" s="832" t="s">
        <v>2408</v>
      </c>
      <c r="F578" s="849"/>
      <c r="G578" s="849"/>
      <c r="H578" s="837">
        <v>0</v>
      </c>
      <c r="I578" s="849">
        <v>1</v>
      </c>
      <c r="J578" s="849">
        <v>437.23</v>
      </c>
      <c r="K578" s="837">
        <v>1</v>
      </c>
      <c r="L578" s="849">
        <v>1</v>
      </c>
      <c r="M578" s="850">
        <v>437.23</v>
      </c>
    </row>
    <row r="579" spans="1:13" ht="14.4" customHeight="1" x14ac:dyDescent="0.3">
      <c r="A579" s="831" t="s">
        <v>2584</v>
      </c>
      <c r="B579" s="832" t="s">
        <v>2088</v>
      </c>
      <c r="C579" s="832" t="s">
        <v>3803</v>
      </c>
      <c r="D579" s="832" t="s">
        <v>2090</v>
      </c>
      <c r="E579" s="832" t="s">
        <v>3804</v>
      </c>
      <c r="F579" s="849"/>
      <c r="G579" s="849"/>
      <c r="H579" s="837">
        <v>0</v>
      </c>
      <c r="I579" s="849">
        <v>2</v>
      </c>
      <c r="J579" s="849">
        <v>1228.96</v>
      </c>
      <c r="K579" s="837">
        <v>1</v>
      </c>
      <c r="L579" s="849">
        <v>2</v>
      </c>
      <c r="M579" s="850">
        <v>1228.96</v>
      </c>
    </row>
    <row r="580" spans="1:13" ht="14.4" customHeight="1" x14ac:dyDescent="0.3">
      <c r="A580" s="831" t="s">
        <v>2584</v>
      </c>
      <c r="B580" s="832" t="s">
        <v>2088</v>
      </c>
      <c r="C580" s="832" t="s">
        <v>3805</v>
      </c>
      <c r="D580" s="832" t="s">
        <v>2090</v>
      </c>
      <c r="E580" s="832" t="s">
        <v>3806</v>
      </c>
      <c r="F580" s="849"/>
      <c r="G580" s="849"/>
      <c r="H580" s="837">
        <v>0</v>
      </c>
      <c r="I580" s="849">
        <v>1</v>
      </c>
      <c r="J580" s="849">
        <v>704.73</v>
      </c>
      <c r="K580" s="837">
        <v>1</v>
      </c>
      <c r="L580" s="849">
        <v>1</v>
      </c>
      <c r="M580" s="850">
        <v>704.73</v>
      </c>
    </row>
    <row r="581" spans="1:13" ht="14.4" customHeight="1" x14ac:dyDescent="0.3">
      <c r="A581" s="831" t="s">
        <v>2584</v>
      </c>
      <c r="B581" s="832" t="s">
        <v>2088</v>
      </c>
      <c r="C581" s="832" t="s">
        <v>3807</v>
      </c>
      <c r="D581" s="832" t="s">
        <v>3808</v>
      </c>
      <c r="E581" s="832" t="s">
        <v>3809</v>
      </c>
      <c r="F581" s="849"/>
      <c r="G581" s="849"/>
      <c r="H581" s="837">
        <v>0</v>
      </c>
      <c r="I581" s="849">
        <v>1</v>
      </c>
      <c r="J581" s="849">
        <v>407.03</v>
      </c>
      <c r="K581" s="837">
        <v>1</v>
      </c>
      <c r="L581" s="849">
        <v>1</v>
      </c>
      <c r="M581" s="850">
        <v>407.03</v>
      </c>
    </row>
    <row r="582" spans="1:13" ht="14.4" customHeight="1" x14ac:dyDescent="0.3">
      <c r="A582" s="831" t="s">
        <v>2584</v>
      </c>
      <c r="B582" s="832" t="s">
        <v>4371</v>
      </c>
      <c r="C582" s="832" t="s">
        <v>3420</v>
      </c>
      <c r="D582" s="832" t="s">
        <v>3421</v>
      </c>
      <c r="E582" s="832" t="s">
        <v>3422</v>
      </c>
      <c r="F582" s="849"/>
      <c r="G582" s="849"/>
      <c r="H582" s="837">
        <v>0</v>
      </c>
      <c r="I582" s="849">
        <v>6</v>
      </c>
      <c r="J582" s="849">
        <v>1481.28</v>
      </c>
      <c r="K582" s="837">
        <v>1</v>
      </c>
      <c r="L582" s="849">
        <v>6</v>
      </c>
      <c r="M582" s="850">
        <v>1481.28</v>
      </c>
    </row>
    <row r="583" spans="1:13" ht="14.4" customHeight="1" x14ac:dyDescent="0.3">
      <c r="A583" s="831" t="s">
        <v>2584</v>
      </c>
      <c r="B583" s="832" t="s">
        <v>4362</v>
      </c>
      <c r="C583" s="832" t="s">
        <v>3830</v>
      </c>
      <c r="D583" s="832" t="s">
        <v>3831</v>
      </c>
      <c r="E583" s="832" t="s">
        <v>3832</v>
      </c>
      <c r="F583" s="849"/>
      <c r="G583" s="849"/>
      <c r="H583" s="837">
        <v>0</v>
      </c>
      <c r="I583" s="849">
        <v>1</v>
      </c>
      <c r="J583" s="849">
        <v>155.30000000000001</v>
      </c>
      <c r="K583" s="837">
        <v>1</v>
      </c>
      <c r="L583" s="849">
        <v>1</v>
      </c>
      <c r="M583" s="850">
        <v>155.30000000000001</v>
      </c>
    </row>
    <row r="584" spans="1:13" ht="14.4" customHeight="1" x14ac:dyDescent="0.3">
      <c r="A584" s="831" t="s">
        <v>2584</v>
      </c>
      <c r="B584" s="832" t="s">
        <v>2108</v>
      </c>
      <c r="C584" s="832" t="s">
        <v>2109</v>
      </c>
      <c r="D584" s="832" t="s">
        <v>1703</v>
      </c>
      <c r="E584" s="832" t="s">
        <v>2110</v>
      </c>
      <c r="F584" s="849"/>
      <c r="G584" s="849"/>
      <c r="H584" s="837">
        <v>0</v>
      </c>
      <c r="I584" s="849">
        <v>1</v>
      </c>
      <c r="J584" s="849">
        <v>279.52999999999997</v>
      </c>
      <c r="K584" s="837">
        <v>1</v>
      </c>
      <c r="L584" s="849">
        <v>1</v>
      </c>
      <c r="M584" s="850">
        <v>279.52999999999997</v>
      </c>
    </row>
    <row r="585" spans="1:13" ht="14.4" customHeight="1" x14ac:dyDescent="0.3">
      <c r="A585" s="831" t="s">
        <v>2584</v>
      </c>
      <c r="B585" s="832" t="s">
        <v>2108</v>
      </c>
      <c r="C585" s="832" t="s">
        <v>3741</v>
      </c>
      <c r="D585" s="832" t="s">
        <v>3742</v>
      </c>
      <c r="E585" s="832" t="s">
        <v>2421</v>
      </c>
      <c r="F585" s="849">
        <v>1</v>
      </c>
      <c r="G585" s="849">
        <v>430.05</v>
      </c>
      <c r="H585" s="837">
        <v>1</v>
      </c>
      <c r="I585" s="849"/>
      <c r="J585" s="849"/>
      <c r="K585" s="837">
        <v>0</v>
      </c>
      <c r="L585" s="849">
        <v>1</v>
      </c>
      <c r="M585" s="850">
        <v>430.05</v>
      </c>
    </row>
    <row r="586" spans="1:13" ht="14.4" customHeight="1" x14ac:dyDescent="0.3">
      <c r="A586" s="831" t="s">
        <v>2584</v>
      </c>
      <c r="B586" s="832" t="s">
        <v>2108</v>
      </c>
      <c r="C586" s="832" t="s">
        <v>3438</v>
      </c>
      <c r="D586" s="832" t="s">
        <v>3439</v>
      </c>
      <c r="E586" s="832" t="s">
        <v>2966</v>
      </c>
      <c r="F586" s="849">
        <v>3</v>
      </c>
      <c r="G586" s="849">
        <v>1177.23</v>
      </c>
      <c r="H586" s="837">
        <v>1</v>
      </c>
      <c r="I586" s="849"/>
      <c r="J586" s="849"/>
      <c r="K586" s="837">
        <v>0</v>
      </c>
      <c r="L586" s="849">
        <v>3</v>
      </c>
      <c r="M586" s="850">
        <v>1177.23</v>
      </c>
    </row>
    <row r="587" spans="1:13" ht="14.4" customHeight="1" x14ac:dyDescent="0.3">
      <c r="A587" s="831" t="s">
        <v>2584</v>
      </c>
      <c r="B587" s="832" t="s">
        <v>2108</v>
      </c>
      <c r="C587" s="832" t="s">
        <v>3440</v>
      </c>
      <c r="D587" s="832" t="s">
        <v>3439</v>
      </c>
      <c r="E587" s="832" t="s">
        <v>3441</v>
      </c>
      <c r="F587" s="849">
        <v>2</v>
      </c>
      <c r="G587" s="849">
        <v>1207.44</v>
      </c>
      <c r="H587" s="837">
        <v>1</v>
      </c>
      <c r="I587" s="849"/>
      <c r="J587" s="849"/>
      <c r="K587" s="837">
        <v>0</v>
      </c>
      <c r="L587" s="849">
        <v>2</v>
      </c>
      <c r="M587" s="850">
        <v>1207.44</v>
      </c>
    </row>
    <row r="588" spans="1:13" ht="14.4" customHeight="1" x14ac:dyDescent="0.3">
      <c r="A588" s="831" t="s">
        <v>2584</v>
      </c>
      <c r="B588" s="832" t="s">
        <v>2111</v>
      </c>
      <c r="C588" s="832" t="s">
        <v>3764</v>
      </c>
      <c r="D588" s="832" t="s">
        <v>3765</v>
      </c>
      <c r="E588" s="832" t="s">
        <v>3766</v>
      </c>
      <c r="F588" s="849"/>
      <c r="G588" s="849"/>
      <c r="H588" s="837">
        <v>0</v>
      </c>
      <c r="I588" s="849">
        <v>1</v>
      </c>
      <c r="J588" s="849">
        <v>416.52</v>
      </c>
      <c r="K588" s="837">
        <v>1</v>
      </c>
      <c r="L588" s="849">
        <v>1</v>
      </c>
      <c r="M588" s="850">
        <v>416.52</v>
      </c>
    </row>
    <row r="589" spans="1:13" ht="14.4" customHeight="1" x14ac:dyDescent="0.3">
      <c r="A589" s="831" t="s">
        <v>2584</v>
      </c>
      <c r="B589" s="832" t="s">
        <v>4381</v>
      </c>
      <c r="C589" s="832" t="s">
        <v>3744</v>
      </c>
      <c r="D589" s="832" t="s">
        <v>3745</v>
      </c>
      <c r="E589" s="832" t="s">
        <v>3746</v>
      </c>
      <c r="F589" s="849">
        <v>1</v>
      </c>
      <c r="G589" s="849">
        <v>739.33</v>
      </c>
      <c r="H589" s="837">
        <v>1</v>
      </c>
      <c r="I589" s="849"/>
      <c r="J589" s="849"/>
      <c r="K589" s="837">
        <v>0</v>
      </c>
      <c r="L589" s="849">
        <v>1</v>
      </c>
      <c r="M589" s="850">
        <v>739.33</v>
      </c>
    </row>
    <row r="590" spans="1:13" ht="14.4" customHeight="1" x14ac:dyDescent="0.3">
      <c r="A590" s="831" t="s">
        <v>2584</v>
      </c>
      <c r="B590" s="832" t="s">
        <v>2121</v>
      </c>
      <c r="C590" s="832" t="s">
        <v>3872</v>
      </c>
      <c r="D590" s="832" t="s">
        <v>2128</v>
      </c>
      <c r="E590" s="832" t="s">
        <v>3873</v>
      </c>
      <c r="F590" s="849"/>
      <c r="G590" s="849"/>
      <c r="H590" s="837">
        <v>0</v>
      </c>
      <c r="I590" s="849">
        <v>1</v>
      </c>
      <c r="J590" s="849">
        <v>74.08</v>
      </c>
      <c r="K590" s="837">
        <v>1</v>
      </c>
      <c r="L590" s="849">
        <v>1</v>
      </c>
      <c r="M590" s="850">
        <v>74.08</v>
      </c>
    </row>
    <row r="591" spans="1:13" ht="14.4" customHeight="1" x14ac:dyDescent="0.3">
      <c r="A591" s="831" t="s">
        <v>2584</v>
      </c>
      <c r="B591" s="832" t="s">
        <v>2121</v>
      </c>
      <c r="C591" s="832" t="s">
        <v>2485</v>
      </c>
      <c r="D591" s="832" t="s">
        <v>2128</v>
      </c>
      <c r="E591" s="832" t="s">
        <v>2486</v>
      </c>
      <c r="F591" s="849"/>
      <c r="G591" s="849"/>
      <c r="H591" s="837">
        <v>0</v>
      </c>
      <c r="I591" s="849">
        <v>1</v>
      </c>
      <c r="J591" s="849">
        <v>115.33</v>
      </c>
      <c r="K591" s="837">
        <v>1</v>
      </c>
      <c r="L591" s="849">
        <v>1</v>
      </c>
      <c r="M591" s="850">
        <v>115.33</v>
      </c>
    </row>
    <row r="592" spans="1:13" ht="14.4" customHeight="1" x14ac:dyDescent="0.3">
      <c r="A592" s="831" t="s">
        <v>2584</v>
      </c>
      <c r="B592" s="832" t="s">
        <v>2121</v>
      </c>
      <c r="C592" s="832" t="s">
        <v>2127</v>
      </c>
      <c r="D592" s="832" t="s">
        <v>2128</v>
      </c>
      <c r="E592" s="832" t="s">
        <v>2124</v>
      </c>
      <c r="F592" s="849"/>
      <c r="G592" s="849"/>
      <c r="H592" s="837">
        <v>0</v>
      </c>
      <c r="I592" s="849">
        <v>1</v>
      </c>
      <c r="J592" s="849">
        <v>49.08</v>
      </c>
      <c r="K592" s="837">
        <v>1</v>
      </c>
      <c r="L592" s="849">
        <v>1</v>
      </c>
      <c r="M592" s="850">
        <v>49.08</v>
      </c>
    </row>
    <row r="593" spans="1:13" ht="14.4" customHeight="1" x14ac:dyDescent="0.3">
      <c r="A593" s="831" t="s">
        <v>2584</v>
      </c>
      <c r="B593" s="832" t="s">
        <v>2121</v>
      </c>
      <c r="C593" s="832" t="s">
        <v>3722</v>
      </c>
      <c r="D593" s="832" t="s">
        <v>2128</v>
      </c>
      <c r="E593" s="832" t="s">
        <v>3723</v>
      </c>
      <c r="F593" s="849">
        <v>1</v>
      </c>
      <c r="G593" s="849">
        <v>84.18</v>
      </c>
      <c r="H593" s="837">
        <v>1</v>
      </c>
      <c r="I593" s="849"/>
      <c r="J593" s="849"/>
      <c r="K593" s="837">
        <v>0</v>
      </c>
      <c r="L593" s="849">
        <v>1</v>
      </c>
      <c r="M593" s="850">
        <v>84.18</v>
      </c>
    </row>
    <row r="594" spans="1:13" ht="14.4" customHeight="1" x14ac:dyDescent="0.3">
      <c r="A594" s="831" t="s">
        <v>2584</v>
      </c>
      <c r="B594" s="832" t="s">
        <v>2121</v>
      </c>
      <c r="C594" s="832" t="s">
        <v>3874</v>
      </c>
      <c r="D594" s="832" t="s">
        <v>2123</v>
      </c>
      <c r="E594" s="832" t="s">
        <v>2428</v>
      </c>
      <c r="F594" s="849"/>
      <c r="G594" s="849"/>
      <c r="H594" s="837">
        <v>0</v>
      </c>
      <c r="I594" s="849">
        <v>1</v>
      </c>
      <c r="J594" s="849">
        <v>63.14</v>
      </c>
      <c r="K594" s="837">
        <v>1</v>
      </c>
      <c r="L594" s="849">
        <v>1</v>
      </c>
      <c r="M594" s="850">
        <v>63.14</v>
      </c>
    </row>
    <row r="595" spans="1:13" ht="14.4" customHeight="1" x14ac:dyDescent="0.3">
      <c r="A595" s="831" t="s">
        <v>2584</v>
      </c>
      <c r="B595" s="832" t="s">
        <v>2133</v>
      </c>
      <c r="C595" s="832" t="s">
        <v>2136</v>
      </c>
      <c r="D595" s="832" t="s">
        <v>1309</v>
      </c>
      <c r="E595" s="832" t="s">
        <v>2137</v>
      </c>
      <c r="F595" s="849"/>
      <c r="G595" s="849"/>
      <c r="H595" s="837">
        <v>0</v>
      </c>
      <c r="I595" s="849">
        <v>1</v>
      </c>
      <c r="J595" s="849">
        <v>154.36000000000001</v>
      </c>
      <c r="K595" s="837">
        <v>1</v>
      </c>
      <c r="L595" s="849">
        <v>1</v>
      </c>
      <c r="M595" s="850">
        <v>154.36000000000001</v>
      </c>
    </row>
    <row r="596" spans="1:13" ht="14.4" customHeight="1" x14ac:dyDescent="0.3">
      <c r="A596" s="831" t="s">
        <v>2584</v>
      </c>
      <c r="B596" s="832" t="s">
        <v>2142</v>
      </c>
      <c r="C596" s="832" t="s">
        <v>3750</v>
      </c>
      <c r="D596" s="832" t="s">
        <v>2665</v>
      </c>
      <c r="E596" s="832" t="s">
        <v>1341</v>
      </c>
      <c r="F596" s="849">
        <v>2</v>
      </c>
      <c r="G596" s="849">
        <v>170.54</v>
      </c>
      <c r="H596" s="837">
        <v>1</v>
      </c>
      <c r="I596" s="849"/>
      <c r="J596" s="849"/>
      <c r="K596" s="837">
        <v>0</v>
      </c>
      <c r="L596" s="849">
        <v>2</v>
      </c>
      <c r="M596" s="850">
        <v>170.54</v>
      </c>
    </row>
    <row r="597" spans="1:13" ht="14.4" customHeight="1" x14ac:dyDescent="0.3">
      <c r="A597" s="831" t="s">
        <v>2584</v>
      </c>
      <c r="B597" s="832" t="s">
        <v>2142</v>
      </c>
      <c r="C597" s="832" t="s">
        <v>3751</v>
      </c>
      <c r="D597" s="832" t="s">
        <v>2665</v>
      </c>
      <c r="E597" s="832" t="s">
        <v>2147</v>
      </c>
      <c r="F597" s="849">
        <v>3</v>
      </c>
      <c r="G597" s="849">
        <v>511.56000000000006</v>
      </c>
      <c r="H597" s="837">
        <v>1</v>
      </c>
      <c r="I597" s="849"/>
      <c r="J597" s="849"/>
      <c r="K597" s="837">
        <v>0</v>
      </c>
      <c r="L597" s="849">
        <v>3</v>
      </c>
      <c r="M597" s="850">
        <v>511.56000000000006</v>
      </c>
    </row>
    <row r="598" spans="1:13" ht="14.4" customHeight="1" x14ac:dyDescent="0.3">
      <c r="A598" s="831" t="s">
        <v>2584</v>
      </c>
      <c r="B598" s="832" t="s">
        <v>2142</v>
      </c>
      <c r="C598" s="832" t="s">
        <v>2664</v>
      </c>
      <c r="D598" s="832" t="s">
        <v>2665</v>
      </c>
      <c r="E598" s="832" t="s">
        <v>2666</v>
      </c>
      <c r="F598" s="849">
        <v>4</v>
      </c>
      <c r="G598" s="849">
        <v>954.88</v>
      </c>
      <c r="H598" s="837">
        <v>1</v>
      </c>
      <c r="I598" s="849"/>
      <c r="J598" s="849"/>
      <c r="K598" s="837">
        <v>0</v>
      </c>
      <c r="L598" s="849">
        <v>4</v>
      </c>
      <c r="M598" s="850">
        <v>954.88</v>
      </c>
    </row>
    <row r="599" spans="1:13" ht="14.4" customHeight="1" x14ac:dyDescent="0.3">
      <c r="A599" s="831" t="s">
        <v>2584</v>
      </c>
      <c r="B599" s="832" t="s">
        <v>4359</v>
      </c>
      <c r="C599" s="832" t="s">
        <v>2730</v>
      </c>
      <c r="D599" s="832" t="s">
        <v>1342</v>
      </c>
      <c r="E599" s="832" t="s">
        <v>2666</v>
      </c>
      <c r="F599" s="849">
        <v>1</v>
      </c>
      <c r="G599" s="849">
        <v>98.75</v>
      </c>
      <c r="H599" s="837">
        <v>1</v>
      </c>
      <c r="I599" s="849"/>
      <c r="J599" s="849"/>
      <c r="K599" s="837">
        <v>0</v>
      </c>
      <c r="L599" s="849">
        <v>1</v>
      </c>
      <c r="M599" s="850">
        <v>98.75</v>
      </c>
    </row>
    <row r="600" spans="1:13" ht="14.4" customHeight="1" x14ac:dyDescent="0.3">
      <c r="A600" s="831" t="s">
        <v>2584</v>
      </c>
      <c r="B600" s="832" t="s">
        <v>2184</v>
      </c>
      <c r="C600" s="832" t="s">
        <v>2721</v>
      </c>
      <c r="D600" s="832" t="s">
        <v>2722</v>
      </c>
      <c r="E600" s="832" t="s">
        <v>2723</v>
      </c>
      <c r="F600" s="849">
        <v>9</v>
      </c>
      <c r="G600" s="849">
        <v>1904.4900000000002</v>
      </c>
      <c r="H600" s="837">
        <v>1</v>
      </c>
      <c r="I600" s="849"/>
      <c r="J600" s="849"/>
      <c r="K600" s="837">
        <v>0</v>
      </c>
      <c r="L600" s="849">
        <v>9</v>
      </c>
      <c r="M600" s="850">
        <v>1904.4900000000002</v>
      </c>
    </row>
    <row r="601" spans="1:13" ht="14.4" customHeight="1" x14ac:dyDescent="0.3">
      <c r="A601" s="831" t="s">
        <v>2584</v>
      </c>
      <c r="B601" s="832" t="s">
        <v>2184</v>
      </c>
      <c r="C601" s="832" t="s">
        <v>2188</v>
      </c>
      <c r="D601" s="832" t="s">
        <v>2189</v>
      </c>
      <c r="E601" s="832" t="s">
        <v>2190</v>
      </c>
      <c r="F601" s="849"/>
      <c r="G601" s="849"/>
      <c r="H601" s="837">
        <v>0</v>
      </c>
      <c r="I601" s="849">
        <v>2</v>
      </c>
      <c r="J601" s="849">
        <v>6463.62</v>
      </c>
      <c r="K601" s="837">
        <v>1</v>
      </c>
      <c r="L601" s="849">
        <v>2</v>
      </c>
      <c r="M601" s="850">
        <v>6463.62</v>
      </c>
    </row>
    <row r="602" spans="1:13" ht="14.4" customHeight="1" x14ac:dyDescent="0.3">
      <c r="A602" s="831" t="s">
        <v>2584</v>
      </c>
      <c r="B602" s="832" t="s">
        <v>2232</v>
      </c>
      <c r="C602" s="832" t="s">
        <v>2233</v>
      </c>
      <c r="D602" s="832" t="s">
        <v>711</v>
      </c>
      <c r="E602" s="832" t="s">
        <v>2234</v>
      </c>
      <c r="F602" s="849"/>
      <c r="G602" s="849"/>
      <c r="H602" s="837">
        <v>0</v>
      </c>
      <c r="I602" s="849">
        <v>8</v>
      </c>
      <c r="J602" s="849">
        <v>387.36</v>
      </c>
      <c r="K602" s="837">
        <v>1</v>
      </c>
      <c r="L602" s="849">
        <v>8</v>
      </c>
      <c r="M602" s="850">
        <v>387.36</v>
      </c>
    </row>
    <row r="603" spans="1:13" ht="14.4" customHeight="1" x14ac:dyDescent="0.3">
      <c r="A603" s="831" t="s">
        <v>2584</v>
      </c>
      <c r="B603" s="832" t="s">
        <v>2232</v>
      </c>
      <c r="C603" s="832" t="s">
        <v>2856</v>
      </c>
      <c r="D603" s="832" t="s">
        <v>2857</v>
      </c>
      <c r="E603" s="832" t="s">
        <v>2858</v>
      </c>
      <c r="F603" s="849">
        <v>2</v>
      </c>
      <c r="G603" s="849">
        <v>96.84</v>
      </c>
      <c r="H603" s="837">
        <v>1</v>
      </c>
      <c r="I603" s="849"/>
      <c r="J603" s="849"/>
      <c r="K603" s="837">
        <v>0</v>
      </c>
      <c r="L603" s="849">
        <v>2</v>
      </c>
      <c r="M603" s="850">
        <v>96.84</v>
      </c>
    </row>
    <row r="604" spans="1:13" ht="14.4" customHeight="1" x14ac:dyDescent="0.3">
      <c r="A604" s="831" t="s">
        <v>2584</v>
      </c>
      <c r="B604" s="832" t="s">
        <v>2235</v>
      </c>
      <c r="C604" s="832" t="s">
        <v>2955</v>
      </c>
      <c r="D604" s="832" t="s">
        <v>2956</v>
      </c>
      <c r="E604" s="832" t="s">
        <v>679</v>
      </c>
      <c r="F604" s="849">
        <v>3</v>
      </c>
      <c r="G604" s="849">
        <v>217.64999999999998</v>
      </c>
      <c r="H604" s="837">
        <v>1</v>
      </c>
      <c r="I604" s="849"/>
      <c r="J604" s="849"/>
      <c r="K604" s="837">
        <v>0</v>
      </c>
      <c r="L604" s="849">
        <v>3</v>
      </c>
      <c r="M604" s="850">
        <v>217.64999999999998</v>
      </c>
    </row>
    <row r="605" spans="1:13" ht="14.4" customHeight="1" x14ac:dyDescent="0.3">
      <c r="A605" s="831" t="s">
        <v>2584</v>
      </c>
      <c r="B605" s="832" t="s">
        <v>2235</v>
      </c>
      <c r="C605" s="832" t="s">
        <v>3180</v>
      </c>
      <c r="D605" s="832" t="s">
        <v>2657</v>
      </c>
      <c r="E605" s="832" t="s">
        <v>680</v>
      </c>
      <c r="F605" s="849">
        <v>1</v>
      </c>
      <c r="G605" s="849">
        <v>65.28</v>
      </c>
      <c r="H605" s="837">
        <v>1</v>
      </c>
      <c r="I605" s="849"/>
      <c r="J605" s="849"/>
      <c r="K605" s="837">
        <v>0</v>
      </c>
      <c r="L605" s="849">
        <v>1</v>
      </c>
      <c r="M605" s="850">
        <v>65.28</v>
      </c>
    </row>
    <row r="606" spans="1:13" ht="14.4" customHeight="1" x14ac:dyDescent="0.3">
      <c r="A606" s="831" t="s">
        <v>2584</v>
      </c>
      <c r="B606" s="832" t="s">
        <v>2235</v>
      </c>
      <c r="C606" s="832" t="s">
        <v>3729</v>
      </c>
      <c r="D606" s="832" t="s">
        <v>3730</v>
      </c>
      <c r="E606" s="832" t="s">
        <v>2958</v>
      </c>
      <c r="F606" s="849">
        <v>3</v>
      </c>
      <c r="G606" s="849">
        <v>108.81</v>
      </c>
      <c r="H606" s="837">
        <v>1</v>
      </c>
      <c r="I606" s="849"/>
      <c r="J606" s="849"/>
      <c r="K606" s="837">
        <v>0</v>
      </c>
      <c r="L606" s="849">
        <v>3</v>
      </c>
      <c r="M606" s="850">
        <v>108.81</v>
      </c>
    </row>
    <row r="607" spans="1:13" ht="14.4" customHeight="1" x14ac:dyDescent="0.3">
      <c r="A607" s="831" t="s">
        <v>2584</v>
      </c>
      <c r="B607" s="832" t="s">
        <v>2235</v>
      </c>
      <c r="C607" s="832" t="s">
        <v>2656</v>
      </c>
      <c r="D607" s="832" t="s">
        <v>2657</v>
      </c>
      <c r="E607" s="832" t="s">
        <v>2658</v>
      </c>
      <c r="F607" s="849">
        <v>6</v>
      </c>
      <c r="G607" s="849">
        <v>730.5</v>
      </c>
      <c r="H607" s="837">
        <v>1</v>
      </c>
      <c r="I607" s="849"/>
      <c r="J607" s="849"/>
      <c r="K607" s="837">
        <v>0</v>
      </c>
      <c r="L607" s="849">
        <v>6</v>
      </c>
      <c r="M607" s="850">
        <v>730.5</v>
      </c>
    </row>
    <row r="608" spans="1:13" ht="14.4" customHeight="1" x14ac:dyDescent="0.3">
      <c r="A608" s="831" t="s">
        <v>2584</v>
      </c>
      <c r="B608" s="832" t="s">
        <v>2235</v>
      </c>
      <c r="C608" s="832" t="s">
        <v>3731</v>
      </c>
      <c r="D608" s="832" t="s">
        <v>3730</v>
      </c>
      <c r="E608" s="832" t="s">
        <v>2958</v>
      </c>
      <c r="F608" s="849">
        <v>2</v>
      </c>
      <c r="G608" s="849">
        <v>72.540000000000006</v>
      </c>
      <c r="H608" s="837">
        <v>1</v>
      </c>
      <c r="I608" s="849"/>
      <c r="J608" s="849"/>
      <c r="K608" s="837">
        <v>0</v>
      </c>
      <c r="L608" s="849">
        <v>2</v>
      </c>
      <c r="M608" s="850">
        <v>72.540000000000006</v>
      </c>
    </row>
    <row r="609" spans="1:13" ht="14.4" customHeight="1" x14ac:dyDescent="0.3">
      <c r="A609" s="831" t="s">
        <v>2584</v>
      </c>
      <c r="B609" s="832" t="s">
        <v>2249</v>
      </c>
      <c r="C609" s="832" t="s">
        <v>2250</v>
      </c>
      <c r="D609" s="832" t="s">
        <v>2251</v>
      </c>
      <c r="E609" s="832" t="s">
        <v>2252</v>
      </c>
      <c r="F609" s="849"/>
      <c r="G609" s="849"/>
      <c r="H609" s="837"/>
      <c r="I609" s="849">
        <v>11</v>
      </c>
      <c r="J609" s="849">
        <v>0</v>
      </c>
      <c r="K609" s="837"/>
      <c r="L609" s="849">
        <v>11</v>
      </c>
      <c r="M609" s="850">
        <v>0</v>
      </c>
    </row>
    <row r="610" spans="1:13" ht="14.4" customHeight="1" x14ac:dyDescent="0.3">
      <c r="A610" s="831" t="s">
        <v>2584</v>
      </c>
      <c r="B610" s="832" t="s">
        <v>2256</v>
      </c>
      <c r="C610" s="832" t="s">
        <v>2887</v>
      </c>
      <c r="D610" s="832" t="s">
        <v>2885</v>
      </c>
      <c r="E610" s="832" t="s">
        <v>2888</v>
      </c>
      <c r="F610" s="849">
        <v>2</v>
      </c>
      <c r="G610" s="849">
        <v>2391.5</v>
      </c>
      <c r="H610" s="837">
        <v>1</v>
      </c>
      <c r="I610" s="849"/>
      <c r="J610" s="849"/>
      <c r="K610" s="837">
        <v>0</v>
      </c>
      <c r="L610" s="849">
        <v>2</v>
      </c>
      <c r="M610" s="850">
        <v>2391.5</v>
      </c>
    </row>
    <row r="611" spans="1:13" ht="14.4" customHeight="1" x14ac:dyDescent="0.3">
      <c r="A611" s="831" t="s">
        <v>2584</v>
      </c>
      <c r="B611" s="832" t="s">
        <v>2256</v>
      </c>
      <c r="C611" s="832" t="s">
        <v>3522</v>
      </c>
      <c r="D611" s="832" t="s">
        <v>2885</v>
      </c>
      <c r="E611" s="832" t="s">
        <v>3523</v>
      </c>
      <c r="F611" s="849">
        <v>2</v>
      </c>
      <c r="G611" s="849">
        <v>4782.9799999999996</v>
      </c>
      <c r="H611" s="837">
        <v>1</v>
      </c>
      <c r="I611" s="849"/>
      <c r="J611" s="849"/>
      <c r="K611" s="837">
        <v>0</v>
      </c>
      <c r="L611" s="849">
        <v>2</v>
      </c>
      <c r="M611" s="850">
        <v>4782.9799999999996</v>
      </c>
    </row>
    <row r="612" spans="1:13" ht="14.4" customHeight="1" x14ac:dyDescent="0.3">
      <c r="A612" s="831" t="s">
        <v>2584</v>
      </c>
      <c r="B612" s="832" t="s">
        <v>2260</v>
      </c>
      <c r="C612" s="832" t="s">
        <v>3732</v>
      </c>
      <c r="D612" s="832" t="s">
        <v>3733</v>
      </c>
      <c r="E612" s="832" t="s">
        <v>2454</v>
      </c>
      <c r="F612" s="849">
        <v>8</v>
      </c>
      <c r="G612" s="849">
        <v>37.6</v>
      </c>
      <c r="H612" s="837">
        <v>1</v>
      </c>
      <c r="I612" s="849"/>
      <c r="J612" s="849"/>
      <c r="K612" s="837">
        <v>0</v>
      </c>
      <c r="L612" s="849">
        <v>8</v>
      </c>
      <c r="M612" s="850">
        <v>37.6</v>
      </c>
    </row>
    <row r="613" spans="1:13" ht="14.4" customHeight="1" x14ac:dyDescent="0.3">
      <c r="A613" s="831" t="s">
        <v>2584</v>
      </c>
      <c r="B613" s="832" t="s">
        <v>2264</v>
      </c>
      <c r="C613" s="832" t="s">
        <v>3846</v>
      </c>
      <c r="D613" s="832" t="s">
        <v>3847</v>
      </c>
      <c r="E613" s="832" t="s">
        <v>3281</v>
      </c>
      <c r="F613" s="849">
        <v>1</v>
      </c>
      <c r="G613" s="849">
        <v>0</v>
      </c>
      <c r="H613" s="837"/>
      <c r="I613" s="849"/>
      <c r="J613" s="849"/>
      <c r="K613" s="837"/>
      <c r="L613" s="849">
        <v>1</v>
      </c>
      <c r="M613" s="850">
        <v>0</v>
      </c>
    </row>
    <row r="614" spans="1:13" ht="14.4" customHeight="1" x14ac:dyDescent="0.3">
      <c r="A614" s="831" t="s">
        <v>2584</v>
      </c>
      <c r="B614" s="832" t="s">
        <v>2264</v>
      </c>
      <c r="C614" s="832" t="s">
        <v>2265</v>
      </c>
      <c r="D614" s="832" t="s">
        <v>1248</v>
      </c>
      <c r="E614" s="832" t="s">
        <v>2266</v>
      </c>
      <c r="F614" s="849"/>
      <c r="G614" s="849"/>
      <c r="H614" s="837"/>
      <c r="I614" s="849">
        <v>1</v>
      </c>
      <c r="J614" s="849">
        <v>0</v>
      </c>
      <c r="K614" s="837"/>
      <c r="L614" s="849">
        <v>1</v>
      </c>
      <c r="M614" s="850">
        <v>0</v>
      </c>
    </row>
    <row r="615" spans="1:13" ht="14.4" customHeight="1" x14ac:dyDescent="0.3">
      <c r="A615" s="831" t="s">
        <v>2584</v>
      </c>
      <c r="B615" s="832" t="s">
        <v>2264</v>
      </c>
      <c r="C615" s="832" t="s">
        <v>3844</v>
      </c>
      <c r="D615" s="832" t="s">
        <v>3845</v>
      </c>
      <c r="E615" s="832" t="s">
        <v>2268</v>
      </c>
      <c r="F615" s="849">
        <v>1</v>
      </c>
      <c r="G615" s="849">
        <v>0</v>
      </c>
      <c r="H615" s="837"/>
      <c r="I615" s="849"/>
      <c r="J615" s="849"/>
      <c r="K615" s="837"/>
      <c r="L615" s="849">
        <v>1</v>
      </c>
      <c r="M615" s="850">
        <v>0</v>
      </c>
    </row>
    <row r="616" spans="1:13" ht="14.4" customHeight="1" x14ac:dyDescent="0.3">
      <c r="A616" s="831" t="s">
        <v>2584</v>
      </c>
      <c r="B616" s="832" t="s">
        <v>2264</v>
      </c>
      <c r="C616" s="832" t="s">
        <v>2267</v>
      </c>
      <c r="D616" s="832" t="s">
        <v>1248</v>
      </c>
      <c r="E616" s="832" t="s">
        <v>2268</v>
      </c>
      <c r="F616" s="849"/>
      <c r="G616" s="849"/>
      <c r="H616" s="837"/>
      <c r="I616" s="849">
        <v>4</v>
      </c>
      <c r="J616" s="849">
        <v>0</v>
      </c>
      <c r="K616" s="837"/>
      <c r="L616" s="849">
        <v>4</v>
      </c>
      <c r="M616" s="850">
        <v>0</v>
      </c>
    </row>
    <row r="617" spans="1:13" ht="14.4" customHeight="1" x14ac:dyDescent="0.3">
      <c r="A617" s="831" t="s">
        <v>2584</v>
      </c>
      <c r="B617" s="832" t="s">
        <v>2269</v>
      </c>
      <c r="C617" s="832" t="s">
        <v>3452</v>
      </c>
      <c r="D617" s="832" t="s">
        <v>777</v>
      </c>
      <c r="E617" s="832" t="s">
        <v>2516</v>
      </c>
      <c r="F617" s="849"/>
      <c r="G617" s="849"/>
      <c r="H617" s="837">
        <v>0</v>
      </c>
      <c r="I617" s="849">
        <v>4</v>
      </c>
      <c r="J617" s="849">
        <v>1056</v>
      </c>
      <c r="K617" s="837">
        <v>1</v>
      </c>
      <c r="L617" s="849">
        <v>4</v>
      </c>
      <c r="M617" s="850">
        <v>1056</v>
      </c>
    </row>
    <row r="618" spans="1:13" ht="14.4" customHeight="1" x14ac:dyDescent="0.3">
      <c r="A618" s="831" t="s">
        <v>2584</v>
      </c>
      <c r="B618" s="832" t="s">
        <v>2269</v>
      </c>
      <c r="C618" s="832" t="s">
        <v>2270</v>
      </c>
      <c r="D618" s="832" t="s">
        <v>775</v>
      </c>
      <c r="E618" s="832" t="s">
        <v>1510</v>
      </c>
      <c r="F618" s="849"/>
      <c r="G618" s="849"/>
      <c r="H618" s="837">
        <v>0</v>
      </c>
      <c r="I618" s="849">
        <v>2</v>
      </c>
      <c r="J618" s="849">
        <v>131.97999999999999</v>
      </c>
      <c r="K618" s="837">
        <v>1</v>
      </c>
      <c r="L618" s="849">
        <v>2</v>
      </c>
      <c r="M618" s="850">
        <v>131.97999999999999</v>
      </c>
    </row>
    <row r="619" spans="1:13" ht="14.4" customHeight="1" x14ac:dyDescent="0.3">
      <c r="A619" s="831" t="s">
        <v>2584</v>
      </c>
      <c r="B619" s="832" t="s">
        <v>2269</v>
      </c>
      <c r="C619" s="832" t="s">
        <v>2793</v>
      </c>
      <c r="D619" s="832" t="s">
        <v>777</v>
      </c>
      <c r="E619" s="832" t="s">
        <v>2516</v>
      </c>
      <c r="F619" s="849"/>
      <c r="G619" s="849"/>
      <c r="H619" s="837">
        <v>0</v>
      </c>
      <c r="I619" s="849">
        <v>5</v>
      </c>
      <c r="J619" s="849">
        <v>1320</v>
      </c>
      <c r="K619" s="837">
        <v>1</v>
      </c>
      <c r="L619" s="849">
        <v>5</v>
      </c>
      <c r="M619" s="850">
        <v>1320</v>
      </c>
    </row>
    <row r="620" spans="1:13" ht="14.4" customHeight="1" x14ac:dyDescent="0.3">
      <c r="A620" s="831" t="s">
        <v>2584</v>
      </c>
      <c r="B620" s="832" t="s">
        <v>2269</v>
      </c>
      <c r="C620" s="832" t="s">
        <v>3756</v>
      </c>
      <c r="D620" s="832" t="s">
        <v>3757</v>
      </c>
      <c r="E620" s="832" t="s">
        <v>2048</v>
      </c>
      <c r="F620" s="849">
        <v>2</v>
      </c>
      <c r="G620" s="849">
        <v>246.4</v>
      </c>
      <c r="H620" s="837">
        <v>1</v>
      </c>
      <c r="I620" s="849"/>
      <c r="J620" s="849"/>
      <c r="K620" s="837">
        <v>0</v>
      </c>
      <c r="L620" s="849">
        <v>2</v>
      </c>
      <c r="M620" s="850">
        <v>246.4</v>
      </c>
    </row>
    <row r="621" spans="1:13" ht="14.4" customHeight="1" x14ac:dyDescent="0.3">
      <c r="A621" s="831" t="s">
        <v>2584</v>
      </c>
      <c r="B621" s="832" t="s">
        <v>2496</v>
      </c>
      <c r="C621" s="832" t="s">
        <v>3829</v>
      </c>
      <c r="D621" s="832" t="s">
        <v>2498</v>
      </c>
      <c r="E621" s="832" t="s">
        <v>2785</v>
      </c>
      <c r="F621" s="849"/>
      <c r="G621" s="849"/>
      <c r="H621" s="837">
        <v>0</v>
      </c>
      <c r="I621" s="849">
        <v>3</v>
      </c>
      <c r="J621" s="849">
        <v>368.88</v>
      </c>
      <c r="K621" s="837">
        <v>1</v>
      </c>
      <c r="L621" s="849">
        <v>3</v>
      </c>
      <c r="M621" s="850">
        <v>368.88</v>
      </c>
    </row>
    <row r="622" spans="1:13" ht="14.4" customHeight="1" x14ac:dyDescent="0.3">
      <c r="A622" s="831" t="s">
        <v>2584</v>
      </c>
      <c r="B622" s="832" t="s">
        <v>2459</v>
      </c>
      <c r="C622" s="832" t="s">
        <v>3856</v>
      </c>
      <c r="D622" s="832" t="s">
        <v>3857</v>
      </c>
      <c r="E622" s="832" t="s">
        <v>4382</v>
      </c>
      <c r="F622" s="849"/>
      <c r="G622" s="849"/>
      <c r="H622" s="837">
        <v>0</v>
      </c>
      <c r="I622" s="849">
        <v>2</v>
      </c>
      <c r="J622" s="849">
        <v>1415.34</v>
      </c>
      <c r="K622" s="837">
        <v>1</v>
      </c>
      <c r="L622" s="849">
        <v>2</v>
      </c>
      <c r="M622" s="850">
        <v>1415.34</v>
      </c>
    </row>
    <row r="623" spans="1:13" ht="14.4" customHeight="1" x14ac:dyDescent="0.3">
      <c r="A623" s="831" t="s">
        <v>2584</v>
      </c>
      <c r="B623" s="832" t="s">
        <v>2284</v>
      </c>
      <c r="C623" s="832" t="s">
        <v>2285</v>
      </c>
      <c r="D623" s="832" t="s">
        <v>1095</v>
      </c>
      <c r="E623" s="832" t="s">
        <v>2286</v>
      </c>
      <c r="F623" s="849"/>
      <c r="G623" s="849"/>
      <c r="H623" s="837"/>
      <c r="I623" s="849">
        <v>3</v>
      </c>
      <c r="J623" s="849">
        <v>0</v>
      </c>
      <c r="K623" s="837"/>
      <c r="L623" s="849">
        <v>3</v>
      </c>
      <c r="M623" s="850">
        <v>0</v>
      </c>
    </row>
    <row r="624" spans="1:13" ht="14.4" customHeight="1" x14ac:dyDescent="0.3">
      <c r="A624" s="831" t="s">
        <v>2584</v>
      </c>
      <c r="B624" s="832" t="s">
        <v>2284</v>
      </c>
      <c r="C624" s="832" t="s">
        <v>2468</v>
      </c>
      <c r="D624" s="832" t="s">
        <v>1095</v>
      </c>
      <c r="E624" s="832" t="s">
        <v>2469</v>
      </c>
      <c r="F624" s="849"/>
      <c r="G624" s="849"/>
      <c r="H624" s="837">
        <v>0</v>
      </c>
      <c r="I624" s="849">
        <v>1</v>
      </c>
      <c r="J624" s="849">
        <v>161.93</v>
      </c>
      <c r="K624" s="837">
        <v>1</v>
      </c>
      <c r="L624" s="849">
        <v>1</v>
      </c>
      <c r="M624" s="850">
        <v>161.93</v>
      </c>
    </row>
    <row r="625" spans="1:13" ht="14.4" customHeight="1" x14ac:dyDescent="0.3">
      <c r="A625" s="831" t="s">
        <v>2584</v>
      </c>
      <c r="B625" s="832" t="s">
        <v>2284</v>
      </c>
      <c r="C625" s="832" t="s">
        <v>3724</v>
      </c>
      <c r="D625" s="832" t="s">
        <v>3725</v>
      </c>
      <c r="E625" s="832" t="s">
        <v>2286</v>
      </c>
      <c r="F625" s="849">
        <v>2</v>
      </c>
      <c r="G625" s="849">
        <v>0</v>
      </c>
      <c r="H625" s="837"/>
      <c r="I625" s="849"/>
      <c r="J625" s="849"/>
      <c r="K625" s="837"/>
      <c r="L625" s="849">
        <v>2</v>
      </c>
      <c r="M625" s="850">
        <v>0</v>
      </c>
    </row>
    <row r="626" spans="1:13" ht="14.4" customHeight="1" x14ac:dyDescent="0.3">
      <c r="A626" s="831" t="s">
        <v>2584</v>
      </c>
      <c r="B626" s="832" t="s">
        <v>2284</v>
      </c>
      <c r="C626" s="832" t="s">
        <v>3726</v>
      </c>
      <c r="D626" s="832" t="s">
        <v>3725</v>
      </c>
      <c r="E626" s="832" t="s">
        <v>2286</v>
      </c>
      <c r="F626" s="849">
        <v>2</v>
      </c>
      <c r="G626" s="849">
        <v>0</v>
      </c>
      <c r="H626" s="837"/>
      <c r="I626" s="849"/>
      <c r="J626" s="849"/>
      <c r="K626" s="837"/>
      <c r="L626" s="849">
        <v>2</v>
      </c>
      <c r="M626" s="850">
        <v>0</v>
      </c>
    </row>
    <row r="627" spans="1:13" ht="14.4" customHeight="1" x14ac:dyDescent="0.3">
      <c r="A627" s="831" t="s">
        <v>2584</v>
      </c>
      <c r="B627" s="832" t="s">
        <v>2284</v>
      </c>
      <c r="C627" s="832" t="s">
        <v>3727</v>
      </c>
      <c r="D627" s="832" t="s">
        <v>3725</v>
      </c>
      <c r="E627" s="832" t="s">
        <v>2286</v>
      </c>
      <c r="F627" s="849">
        <v>1</v>
      </c>
      <c r="G627" s="849">
        <v>0</v>
      </c>
      <c r="H627" s="837"/>
      <c r="I627" s="849"/>
      <c r="J627" s="849"/>
      <c r="K627" s="837"/>
      <c r="L627" s="849">
        <v>1</v>
      </c>
      <c r="M627" s="850">
        <v>0</v>
      </c>
    </row>
    <row r="628" spans="1:13" ht="14.4" customHeight="1" x14ac:dyDescent="0.3">
      <c r="A628" s="831" t="s">
        <v>2584</v>
      </c>
      <c r="B628" s="832" t="s">
        <v>2291</v>
      </c>
      <c r="C628" s="832" t="s">
        <v>2292</v>
      </c>
      <c r="D628" s="832" t="s">
        <v>1245</v>
      </c>
      <c r="E628" s="832" t="s">
        <v>2293</v>
      </c>
      <c r="F628" s="849"/>
      <c r="G628" s="849"/>
      <c r="H628" s="837">
        <v>0</v>
      </c>
      <c r="I628" s="849">
        <v>1</v>
      </c>
      <c r="J628" s="849">
        <v>117.55</v>
      </c>
      <c r="K628" s="837">
        <v>1</v>
      </c>
      <c r="L628" s="849">
        <v>1</v>
      </c>
      <c r="M628" s="850">
        <v>117.55</v>
      </c>
    </row>
    <row r="629" spans="1:13" ht="14.4" customHeight="1" x14ac:dyDescent="0.3">
      <c r="A629" s="831" t="s">
        <v>2584</v>
      </c>
      <c r="B629" s="832" t="s">
        <v>2291</v>
      </c>
      <c r="C629" s="832" t="s">
        <v>2294</v>
      </c>
      <c r="D629" s="832" t="s">
        <v>1245</v>
      </c>
      <c r="E629" s="832" t="s">
        <v>1510</v>
      </c>
      <c r="F629" s="849"/>
      <c r="G629" s="849"/>
      <c r="H629" s="837">
        <v>0</v>
      </c>
      <c r="I629" s="849">
        <v>1</v>
      </c>
      <c r="J629" s="849">
        <v>58.77</v>
      </c>
      <c r="K629" s="837">
        <v>1</v>
      </c>
      <c r="L629" s="849">
        <v>1</v>
      </c>
      <c r="M629" s="850">
        <v>58.77</v>
      </c>
    </row>
    <row r="630" spans="1:13" ht="14.4" customHeight="1" x14ac:dyDescent="0.3">
      <c r="A630" s="831" t="s">
        <v>2584</v>
      </c>
      <c r="B630" s="832" t="s">
        <v>2291</v>
      </c>
      <c r="C630" s="832" t="s">
        <v>2295</v>
      </c>
      <c r="D630" s="832" t="s">
        <v>1245</v>
      </c>
      <c r="E630" s="832" t="s">
        <v>2296</v>
      </c>
      <c r="F630" s="849"/>
      <c r="G630" s="849"/>
      <c r="H630" s="837">
        <v>0</v>
      </c>
      <c r="I630" s="849">
        <v>2</v>
      </c>
      <c r="J630" s="849">
        <v>352.64</v>
      </c>
      <c r="K630" s="837">
        <v>1</v>
      </c>
      <c r="L630" s="849">
        <v>2</v>
      </c>
      <c r="M630" s="850">
        <v>352.64</v>
      </c>
    </row>
    <row r="631" spans="1:13" ht="14.4" customHeight="1" x14ac:dyDescent="0.3">
      <c r="A631" s="831" t="s">
        <v>2584</v>
      </c>
      <c r="B631" s="832" t="s">
        <v>2297</v>
      </c>
      <c r="C631" s="832" t="s">
        <v>3786</v>
      </c>
      <c r="D631" s="832" t="s">
        <v>3787</v>
      </c>
      <c r="E631" s="832" t="s">
        <v>2302</v>
      </c>
      <c r="F631" s="849">
        <v>1</v>
      </c>
      <c r="G631" s="849">
        <v>176.32</v>
      </c>
      <c r="H631" s="837">
        <v>1</v>
      </c>
      <c r="I631" s="849"/>
      <c r="J631" s="849"/>
      <c r="K631" s="837">
        <v>0</v>
      </c>
      <c r="L631" s="849">
        <v>1</v>
      </c>
      <c r="M631" s="850">
        <v>176.32</v>
      </c>
    </row>
    <row r="632" spans="1:13" ht="14.4" customHeight="1" x14ac:dyDescent="0.3">
      <c r="A632" s="831" t="s">
        <v>2584</v>
      </c>
      <c r="B632" s="832" t="s">
        <v>2306</v>
      </c>
      <c r="C632" s="832" t="s">
        <v>3814</v>
      </c>
      <c r="D632" s="832" t="s">
        <v>1270</v>
      </c>
      <c r="E632" s="832" t="s">
        <v>1271</v>
      </c>
      <c r="F632" s="849"/>
      <c r="G632" s="849"/>
      <c r="H632" s="837">
        <v>0</v>
      </c>
      <c r="I632" s="849">
        <v>19</v>
      </c>
      <c r="J632" s="849">
        <v>3690.94</v>
      </c>
      <c r="K632" s="837">
        <v>1</v>
      </c>
      <c r="L632" s="849">
        <v>19</v>
      </c>
      <c r="M632" s="850">
        <v>3690.94</v>
      </c>
    </row>
    <row r="633" spans="1:13" ht="14.4" customHeight="1" x14ac:dyDescent="0.3">
      <c r="A633" s="831" t="s">
        <v>2584</v>
      </c>
      <c r="B633" s="832" t="s">
        <v>2306</v>
      </c>
      <c r="C633" s="832" t="s">
        <v>2327</v>
      </c>
      <c r="D633" s="832" t="s">
        <v>2328</v>
      </c>
      <c r="E633" s="832" t="s">
        <v>1271</v>
      </c>
      <c r="F633" s="849"/>
      <c r="G633" s="849"/>
      <c r="H633" s="837">
        <v>0</v>
      </c>
      <c r="I633" s="849">
        <v>12</v>
      </c>
      <c r="J633" s="849">
        <v>2331.12</v>
      </c>
      <c r="K633" s="837">
        <v>1</v>
      </c>
      <c r="L633" s="849">
        <v>12</v>
      </c>
      <c r="M633" s="850">
        <v>2331.12</v>
      </c>
    </row>
    <row r="634" spans="1:13" ht="14.4" customHeight="1" x14ac:dyDescent="0.3">
      <c r="A634" s="831" t="s">
        <v>2584</v>
      </c>
      <c r="B634" s="832" t="s">
        <v>4361</v>
      </c>
      <c r="C634" s="832" t="s">
        <v>3848</v>
      </c>
      <c r="D634" s="832" t="s">
        <v>2921</v>
      </c>
      <c r="E634" s="832" t="s">
        <v>3849</v>
      </c>
      <c r="F634" s="849"/>
      <c r="G634" s="849"/>
      <c r="H634" s="837">
        <v>0</v>
      </c>
      <c r="I634" s="849">
        <v>2</v>
      </c>
      <c r="J634" s="849">
        <v>10572.24</v>
      </c>
      <c r="K634" s="837">
        <v>1</v>
      </c>
      <c r="L634" s="849">
        <v>2</v>
      </c>
      <c r="M634" s="850">
        <v>10572.24</v>
      </c>
    </row>
    <row r="635" spans="1:13" ht="14.4" customHeight="1" x14ac:dyDescent="0.3">
      <c r="A635" s="831" t="s">
        <v>2584</v>
      </c>
      <c r="B635" s="832" t="s">
        <v>4361</v>
      </c>
      <c r="C635" s="832" t="s">
        <v>3850</v>
      </c>
      <c r="D635" s="832" t="s">
        <v>2921</v>
      </c>
      <c r="E635" s="832" t="s">
        <v>3851</v>
      </c>
      <c r="F635" s="849"/>
      <c r="G635" s="849"/>
      <c r="H635" s="837">
        <v>0</v>
      </c>
      <c r="I635" s="849">
        <v>3</v>
      </c>
      <c r="J635" s="849">
        <v>8009.25</v>
      </c>
      <c r="K635" s="837">
        <v>1</v>
      </c>
      <c r="L635" s="849">
        <v>3</v>
      </c>
      <c r="M635" s="850">
        <v>8009.25</v>
      </c>
    </row>
    <row r="636" spans="1:13" ht="14.4" customHeight="1" x14ac:dyDescent="0.3">
      <c r="A636" s="831" t="s">
        <v>2584</v>
      </c>
      <c r="B636" s="832" t="s">
        <v>4375</v>
      </c>
      <c r="C636" s="832" t="s">
        <v>3859</v>
      </c>
      <c r="D636" s="832" t="s">
        <v>3546</v>
      </c>
      <c r="E636" s="832" t="s">
        <v>4383</v>
      </c>
      <c r="F636" s="849"/>
      <c r="G636" s="849"/>
      <c r="H636" s="837">
        <v>0</v>
      </c>
      <c r="I636" s="849">
        <v>1</v>
      </c>
      <c r="J636" s="849">
        <v>544.38</v>
      </c>
      <c r="K636" s="837">
        <v>1</v>
      </c>
      <c r="L636" s="849">
        <v>1</v>
      </c>
      <c r="M636" s="850">
        <v>544.38</v>
      </c>
    </row>
    <row r="637" spans="1:13" ht="14.4" customHeight="1" x14ac:dyDescent="0.3">
      <c r="A637" s="831" t="s">
        <v>2584</v>
      </c>
      <c r="B637" s="832" t="s">
        <v>4366</v>
      </c>
      <c r="C637" s="832" t="s">
        <v>3863</v>
      </c>
      <c r="D637" s="832" t="s">
        <v>3864</v>
      </c>
      <c r="E637" s="832" t="s">
        <v>3865</v>
      </c>
      <c r="F637" s="849">
        <v>1</v>
      </c>
      <c r="G637" s="849">
        <v>150.94</v>
      </c>
      <c r="H637" s="837">
        <v>1</v>
      </c>
      <c r="I637" s="849"/>
      <c r="J637" s="849"/>
      <c r="K637" s="837">
        <v>0</v>
      </c>
      <c r="L637" s="849">
        <v>1</v>
      </c>
      <c r="M637" s="850">
        <v>150.94</v>
      </c>
    </row>
    <row r="638" spans="1:13" ht="14.4" customHeight="1" x14ac:dyDescent="0.3">
      <c r="A638" s="831" t="s">
        <v>2584</v>
      </c>
      <c r="B638" s="832" t="s">
        <v>4366</v>
      </c>
      <c r="C638" s="832" t="s">
        <v>3866</v>
      </c>
      <c r="D638" s="832" t="s">
        <v>3867</v>
      </c>
      <c r="E638" s="832" t="s">
        <v>3868</v>
      </c>
      <c r="F638" s="849">
        <v>3</v>
      </c>
      <c r="G638" s="849">
        <v>150.96</v>
      </c>
      <c r="H638" s="837">
        <v>1</v>
      </c>
      <c r="I638" s="849"/>
      <c r="J638" s="849"/>
      <c r="K638" s="837">
        <v>0</v>
      </c>
      <c r="L638" s="849">
        <v>3</v>
      </c>
      <c r="M638" s="850">
        <v>150.96</v>
      </c>
    </row>
    <row r="639" spans="1:13" ht="14.4" customHeight="1" x14ac:dyDescent="0.3">
      <c r="A639" s="831" t="s">
        <v>2585</v>
      </c>
      <c r="B639" s="832" t="s">
        <v>1986</v>
      </c>
      <c r="C639" s="832" t="s">
        <v>2769</v>
      </c>
      <c r="D639" s="832" t="s">
        <v>1990</v>
      </c>
      <c r="E639" s="832" t="s">
        <v>1991</v>
      </c>
      <c r="F639" s="849"/>
      <c r="G639" s="849"/>
      <c r="H639" s="837">
        <v>0</v>
      </c>
      <c r="I639" s="849">
        <v>4</v>
      </c>
      <c r="J639" s="849">
        <v>460.72</v>
      </c>
      <c r="K639" s="837">
        <v>1</v>
      </c>
      <c r="L639" s="849">
        <v>4</v>
      </c>
      <c r="M639" s="850">
        <v>460.72</v>
      </c>
    </row>
    <row r="640" spans="1:13" ht="14.4" customHeight="1" x14ac:dyDescent="0.3">
      <c r="A640" s="831" t="s">
        <v>2585</v>
      </c>
      <c r="B640" s="832" t="s">
        <v>1986</v>
      </c>
      <c r="C640" s="832" t="s">
        <v>2697</v>
      </c>
      <c r="D640" s="832" t="s">
        <v>1990</v>
      </c>
      <c r="E640" s="832" t="s">
        <v>2698</v>
      </c>
      <c r="F640" s="849"/>
      <c r="G640" s="849"/>
      <c r="H640" s="837">
        <v>0</v>
      </c>
      <c r="I640" s="849">
        <v>2</v>
      </c>
      <c r="J640" s="849">
        <v>115.2</v>
      </c>
      <c r="K640" s="837">
        <v>1</v>
      </c>
      <c r="L640" s="849">
        <v>2</v>
      </c>
      <c r="M640" s="850">
        <v>115.2</v>
      </c>
    </row>
    <row r="641" spans="1:13" ht="14.4" customHeight="1" x14ac:dyDescent="0.3">
      <c r="A641" s="831" t="s">
        <v>2585</v>
      </c>
      <c r="B641" s="832" t="s">
        <v>1986</v>
      </c>
      <c r="C641" s="832" t="s">
        <v>2744</v>
      </c>
      <c r="D641" s="832" t="s">
        <v>1990</v>
      </c>
      <c r="E641" s="832" t="s">
        <v>2745</v>
      </c>
      <c r="F641" s="849">
        <v>1</v>
      </c>
      <c r="G641" s="849">
        <v>103.67</v>
      </c>
      <c r="H641" s="837">
        <v>1</v>
      </c>
      <c r="I641" s="849"/>
      <c r="J641" s="849"/>
      <c r="K641" s="837">
        <v>0</v>
      </c>
      <c r="L641" s="849">
        <v>1</v>
      </c>
      <c r="M641" s="850">
        <v>103.67</v>
      </c>
    </row>
    <row r="642" spans="1:13" ht="14.4" customHeight="1" x14ac:dyDescent="0.3">
      <c r="A642" s="831" t="s">
        <v>2585</v>
      </c>
      <c r="B642" s="832" t="s">
        <v>1992</v>
      </c>
      <c r="C642" s="832" t="s">
        <v>3402</v>
      </c>
      <c r="D642" s="832" t="s">
        <v>3403</v>
      </c>
      <c r="E642" s="832" t="s">
        <v>3404</v>
      </c>
      <c r="F642" s="849">
        <v>3</v>
      </c>
      <c r="G642" s="849">
        <v>1359.54</v>
      </c>
      <c r="H642" s="837">
        <v>1</v>
      </c>
      <c r="I642" s="849"/>
      <c r="J642" s="849"/>
      <c r="K642" s="837">
        <v>0</v>
      </c>
      <c r="L642" s="849">
        <v>3</v>
      </c>
      <c r="M642" s="850">
        <v>1359.54</v>
      </c>
    </row>
    <row r="643" spans="1:13" ht="14.4" customHeight="1" x14ac:dyDescent="0.3">
      <c r="A643" s="831" t="s">
        <v>2585</v>
      </c>
      <c r="B643" s="832" t="s">
        <v>1992</v>
      </c>
      <c r="C643" s="832" t="s">
        <v>3513</v>
      </c>
      <c r="D643" s="832" t="s">
        <v>3403</v>
      </c>
      <c r="E643" s="832" t="s">
        <v>3404</v>
      </c>
      <c r="F643" s="849"/>
      <c r="G643" s="849"/>
      <c r="H643" s="837">
        <v>0</v>
      </c>
      <c r="I643" s="849">
        <v>3</v>
      </c>
      <c r="J643" s="849">
        <v>1359.54</v>
      </c>
      <c r="K643" s="837">
        <v>1</v>
      </c>
      <c r="L643" s="849">
        <v>3</v>
      </c>
      <c r="M643" s="850">
        <v>1359.54</v>
      </c>
    </row>
    <row r="644" spans="1:13" ht="14.4" customHeight="1" x14ac:dyDescent="0.3">
      <c r="A644" s="831" t="s">
        <v>2585</v>
      </c>
      <c r="B644" s="832" t="s">
        <v>2378</v>
      </c>
      <c r="C644" s="832" t="s">
        <v>3153</v>
      </c>
      <c r="D644" s="832" t="s">
        <v>3085</v>
      </c>
      <c r="E644" s="832" t="s">
        <v>3154</v>
      </c>
      <c r="F644" s="849"/>
      <c r="G644" s="849"/>
      <c r="H644" s="837">
        <v>0</v>
      </c>
      <c r="I644" s="849">
        <v>1</v>
      </c>
      <c r="J644" s="849">
        <v>93.75</v>
      </c>
      <c r="K644" s="837">
        <v>1</v>
      </c>
      <c r="L644" s="849">
        <v>1</v>
      </c>
      <c r="M644" s="850">
        <v>93.75</v>
      </c>
    </row>
    <row r="645" spans="1:13" ht="14.4" customHeight="1" x14ac:dyDescent="0.3">
      <c r="A645" s="831" t="s">
        <v>2585</v>
      </c>
      <c r="B645" s="832" t="s">
        <v>2378</v>
      </c>
      <c r="C645" s="832" t="s">
        <v>2709</v>
      </c>
      <c r="D645" s="832" t="s">
        <v>2380</v>
      </c>
      <c r="E645" s="832" t="s">
        <v>2710</v>
      </c>
      <c r="F645" s="849"/>
      <c r="G645" s="849"/>
      <c r="H645" s="837">
        <v>0</v>
      </c>
      <c r="I645" s="849">
        <v>2</v>
      </c>
      <c r="J645" s="849">
        <v>241.22</v>
      </c>
      <c r="K645" s="837">
        <v>1</v>
      </c>
      <c r="L645" s="849">
        <v>2</v>
      </c>
      <c r="M645" s="850">
        <v>241.22</v>
      </c>
    </row>
    <row r="646" spans="1:13" ht="14.4" customHeight="1" x14ac:dyDescent="0.3">
      <c r="A646" s="831" t="s">
        <v>2585</v>
      </c>
      <c r="B646" s="832" t="s">
        <v>2010</v>
      </c>
      <c r="C646" s="832" t="s">
        <v>2694</v>
      </c>
      <c r="D646" s="832" t="s">
        <v>901</v>
      </c>
      <c r="E646" s="832" t="s">
        <v>2018</v>
      </c>
      <c r="F646" s="849"/>
      <c r="G646" s="849"/>
      <c r="H646" s="837">
        <v>0</v>
      </c>
      <c r="I646" s="849">
        <v>4</v>
      </c>
      <c r="J646" s="849">
        <v>1963.56</v>
      </c>
      <c r="K646" s="837">
        <v>1</v>
      </c>
      <c r="L646" s="849">
        <v>4</v>
      </c>
      <c r="M646" s="850">
        <v>1963.56</v>
      </c>
    </row>
    <row r="647" spans="1:13" ht="14.4" customHeight="1" x14ac:dyDescent="0.3">
      <c r="A647" s="831" t="s">
        <v>2585</v>
      </c>
      <c r="B647" s="832" t="s">
        <v>2010</v>
      </c>
      <c r="C647" s="832" t="s">
        <v>2740</v>
      </c>
      <c r="D647" s="832" t="s">
        <v>901</v>
      </c>
      <c r="E647" s="832" t="s">
        <v>2016</v>
      </c>
      <c r="F647" s="849"/>
      <c r="G647" s="849"/>
      <c r="H647" s="837">
        <v>0</v>
      </c>
      <c r="I647" s="849">
        <v>5</v>
      </c>
      <c r="J647" s="849">
        <v>3681.65</v>
      </c>
      <c r="K647" s="837">
        <v>1</v>
      </c>
      <c r="L647" s="849">
        <v>5</v>
      </c>
      <c r="M647" s="850">
        <v>3681.65</v>
      </c>
    </row>
    <row r="648" spans="1:13" ht="14.4" customHeight="1" x14ac:dyDescent="0.3">
      <c r="A648" s="831" t="s">
        <v>2585</v>
      </c>
      <c r="B648" s="832" t="s">
        <v>2010</v>
      </c>
      <c r="C648" s="832" t="s">
        <v>2477</v>
      </c>
      <c r="D648" s="832" t="s">
        <v>1783</v>
      </c>
      <c r="E648" s="832" t="s">
        <v>2478</v>
      </c>
      <c r="F648" s="849"/>
      <c r="G648" s="849"/>
      <c r="H648" s="837">
        <v>0</v>
      </c>
      <c r="I648" s="849">
        <v>2</v>
      </c>
      <c r="J648" s="849">
        <v>3694.98</v>
      </c>
      <c r="K648" s="837">
        <v>1</v>
      </c>
      <c r="L648" s="849">
        <v>2</v>
      </c>
      <c r="M648" s="850">
        <v>3694.98</v>
      </c>
    </row>
    <row r="649" spans="1:13" ht="14.4" customHeight="1" x14ac:dyDescent="0.3">
      <c r="A649" s="831" t="s">
        <v>2585</v>
      </c>
      <c r="B649" s="832" t="s">
        <v>4384</v>
      </c>
      <c r="C649" s="832" t="s">
        <v>3915</v>
      </c>
      <c r="D649" s="832" t="s">
        <v>2896</v>
      </c>
      <c r="E649" s="832" t="s">
        <v>3916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" customHeight="1" x14ac:dyDescent="0.3">
      <c r="A650" s="831" t="s">
        <v>2585</v>
      </c>
      <c r="B650" s="832" t="s">
        <v>2025</v>
      </c>
      <c r="C650" s="832" t="s">
        <v>2765</v>
      </c>
      <c r="D650" s="832" t="s">
        <v>908</v>
      </c>
      <c r="E650" s="832" t="s">
        <v>2030</v>
      </c>
      <c r="F650" s="849"/>
      <c r="G650" s="849"/>
      <c r="H650" s="837">
        <v>0</v>
      </c>
      <c r="I650" s="849">
        <v>6</v>
      </c>
      <c r="J650" s="849">
        <v>255.06</v>
      </c>
      <c r="K650" s="837">
        <v>1</v>
      </c>
      <c r="L650" s="849">
        <v>6</v>
      </c>
      <c r="M650" s="850">
        <v>255.06</v>
      </c>
    </row>
    <row r="651" spans="1:13" ht="14.4" customHeight="1" x14ac:dyDescent="0.3">
      <c r="A651" s="831" t="s">
        <v>2585</v>
      </c>
      <c r="B651" s="832" t="s">
        <v>2025</v>
      </c>
      <c r="C651" s="832" t="s">
        <v>2027</v>
      </c>
      <c r="D651" s="832" t="s">
        <v>908</v>
      </c>
      <c r="E651" s="832" t="s">
        <v>2028</v>
      </c>
      <c r="F651" s="849"/>
      <c r="G651" s="849"/>
      <c r="H651" s="837">
        <v>0</v>
      </c>
      <c r="I651" s="849">
        <v>2</v>
      </c>
      <c r="J651" s="849">
        <v>170.04</v>
      </c>
      <c r="K651" s="837">
        <v>1</v>
      </c>
      <c r="L651" s="849">
        <v>2</v>
      </c>
      <c r="M651" s="850">
        <v>170.04</v>
      </c>
    </row>
    <row r="652" spans="1:13" ht="14.4" customHeight="1" x14ac:dyDescent="0.3">
      <c r="A652" s="831" t="s">
        <v>2585</v>
      </c>
      <c r="B652" s="832" t="s">
        <v>2031</v>
      </c>
      <c r="C652" s="832" t="s">
        <v>3906</v>
      </c>
      <c r="D652" s="832" t="s">
        <v>3907</v>
      </c>
      <c r="E652" s="832" t="s">
        <v>3908</v>
      </c>
      <c r="F652" s="849"/>
      <c r="G652" s="849"/>
      <c r="H652" s="837"/>
      <c r="I652" s="849">
        <v>1</v>
      </c>
      <c r="J652" s="849">
        <v>0</v>
      </c>
      <c r="K652" s="837"/>
      <c r="L652" s="849">
        <v>1</v>
      </c>
      <c r="M652" s="850">
        <v>0</v>
      </c>
    </row>
    <row r="653" spans="1:13" ht="14.4" customHeight="1" x14ac:dyDescent="0.3">
      <c r="A653" s="831" t="s">
        <v>2585</v>
      </c>
      <c r="B653" s="832" t="s">
        <v>2051</v>
      </c>
      <c r="C653" s="832" t="s">
        <v>2052</v>
      </c>
      <c r="D653" s="832" t="s">
        <v>1509</v>
      </c>
      <c r="E653" s="832" t="s">
        <v>2053</v>
      </c>
      <c r="F653" s="849"/>
      <c r="G653" s="849"/>
      <c r="H653" s="837">
        <v>0</v>
      </c>
      <c r="I653" s="849">
        <v>1</v>
      </c>
      <c r="J653" s="849">
        <v>35.11</v>
      </c>
      <c r="K653" s="837">
        <v>1</v>
      </c>
      <c r="L653" s="849">
        <v>1</v>
      </c>
      <c r="M653" s="850">
        <v>35.11</v>
      </c>
    </row>
    <row r="654" spans="1:13" ht="14.4" customHeight="1" x14ac:dyDescent="0.3">
      <c r="A654" s="831" t="s">
        <v>2585</v>
      </c>
      <c r="B654" s="832" t="s">
        <v>2061</v>
      </c>
      <c r="C654" s="832" t="s">
        <v>2062</v>
      </c>
      <c r="D654" s="832" t="s">
        <v>2063</v>
      </c>
      <c r="E654" s="832" t="s">
        <v>2064</v>
      </c>
      <c r="F654" s="849"/>
      <c r="G654" s="849"/>
      <c r="H654" s="837">
        <v>0</v>
      </c>
      <c r="I654" s="849">
        <v>1</v>
      </c>
      <c r="J654" s="849">
        <v>93.27</v>
      </c>
      <c r="K654" s="837">
        <v>1</v>
      </c>
      <c r="L654" s="849">
        <v>1</v>
      </c>
      <c r="M654" s="850">
        <v>93.27</v>
      </c>
    </row>
    <row r="655" spans="1:13" ht="14.4" customHeight="1" x14ac:dyDescent="0.3">
      <c r="A655" s="831" t="s">
        <v>2585</v>
      </c>
      <c r="B655" s="832" t="s">
        <v>2077</v>
      </c>
      <c r="C655" s="832" t="s">
        <v>2081</v>
      </c>
      <c r="D655" s="832" t="s">
        <v>2079</v>
      </c>
      <c r="E655" s="832" t="s">
        <v>2082</v>
      </c>
      <c r="F655" s="849"/>
      <c r="G655" s="849"/>
      <c r="H655" s="837">
        <v>0</v>
      </c>
      <c r="I655" s="849">
        <v>1</v>
      </c>
      <c r="J655" s="849">
        <v>15.9</v>
      </c>
      <c r="K655" s="837">
        <v>1</v>
      </c>
      <c r="L655" s="849">
        <v>1</v>
      </c>
      <c r="M655" s="850">
        <v>15.9</v>
      </c>
    </row>
    <row r="656" spans="1:13" ht="14.4" customHeight="1" x14ac:dyDescent="0.3">
      <c r="A656" s="831" t="s">
        <v>2585</v>
      </c>
      <c r="B656" s="832" t="s">
        <v>2111</v>
      </c>
      <c r="C656" s="832" t="s">
        <v>3887</v>
      </c>
      <c r="D656" s="832" t="s">
        <v>3888</v>
      </c>
      <c r="E656" s="832" t="s">
        <v>3889</v>
      </c>
      <c r="F656" s="849"/>
      <c r="G656" s="849"/>
      <c r="H656" s="837">
        <v>0</v>
      </c>
      <c r="I656" s="849">
        <v>1</v>
      </c>
      <c r="J656" s="849">
        <v>621.88</v>
      </c>
      <c r="K656" s="837">
        <v>1</v>
      </c>
      <c r="L656" s="849">
        <v>1</v>
      </c>
      <c r="M656" s="850">
        <v>621.88</v>
      </c>
    </row>
    <row r="657" spans="1:13" ht="14.4" customHeight="1" x14ac:dyDescent="0.3">
      <c r="A657" s="831" t="s">
        <v>2585</v>
      </c>
      <c r="B657" s="832" t="s">
        <v>4379</v>
      </c>
      <c r="C657" s="832" t="s">
        <v>3919</v>
      </c>
      <c r="D657" s="832" t="s">
        <v>3920</v>
      </c>
      <c r="E657" s="832" t="s">
        <v>3921</v>
      </c>
      <c r="F657" s="849"/>
      <c r="G657" s="849"/>
      <c r="H657" s="837">
        <v>0</v>
      </c>
      <c r="I657" s="849">
        <v>1</v>
      </c>
      <c r="J657" s="849">
        <v>100.1</v>
      </c>
      <c r="K657" s="837">
        <v>1</v>
      </c>
      <c r="L657" s="849">
        <v>1</v>
      </c>
      <c r="M657" s="850">
        <v>100.1</v>
      </c>
    </row>
    <row r="658" spans="1:13" ht="14.4" customHeight="1" x14ac:dyDescent="0.3">
      <c r="A658" s="831" t="s">
        <v>2585</v>
      </c>
      <c r="B658" s="832" t="s">
        <v>2121</v>
      </c>
      <c r="C658" s="832" t="s">
        <v>3930</v>
      </c>
      <c r="D658" s="832" t="s">
        <v>2128</v>
      </c>
      <c r="E658" s="832" t="s">
        <v>3553</v>
      </c>
      <c r="F658" s="849"/>
      <c r="G658" s="849"/>
      <c r="H658" s="837">
        <v>0</v>
      </c>
      <c r="I658" s="849">
        <v>1</v>
      </c>
      <c r="J658" s="849">
        <v>126.27</v>
      </c>
      <c r="K658" s="837">
        <v>1</v>
      </c>
      <c r="L658" s="849">
        <v>1</v>
      </c>
      <c r="M658" s="850">
        <v>126.27</v>
      </c>
    </row>
    <row r="659" spans="1:13" ht="14.4" customHeight="1" x14ac:dyDescent="0.3">
      <c r="A659" s="831" t="s">
        <v>2585</v>
      </c>
      <c r="B659" s="832" t="s">
        <v>2142</v>
      </c>
      <c r="C659" s="832" t="s">
        <v>2146</v>
      </c>
      <c r="D659" s="832" t="s">
        <v>2144</v>
      </c>
      <c r="E659" s="832" t="s">
        <v>2147</v>
      </c>
      <c r="F659" s="849"/>
      <c r="G659" s="849"/>
      <c r="H659" s="837">
        <v>0</v>
      </c>
      <c r="I659" s="849">
        <v>4</v>
      </c>
      <c r="J659" s="849">
        <v>682.08</v>
      </c>
      <c r="K659" s="837">
        <v>1</v>
      </c>
      <c r="L659" s="849">
        <v>4</v>
      </c>
      <c r="M659" s="850">
        <v>682.08</v>
      </c>
    </row>
    <row r="660" spans="1:13" ht="14.4" customHeight="1" x14ac:dyDescent="0.3">
      <c r="A660" s="831" t="s">
        <v>2585</v>
      </c>
      <c r="B660" s="832" t="s">
        <v>2152</v>
      </c>
      <c r="C660" s="832" t="s">
        <v>2153</v>
      </c>
      <c r="D660" s="832" t="s">
        <v>729</v>
      </c>
      <c r="E660" s="832" t="s">
        <v>2154</v>
      </c>
      <c r="F660" s="849"/>
      <c r="G660" s="849"/>
      <c r="H660" s="837">
        <v>0</v>
      </c>
      <c r="I660" s="849">
        <v>2</v>
      </c>
      <c r="J660" s="849">
        <v>622.67999999999995</v>
      </c>
      <c r="K660" s="837">
        <v>1</v>
      </c>
      <c r="L660" s="849">
        <v>2</v>
      </c>
      <c r="M660" s="850">
        <v>622.67999999999995</v>
      </c>
    </row>
    <row r="661" spans="1:13" ht="14.4" customHeight="1" x14ac:dyDescent="0.3">
      <c r="A661" s="831" t="s">
        <v>2585</v>
      </c>
      <c r="B661" s="832" t="s">
        <v>2155</v>
      </c>
      <c r="C661" s="832" t="s">
        <v>2156</v>
      </c>
      <c r="D661" s="832" t="s">
        <v>2157</v>
      </c>
      <c r="E661" s="832" t="s">
        <v>2158</v>
      </c>
      <c r="F661" s="849"/>
      <c r="G661" s="849"/>
      <c r="H661" s="837">
        <v>0</v>
      </c>
      <c r="I661" s="849">
        <v>3</v>
      </c>
      <c r="J661" s="849">
        <v>211.62</v>
      </c>
      <c r="K661" s="837">
        <v>1</v>
      </c>
      <c r="L661" s="849">
        <v>3</v>
      </c>
      <c r="M661" s="850">
        <v>211.62</v>
      </c>
    </row>
    <row r="662" spans="1:13" ht="14.4" customHeight="1" x14ac:dyDescent="0.3">
      <c r="A662" s="831" t="s">
        <v>2585</v>
      </c>
      <c r="B662" s="832" t="s">
        <v>2184</v>
      </c>
      <c r="C662" s="832" t="s">
        <v>2188</v>
      </c>
      <c r="D662" s="832" t="s">
        <v>2189</v>
      </c>
      <c r="E662" s="832" t="s">
        <v>2190</v>
      </c>
      <c r="F662" s="849"/>
      <c r="G662" s="849"/>
      <c r="H662" s="837">
        <v>0</v>
      </c>
      <c r="I662" s="849">
        <v>8</v>
      </c>
      <c r="J662" s="849">
        <v>25854.48</v>
      </c>
      <c r="K662" s="837">
        <v>1</v>
      </c>
      <c r="L662" s="849">
        <v>8</v>
      </c>
      <c r="M662" s="850">
        <v>25854.48</v>
      </c>
    </row>
    <row r="663" spans="1:13" ht="14.4" customHeight="1" x14ac:dyDescent="0.3">
      <c r="A663" s="831" t="s">
        <v>2585</v>
      </c>
      <c r="B663" s="832" t="s">
        <v>2208</v>
      </c>
      <c r="C663" s="832" t="s">
        <v>2212</v>
      </c>
      <c r="D663" s="832" t="s">
        <v>2213</v>
      </c>
      <c r="E663" s="832" t="s">
        <v>2147</v>
      </c>
      <c r="F663" s="849"/>
      <c r="G663" s="849"/>
      <c r="H663" s="837">
        <v>0</v>
      </c>
      <c r="I663" s="849">
        <v>7</v>
      </c>
      <c r="J663" s="849">
        <v>2378.6000000000004</v>
      </c>
      <c r="K663" s="837">
        <v>1</v>
      </c>
      <c r="L663" s="849">
        <v>7</v>
      </c>
      <c r="M663" s="850">
        <v>2378.6000000000004</v>
      </c>
    </row>
    <row r="664" spans="1:13" ht="14.4" customHeight="1" x14ac:dyDescent="0.3">
      <c r="A664" s="831" t="s">
        <v>2585</v>
      </c>
      <c r="B664" s="832" t="s">
        <v>2232</v>
      </c>
      <c r="C664" s="832" t="s">
        <v>2233</v>
      </c>
      <c r="D664" s="832" t="s">
        <v>711</v>
      </c>
      <c r="E664" s="832" t="s">
        <v>2234</v>
      </c>
      <c r="F664" s="849"/>
      <c r="G664" s="849"/>
      <c r="H664" s="837">
        <v>0</v>
      </c>
      <c r="I664" s="849">
        <v>2</v>
      </c>
      <c r="J664" s="849">
        <v>96.84</v>
      </c>
      <c r="K664" s="837">
        <v>1</v>
      </c>
      <c r="L664" s="849">
        <v>2</v>
      </c>
      <c r="M664" s="850">
        <v>96.84</v>
      </c>
    </row>
    <row r="665" spans="1:13" ht="14.4" customHeight="1" x14ac:dyDescent="0.3">
      <c r="A665" s="831" t="s">
        <v>2585</v>
      </c>
      <c r="B665" s="832" t="s">
        <v>2235</v>
      </c>
      <c r="C665" s="832" t="s">
        <v>2236</v>
      </c>
      <c r="D665" s="832" t="s">
        <v>678</v>
      </c>
      <c r="E665" s="832" t="s">
        <v>679</v>
      </c>
      <c r="F665" s="849"/>
      <c r="G665" s="849"/>
      <c r="H665" s="837">
        <v>0</v>
      </c>
      <c r="I665" s="849">
        <v>19</v>
      </c>
      <c r="J665" s="849">
        <v>1378.4499999999998</v>
      </c>
      <c r="K665" s="837">
        <v>1</v>
      </c>
      <c r="L665" s="849">
        <v>19</v>
      </c>
      <c r="M665" s="850">
        <v>1378.4499999999998</v>
      </c>
    </row>
    <row r="666" spans="1:13" ht="14.4" customHeight="1" x14ac:dyDescent="0.3">
      <c r="A666" s="831" t="s">
        <v>2585</v>
      </c>
      <c r="B666" s="832" t="s">
        <v>2235</v>
      </c>
      <c r="C666" s="832" t="s">
        <v>2237</v>
      </c>
      <c r="D666" s="832" t="s">
        <v>678</v>
      </c>
      <c r="E666" s="832" t="s">
        <v>680</v>
      </c>
      <c r="F666" s="849"/>
      <c r="G666" s="849"/>
      <c r="H666" s="837">
        <v>0</v>
      </c>
      <c r="I666" s="849">
        <v>5</v>
      </c>
      <c r="J666" s="849">
        <v>326.39999999999998</v>
      </c>
      <c r="K666" s="837">
        <v>1</v>
      </c>
      <c r="L666" s="849">
        <v>5</v>
      </c>
      <c r="M666" s="850">
        <v>326.39999999999998</v>
      </c>
    </row>
    <row r="667" spans="1:13" ht="14.4" customHeight="1" x14ac:dyDescent="0.3">
      <c r="A667" s="831" t="s">
        <v>2585</v>
      </c>
      <c r="B667" s="832" t="s">
        <v>2264</v>
      </c>
      <c r="C667" s="832" t="s">
        <v>2265</v>
      </c>
      <c r="D667" s="832" t="s">
        <v>1248</v>
      </c>
      <c r="E667" s="832" t="s">
        <v>2266</v>
      </c>
      <c r="F667" s="849"/>
      <c r="G667" s="849"/>
      <c r="H667" s="837"/>
      <c r="I667" s="849">
        <v>1</v>
      </c>
      <c r="J667" s="849">
        <v>0</v>
      </c>
      <c r="K667" s="837"/>
      <c r="L667" s="849">
        <v>1</v>
      </c>
      <c r="M667" s="850">
        <v>0</v>
      </c>
    </row>
    <row r="668" spans="1:13" ht="14.4" customHeight="1" x14ac:dyDescent="0.3">
      <c r="A668" s="831" t="s">
        <v>2585</v>
      </c>
      <c r="B668" s="832" t="s">
        <v>2269</v>
      </c>
      <c r="C668" s="832" t="s">
        <v>3452</v>
      </c>
      <c r="D668" s="832" t="s">
        <v>777</v>
      </c>
      <c r="E668" s="832" t="s">
        <v>2516</v>
      </c>
      <c r="F668" s="849"/>
      <c r="G668" s="849"/>
      <c r="H668" s="837">
        <v>0</v>
      </c>
      <c r="I668" s="849">
        <v>1</v>
      </c>
      <c r="J668" s="849">
        <v>264</v>
      </c>
      <c r="K668" s="837">
        <v>1</v>
      </c>
      <c r="L668" s="849">
        <v>1</v>
      </c>
      <c r="M668" s="850">
        <v>264</v>
      </c>
    </row>
    <row r="669" spans="1:13" ht="14.4" customHeight="1" x14ac:dyDescent="0.3">
      <c r="A669" s="831" t="s">
        <v>2585</v>
      </c>
      <c r="B669" s="832" t="s">
        <v>2269</v>
      </c>
      <c r="C669" s="832" t="s">
        <v>2793</v>
      </c>
      <c r="D669" s="832" t="s">
        <v>777</v>
      </c>
      <c r="E669" s="832" t="s">
        <v>2516</v>
      </c>
      <c r="F669" s="849"/>
      <c r="G669" s="849"/>
      <c r="H669" s="837">
        <v>0</v>
      </c>
      <c r="I669" s="849">
        <v>1</v>
      </c>
      <c r="J669" s="849">
        <v>264</v>
      </c>
      <c r="K669" s="837">
        <v>1</v>
      </c>
      <c r="L669" s="849">
        <v>1</v>
      </c>
      <c r="M669" s="850">
        <v>264</v>
      </c>
    </row>
    <row r="670" spans="1:13" ht="14.4" customHeight="1" x14ac:dyDescent="0.3">
      <c r="A670" s="831" t="s">
        <v>2585</v>
      </c>
      <c r="B670" s="832" t="s">
        <v>2273</v>
      </c>
      <c r="C670" s="832" t="s">
        <v>3925</v>
      </c>
      <c r="D670" s="832" t="s">
        <v>765</v>
      </c>
      <c r="E670" s="832" t="s">
        <v>3352</v>
      </c>
      <c r="F670" s="849"/>
      <c r="G670" s="849"/>
      <c r="H670" s="837"/>
      <c r="I670" s="849">
        <v>1</v>
      </c>
      <c r="J670" s="849">
        <v>0</v>
      </c>
      <c r="K670" s="837"/>
      <c r="L670" s="849">
        <v>1</v>
      </c>
      <c r="M670" s="850">
        <v>0</v>
      </c>
    </row>
    <row r="671" spans="1:13" ht="14.4" customHeight="1" x14ac:dyDescent="0.3">
      <c r="A671" s="831" t="s">
        <v>2585</v>
      </c>
      <c r="B671" s="832" t="s">
        <v>2280</v>
      </c>
      <c r="C671" s="832" t="s">
        <v>2364</v>
      </c>
      <c r="D671" s="832" t="s">
        <v>2365</v>
      </c>
      <c r="E671" s="832" t="s">
        <v>2366</v>
      </c>
      <c r="F671" s="849"/>
      <c r="G671" s="849"/>
      <c r="H671" s="837">
        <v>0</v>
      </c>
      <c r="I671" s="849">
        <v>1</v>
      </c>
      <c r="J671" s="849">
        <v>802.45</v>
      </c>
      <c r="K671" s="837">
        <v>1</v>
      </c>
      <c r="L671" s="849">
        <v>1</v>
      </c>
      <c r="M671" s="850">
        <v>802.45</v>
      </c>
    </row>
    <row r="672" spans="1:13" ht="14.4" customHeight="1" x14ac:dyDescent="0.3">
      <c r="A672" s="831" t="s">
        <v>2585</v>
      </c>
      <c r="B672" s="832" t="s">
        <v>2291</v>
      </c>
      <c r="C672" s="832" t="s">
        <v>2294</v>
      </c>
      <c r="D672" s="832" t="s">
        <v>1245</v>
      </c>
      <c r="E672" s="832" t="s">
        <v>1510</v>
      </c>
      <c r="F672" s="849"/>
      <c r="G672" s="849"/>
      <c r="H672" s="837">
        <v>0</v>
      </c>
      <c r="I672" s="849">
        <v>1</v>
      </c>
      <c r="J672" s="849">
        <v>58.77</v>
      </c>
      <c r="K672" s="837">
        <v>1</v>
      </c>
      <c r="L672" s="849">
        <v>1</v>
      </c>
      <c r="M672" s="850">
        <v>58.77</v>
      </c>
    </row>
    <row r="673" spans="1:13" ht="14.4" customHeight="1" x14ac:dyDescent="0.3">
      <c r="A673" s="831" t="s">
        <v>2585</v>
      </c>
      <c r="B673" s="832" t="s">
        <v>2306</v>
      </c>
      <c r="C673" s="832" t="s">
        <v>2327</v>
      </c>
      <c r="D673" s="832" t="s">
        <v>2328</v>
      </c>
      <c r="E673" s="832" t="s">
        <v>1271</v>
      </c>
      <c r="F673" s="849"/>
      <c r="G673" s="849"/>
      <c r="H673" s="837">
        <v>0</v>
      </c>
      <c r="I673" s="849">
        <v>10</v>
      </c>
      <c r="J673" s="849">
        <v>1942.6</v>
      </c>
      <c r="K673" s="837">
        <v>1</v>
      </c>
      <c r="L673" s="849">
        <v>10</v>
      </c>
      <c r="M673" s="850">
        <v>1942.6</v>
      </c>
    </row>
    <row r="674" spans="1:13" ht="14.4" customHeight="1" x14ac:dyDescent="0.3">
      <c r="A674" s="831" t="s">
        <v>2585</v>
      </c>
      <c r="B674" s="832" t="s">
        <v>4366</v>
      </c>
      <c r="C674" s="832" t="s">
        <v>3927</v>
      </c>
      <c r="D674" s="832" t="s">
        <v>3867</v>
      </c>
      <c r="E674" s="832" t="s">
        <v>3928</v>
      </c>
      <c r="F674" s="849">
        <v>1</v>
      </c>
      <c r="G674" s="849">
        <v>50.32</v>
      </c>
      <c r="H674" s="837">
        <v>1</v>
      </c>
      <c r="I674" s="849"/>
      <c r="J674" s="849"/>
      <c r="K674" s="837">
        <v>0</v>
      </c>
      <c r="L674" s="849">
        <v>1</v>
      </c>
      <c r="M674" s="850">
        <v>50.32</v>
      </c>
    </row>
    <row r="675" spans="1:13" ht="14.4" customHeight="1" x14ac:dyDescent="0.3">
      <c r="A675" s="831" t="s">
        <v>2586</v>
      </c>
      <c r="B675" s="832" t="s">
        <v>2378</v>
      </c>
      <c r="C675" s="832" t="s">
        <v>3153</v>
      </c>
      <c r="D675" s="832" t="s">
        <v>3085</v>
      </c>
      <c r="E675" s="832" t="s">
        <v>3154</v>
      </c>
      <c r="F675" s="849"/>
      <c r="G675" s="849"/>
      <c r="H675" s="837">
        <v>0</v>
      </c>
      <c r="I675" s="849">
        <v>2</v>
      </c>
      <c r="J675" s="849">
        <v>187.5</v>
      </c>
      <c r="K675" s="837">
        <v>1</v>
      </c>
      <c r="L675" s="849">
        <v>2</v>
      </c>
      <c r="M675" s="850">
        <v>187.5</v>
      </c>
    </row>
    <row r="676" spans="1:13" ht="14.4" customHeight="1" x14ac:dyDescent="0.3">
      <c r="A676" s="831" t="s">
        <v>2586</v>
      </c>
      <c r="B676" s="832" t="s">
        <v>2378</v>
      </c>
      <c r="C676" s="832" t="s">
        <v>2709</v>
      </c>
      <c r="D676" s="832" t="s">
        <v>2380</v>
      </c>
      <c r="E676" s="832" t="s">
        <v>2710</v>
      </c>
      <c r="F676" s="849"/>
      <c r="G676" s="849"/>
      <c r="H676" s="837">
        <v>0</v>
      </c>
      <c r="I676" s="849">
        <v>4</v>
      </c>
      <c r="J676" s="849">
        <v>482.44</v>
      </c>
      <c r="K676" s="837">
        <v>1</v>
      </c>
      <c r="L676" s="849">
        <v>4</v>
      </c>
      <c r="M676" s="850">
        <v>482.44</v>
      </c>
    </row>
    <row r="677" spans="1:13" ht="14.4" customHeight="1" x14ac:dyDescent="0.3">
      <c r="A677" s="831" t="s">
        <v>2586</v>
      </c>
      <c r="B677" s="832" t="s">
        <v>2378</v>
      </c>
      <c r="C677" s="832" t="s">
        <v>2379</v>
      </c>
      <c r="D677" s="832" t="s">
        <v>2380</v>
      </c>
      <c r="E677" s="832" t="s">
        <v>2084</v>
      </c>
      <c r="F677" s="849"/>
      <c r="G677" s="849"/>
      <c r="H677" s="837">
        <v>0</v>
      </c>
      <c r="I677" s="849">
        <v>6</v>
      </c>
      <c r="J677" s="849">
        <v>1108.44</v>
      </c>
      <c r="K677" s="837">
        <v>1</v>
      </c>
      <c r="L677" s="849">
        <v>6</v>
      </c>
      <c r="M677" s="850">
        <v>1108.44</v>
      </c>
    </row>
    <row r="678" spans="1:13" ht="14.4" customHeight="1" x14ac:dyDescent="0.3">
      <c r="A678" s="831" t="s">
        <v>2586</v>
      </c>
      <c r="B678" s="832" t="s">
        <v>2010</v>
      </c>
      <c r="C678" s="832" t="s">
        <v>2739</v>
      </c>
      <c r="D678" s="832" t="s">
        <v>901</v>
      </c>
      <c r="E678" s="832" t="s">
        <v>2014</v>
      </c>
      <c r="F678" s="849"/>
      <c r="G678" s="849"/>
      <c r="H678" s="837">
        <v>0</v>
      </c>
      <c r="I678" s="849">
        <v>5</v>
      </c>
      <c r="J678" s="849">
        <v>1840.8000000000002</v>
      </c>
      <c r="K678" s="837">
        <v>1</v>
      </c>
      <c r="L678" s="849">
        <v>5</v>
      </c>
      <c r="M678" s="850">
        <v>1840.8000000000002</v>
      </c>
    </row>
    <row r="679" spans="1:13" ht="14.4" customHeight="1" x14ac:dyDescent="0.3">
      <c r="A679" s="831" t="s">
        <v>2586</v>
      </c>
      <c r="B679" s="832" t="s">
        <v>2010</v>
      </c>
      <c r="C679" s="832" t="s">
        <v>2694</v>
      </c>
      <c r="D679" s="832" t="s">
        <v>901</v>
      </c>
      <c r="E679" s="832" t="s">
        <v>2018</v>
      </c>
      <c r="F679" s="849"/>
      <c r="G679" s="849"/>
      <c r="H679" s="837">
        <v>0</v>
      </c>
      <c r="I679" s="849">
        <v>9</v>
      </c>
      <c r="J679" s="849">
        <v>4418.01</v>
      </c>
      <c r="K679" s="837">
        <v>1</v>
      </c>
      <c r="L679" s="849">
        <v>9</v>
      </c>
      <c r="M679" s="850">
        <v>4418.01</v>
      </c>
    </row>
    <row r="680" spans="1:13" ht="14.4" customHeight="1" x14ac:dyDescent="0.3">
      <c r="A680" s="831" t="s">
        <v>2586</v>
      </c>
      <c r="B680" s="832" t="s">
        <v>2010</v>
      </c>
      <c r="C680" s="832" t="s">
        <v>2740</v>
      </c>
      <c r="D680" s="832" t="s">
        <v>901</v>
      </c>
      <c r="E680" s="832" t="s">
        <v>2016</v>
      </c>
      <c r="F680" s="849"/>
      <c r="G680" s="849"/>
      <c r="H680" s="837">
        <v>0</v>
      </c>
      <c r="I680" s="849">
        <v>7</v>
      </c>
      <c r="J680" s="849">
        <v>5154.3100000000004</v>
      </c>
      <c r="K680" s="837">
        <v>1</v>
      </c>
      <c r="L680" s="849">
        <v>7</v>
      </c>
      <c r="M680" s="850">
        <v>5154.3100000000004</v>
      </c>
    </row>
    <row r="681" spans="1:13" ht="14.4" customHeight="1" x14ac:dyDescent="0.3">
      <c r="A681" s="831" t="s">
        <v>2586</v>
      </c>
      <c r="B681" s="832" t="s">
        <v>2010</v>
      </c>
      <c r="C681" s="832" t="s">
        <v>2654</v>
      </c>
      <c r="D681" s="832" t="s">
        <v>1783</v>
      </c>
      <c r="E681" s="832" t="s">
        <v>2476</v>
      </c>
      <c r="F681" s="849"/>
      <c r="G681" s="849"/>
      <c r="H681" s="837">
        <v>0</v>
      </c>
      <c r="I681" s="849">
        <v>8</v>
      </c>
      <c r="J681" s="849">
        <v>11084.96</v>
      </c>
      <c r="K681" s="837">
        <v>1</v>
      </c>
      <c r="L681" s="849">
        <v>8</v>
      </c>
      <c r="M681" s="850">
        <v>11084.96</v>
      </c>
    </row>
    <row r="682" spans="1:13" ht="14.4" customHeight="1" x14ac:dyDescent="0.3">
      <c r="A682" s="831" t="s">
        <v>2586</v>
      </c>
      <c r="B682" s="832" t="s">
        <v>2010</v>
      </c>
      <c r="C682" s="832" t="s">
        <v>2383</v>
      </c>
      <c r="D682" s="832" t="s">
        <v>901</v>
      </c>
      <c r="E682" s="832" t="s">
        <v>2384</v>
      </c>
      <c r="F682" s="849"/>
      <c r="G682" s="849"/>
      <c r="H682" s="837">
        <v>0</v>
      </c>
      <c r="I682" s="849">
        <v>4</v>
      </c>
      <c r="J682" s="849">
        <v>4618.72</v>
      </c>
      <c r="K682" s="837">
        <v>1</v>
      </c>
      <c r="L682" s="849">
        <v>4</v>
      </c>
      <c r="M682" s="850">
        <v>4618.72</v>
      </c>
    </row>
    <row r="683" spans="1:13" ht="14.4" customHeight="1" x14ac:dyDescent="0.3">
      <c r="A683" s="831" t="s">
        <v>2586</v>
      </c>
      <c r="B683" s="832" t="s">
        <v>4364</v>
      </c>
      <c r="C683" s="832" t="s">
        <v>3777</v>
      </c>
      <c r="D683" s="832" t="s">
        <v>3778</v>
      </c>
      <c r="E683" s="832" t="s">
        <v>3779</v>
      </c>
      <c r="F683" s="849">
        <v>1</v>
      </c>
      <c r="G683" s="849">
        <v>300.33</v>
      </c>
      <c r="H683" s="837">
        <v>1</v>
      </c>
      <c r="I683" s="849"/>
      <c r="J683" s="849"/>
      <c r="K683" s="837">
        <v>0</v>
      </c>
      <c r="L683" s="849">
        <v>1</v>
      </c>
      <c r="M683" s="850">
        <v>300.33</v>
      </c>
    </row>
    <row r="684" spans="1:13" ht="14.4" customHeight="1" x14ac:dyDescent="0.3">
      <c r="A684" s="831" t="s">
        <v>2586</v>
      </c>
      <c r="B684" s="832" t="s">
        <v>4384</v>
      </c>
      <c r="C684" s="832" t="s">
        <v>3915</v>
      </c>
      <c r="D684" s="832" t="s">
        <v>2896</v>
      </c>
      <c r="E684" s="832" t="s">
        <v>3916</v>
      </c>
      <c r="F684" s="849">
        <v>2</v>
      </c>
      <c r="G684" s="849">
        <v>0</v>
      </c>
      <c r="H684" s="837"/>
      <c r="I684" s="849"/>
      <c r="J684" s="849"/>
      <c r="K684" s="837"/>
      <c r="L684" s="849">
        <v>2</v>
      </c>
      <c r="M684" s="850">
        <v>0</v>
      </c>
    </row>
    <row r="685" spans="1:13" ht="14.4" customHeight="1" x14ac:dyDescent="0.3">
      <c r="A685" s="831" t="s">
        <v>2586</v>
      </c>
      <c r="B685" s="832" t="s">
        <v>4385</v>
      </c>
      <c r="C685" s="832" t="s">
        <v>3960</v>
      </c>
      <c r="D685" s="832" t="s">
        <v>3961</v>
      </c>
      <c r="E685" s="832" t="s">
        <v>3694</v>
      </c>
      <c r="F685" s="849">
        <v>1</v>
      </c>
      <c r="G685" s="849">
        <v>320.20999999999998</v>
      </c>
      <c r="H685" s="837">
        <v>1</v>
      </c>
      <c r="I685" s="849"/>
      <c r="J685" s="849"/>
      <c r="K685" s="837">
        <v>0</v>
      </c>
      <c r="L685" s="849">
        <v>1</v>
      </c>
      <c r="M685" s="850">
        <v>320.20999999999998</v>
      </c>
    </row>
    <row r="686" spans="1:13" ht="14.4" customHeight="1" x14ac:dyDescent="0.3">
      <c r="A686" s="831" t="s">
        <v>2586</v>
      </c>
      <c r="B686" s="832" t="s">
        <v>2025</v>
      </c>
      <c r="C686" s="832" t="s">
        <v>2765</v>
      </c>
      <c r="D686" s="832" t="s">
        <v>908</v>
      </c>
      <c r="E686" s="832" t="s">
        <v>2030</v>
      </c>
      <c r="F686" s="849"/>
      <c r="G686" s="849"/>
      <c r="H686" s="837">
        <v>0</v>
      </c>
      <c r="I686" s="849">
        <v>1</v>
      </c>
      <c r="J686" s="849">
        <v>42.51</v>
      </c>
      <c r="K686" s="837">
        <v>1</v>
      </c>
      <c r="L686" s="849">
        <v>1</v>
      </c>
      <c r="M686" s="850">
        <v>42.51</v>
      </c>
    </row>
    <row r="687" spans="1:13" ht="14.4" customHeight="1" x14ac:dyDescent="0.3">
      <c r="A687" s="831" t="s">
        <v>2586</v>
      </c>
      <c r="B687" s="832" t="s">
        <v>2045</v>
      </c>
      <c r="C687" s="832" t="s">
        <v>2046</v>
      </c>
      <c r="D687" s="832" t="s">
        <v>2047</v>
      </c>
      <c r="E687" s="832" t="s">
        <v>2048</v>
      </c>
      <c r="F687" s="849"/>
      <c r="G687" s="849"/>
      <c r="H687" s="837">
        <v>0</v>
      </c>
      <c r="I687" s="849">
        <v>1</v>
      </c>
      <c r="J687" s="849">
        <v>65.540000000000006</v>
      </c>
      <c r="K687" s="837">
        <v>1</v>
      </c>
      <c r="L687" s="849">
        <v>1</v>
      </c>
      <c r="M687" s="850">
        <v>65.540000000000006</v>
      </c>
    </row>
    <row r="688" spans="1:13" ht="14.4" customHeight="1" x14ac:dyDescent="0.3">
      <c r="A688" s="831" t="s">
        <v>2586</v>
      </c>
      <c r="B688" s="832" t="s">
        <v>2088</v>
      </c>
      <c r="C688" s="832" t="s">
        <v>3958</v>
      </c>
      <c r="D688" s="832" t="s">
        <v>2090</v>
      </c>
      <c r="E688" s="832" t="s">
        <v>3959</v>
      </c>
      <c r="F688" s="849"/>
      <c r="G688" s="849"/>
      <c r="H688" s="837">
        <v>0</v>
      </c>
      <c r="I688" s="849">
        <v>1</v>
      </c>
      <c r="J688" s="849">
        <v>170.43</v>
      </c>
      <c r="K688" s="837">
        <v>1</v>
      </c>
      <c r="L688" s="849">
        <v>1</v>
      </c>
      <c r="M688" s="850">
        <v>170.43</v>
      </c>
    </row>
    <row r="689" spans="1:13" ht="14.4" customHeight="1" x14ac:dyDescent="0.3">
      <c r="A689" s="831" t="s">
        <v>2586</v>
      </c>
      <c r="B689" s="832" t="s">
        <v>4371</v>
      </c>
      <c r="C689" s="832" t="s">
        <v>3420</v>
      </c>
      <c r="D689" s="832" t="s">
        <v>3421</v>
      </c>
      <c r="E689" s="832" t="s">
        <v>3422</v>
      </c>
      <c r="F689" s="849"/>
      <c r="G689" s="849"/>
      <c r="H689" s="837">
        <v>0</v>
      </c>
      <c r="I689" s="849">
        <v>3</v>
      </c>
      <c r="J689" s="849">
        <v>740.64</v>
      </c>
      <c r="K689" s="837">
        <v>1</v>
      </c>
      <c r="L689" s="849">
        <v>3</v>
      </c>
      <c r="M689" s="850">
        <v>740.64</v>
      </c>
    </row>
    <row r="690" spans="1:13" ht="14.4" customHeight="1" x14ac:dyDescent="0.3">
      <c r="A690" s="831" t="s">
        <v>2586</v>
      </c>
      <c r="B690" s="832" t="s">
        <v>2114</v>
      </c>
      <c r="C690" s="832" t="s">
        <v>2422</v>
      </c>
      <c r="D690" s="832" t="s">
        <v>2423</v>
      </c>
      <c r="E690" s="832" t="s">
        <v>2424</v>
      </c>
      <c r="F690" s="849"/>
      <c r="G690" s="849"/>
      <c r="H690" s="837">
        <v>0</v>
      </c>
      <c r="I690" s="849">
        <v>11</v>
      </c>
      <c r="J690" s="849">
        <v>361.56999999999994</v>
      </c>
      <c r="K690" s="837">
        <v>1</v>
      </c>
      <c r="L690" s="849">
        <v>11</v>
      </c>
      <c r="M690" s="850">
        <v>361.56999999999994</v>
      </c>
    </row>
    <row r="691" spans="1:13" ht="14.4" customHeight="1" x14ac:dyDescent="0.3">
      <c r="A691" s="831" t="s">
        <v>2586</v>
      </c>
      <c r="B691" s="832" t="s">
        <v>2114</v>
      </c>
      <c r="C691" s="832" t="s">
        <v>3135</v>
      </c>
      <c r="D691" s="832" t="s">
        <v>2423</v>
      </c>
      <c r="E691" s="832" t="s">
        <v>3136</v>
      </c>
      <c r="F691" s="849"/>
      <c r="G691" s="849"/>
      <c r="H691" s="837">
        <v>0</v>
      </c>
      <c r="I691" s="849">
        <v>2</v>
      </c>
      <c r="J691" s="849">
        <v>438.36</v>
      </c>
      <c r="K691" s="837">
        <v>1</v>
      </c>
      <c r="L691" s="849">
        <v>2</v>
      </c>
      <c r="M691" s="850">
        <v>438.36</v>
      </c>
    </row>
    <row r="692" spans="1:13" ht="14.4" customHeight="1" x14ac:dyDescent="0.3">
      <c r="A692" s="831" t="s">
        <v>2586</v>
      </c>
      <c r="B692" s="832" t="s">
        <v>2155</v>
      </c>
      <c r="C692" s="832" t="s">
        <v>2156</v>
      </c>
      <c r="D692" s="832" t="s">
        <v>2157</v>
      </c>
      <c r="E692" s="832" t="s">
        <v>2158</v>
      </c>
      <c r="F692" s="849"/>
      <c r="G692" s="849"/>
      <c r="H692" s="837">
        <v>0</v>
      </c>
      <c r="I692" s="849">
        <v>2</v>
      </c>
      <c r="J692" s="849">
        <v>141.08000000000001</v>
      </c>
      <c r="K692" s="837">
        <v>1</v>
      </c>
      <c r="L692" s="849">
        <v>2</v>
      </c>
      <c r="M692" s="850">
        <v>141.08000000000001</v>
      </c>
    </row>
    <row r="693" spans="1:13" ht="14.4" customHeight="1" x14ac:dyDescent="0.3">
      <c r="A693" s="831" t="s">
        <v>2586</v>
      </c>
      <c r="B693" s="832" t="s">
        <v>2155</v>
      </c>
      <c r="C693" s="832" t="s">
        <v>3305</v>
      </c>
      <c r="D693" s="832" t="s">
        <v>2157</v>
      </c>
      <c r="E693" s="832" t="s">
        <v>3306</v>
      </c>
      <c r="F693" s="849"/>
      <c r="G693" s="849"/>
      <c r="H693" s="837">
        <v>0</v>
      </c>
      <c r="I693" s="849">
        <v>1</v>
      </c>
      <c r="J693" s="849">
        <v>141.09</v>
      </c>
      <c r="K693" s="837">
        <v>1</v>
      </c>
      <c r="L693" s="849">
        <v>1</v>
      </c>
      <c r="M693" s="850">
        <v>141.09</v>
      </c>
    </row>
    <row r="694" spans="1:13" ht="14.4" customHeight="1" x14ac:dyDescent="0.3">
      <c r="A694" s="831" t="s">
        <v>2586</v>
      </c>
      <c r="B694" s="832" t="s">
        <v>2184</v>
      </c>
      <c r="C694" s="832" t="s">
        <v>2188</v>
      </c>
      <c r="D694" s="832" t="s">
        <v>2189</v>
      </c>
      <c r="E694" s="832" t="s">
        <v>2190</v>
      </c>
      <c r="F694" s="849"/>
      <c r="G694" s="849"/>
      <c r="H694" s="837">
        <v>0</v>
      </c>
      <c r="I694" s="849">
        <v>9</v>
      </c>
      <c r="J694" s="849">
        <v>29086.29</v>
      </c>
      <c r="K694" s="837">
        <v>1</v>
      </c>
      <c r="L694" s="849">
        <v>9</v>
      </c>
      <c r="M694" s="850">
        <v>29086.29</v>
      </c>
    </row>
    <row r="695" spans="1:13" ht="14.4" customHeight="1" x14ac:dyDescent="0.3">
      <c r="A695" s="831" t="s">
        <v>2586</v>
      </c>
      <c r="B695" s="832" t="s">
        <v>2208</v>
      </c>
      <c r="C695" s="832" t="s">
        <v>2209</v>
      </c>
      <c r="D695" s="832" t="s">
        <v>2210</v>
      </c>
      <c r="E695" s="832" t="s">
        <v>2211</v>
      </c>
      <c r="F695" s="849"/>
      <c r="G695" s="849"/>
      <c r="H695" s="837">
        <v>0</v>
      </c>
      <c r="I695" s="849">
        <v>2</v>
      </c>
      <c r="J695" s="849">
        <v>1805.14</v>
      </c>
      <c r="K695" s="837">
        <v>1</v>
      </c>
      <c r="L695" s="849">
        <v>2</v>
      </c>
      <c r="M695" s="850">
        <v>1805.14</v>
      </c>
    </row>
    <row r="696" spans="1:13" ht="14.4" customHeight="1" x14ac:dyDescent="0.3">
      <c r="A696" s="831" t="s">
        <v>2586</v>
      </c>
      <c r="B696" s="832" t="s">
        <v>2232</v>
      </c>
      <c r="C696" s="832" t="s">
        <v>2233</v>
      </c>
      <c r="D696" s="832" t="s">
        <v>711</v>
      </c>
      <c r="E696" s="832" t="s">
        <v>2234</v>
      </c>
      <c r="F696" s="849"/>
      <c r="G696" s="849"/>
      <c r="H696" s="837">
        <v>0</v>
      </c>
      <c r="I696" s="849">
        <v>3</v>
      </c>
      <c r="J696" s="849">
        <v>145.26</v>
      </c>
      <c r="K696" s="837">
        <v>1</v>
      </c>
      <c r="L696" s="849">
        <v>3</v>
      </c>
      <c r="M696" s="850">
        <v>145.26</v>
      </c>
    </row>
    <row r="697" spans="1:13" ht="14.4" customHeight="1" x14ac:dyDescent="0.3">
      <c r="A697" s="831" t="s">
        <v>2586</v>
      </c>
      <c r="B697" s="832" t="s">
        <v>2235</v>
      </c>
      <c r="C697" s="832" t="s">
        <v>3180</v>
      </c>
      <c r="D697" s="832" t="s">
        <v>2657</v>
      </c>
      <c r="E697" s="832" t="s">
        <v>680</v>
      </c>
      <c r="F697" s="849">
        <v>1</v>
      </c>
      <c r="G697" s="849">
        <v>65.28</v>
      </c>
      <c r="H697" s="837">
        <v>1</v>
      </c>
      <c r="I697" s="849"/>
      <c r="J697" s="849"/>
      <c r="K697" s="837">
        <v>0</v>
      </c>
      <c r="L697" s="849">
        <v>1</v>
      </c>
      <c r="M697" s="850">
        <v>65.28</v>
      </c>
    </row>
    <row r="698" spans="1:13" ht="14.4" customHeight="1" x14ac:dyDescent="0.3">
      <c r="A698" s="831" t="s">
        <v>2586</v>
      </c>
      <c r="B698" s="832" t="s">
        <v>2235</v>
      </c>
      <c r="C698" s="832" t="s">
        <v>2957</v>
      </c>
      <c r="D698" s="832" t="s">
        <v>2657</v>
      </c>
      <c r="E698" s="832" t="s">
        <v>2958</v>
      </c>
      <c r="F698" s="849">
        <v>2</v>
      </c>
      <c r="G698" s="849">
        <v>72.540000000000006</v>
      </c>
      <c r="H698" s="837">
        <v>1</v>
      </c>
      <c r="I698" s="849"/>
      <c r="J698" s="849"/>
      <c r="K698" s="837">
        <v>0</v>
      </c>
      <c r="L698" s="849">
        <v>2</v>
      </c>
      <c r="M698" s="850">
        <v>72.540000000000006</v>
      </c>
    </row>
    <row r="699" spans="1:13" ht="14.4" customHeight="1" x14ac:dyDescent="0.3">
      <c r="A699" s="831" t="s">
        <v>2586</v>
      </c>
      <c r="B699" s="832" t="s">
        <v>2235</v>
      </c>
      <c r="C699" s="832" t="s">
        <v>3932</v>
      </c>
      <c r="D699" s="832" t="s">
        <v>3933</v>
      </c>
      <c r="E699" s="832" t="s">
        <v>679</v>
      </c>
      <c r="F699" s="849">
        <v>1</v>
      </c>
      <c r="G699" s="849">
        <v>72.55</v>
      </c>
      <c r="H699" s="837">
        <v>1</v>
      </c>
      <c r="I699" s="849"/>
      <c r="J699" s="849"/>
      <c r="K699" s="837">
        <v>0</v>
      </c>
      <c r="L699" s="849">
        <v>1</v>
      </c>
      <c r="M699" s="850">
        <v>72.55</v>
      </c>
    </row>
    <row r="700" spans="1:13" ht="14.4" customHeight="1" x14ac:dyDescent="0.3">
      <c r="A700" s="831" t="s">
        <v>2586</v>
      </c>
      <c r="B700" s="832" t="s">
        <v>2235</v>
      </c>
      <c r="C700" s="832" t="s">
        <v>2656</v>
      </c>
      <c r="D700" s="832" t="s">
        <v>2657</v>
      </c>
      <c r="E700" s="832" t="s">
        <v>2658</v>
      </c>
      <c r="F700" s="849">
        <v>4</v>
      </c>
      <c r="G700" s="849">
        <v>487</v>
      </c>
      <c r="H700" s="837">
        <v>1</v>
      </c>
      <c r="I700" s="849"/>
      <c r="J700" s="849"/>
      <c r="K700" s="837">
        <v>0</v>
      </c>
      <c r="L700" s="849">
        <v>4</v>
      </c>
      <c r="M700" s="850">
        <v>487</v>
      </c>
    </row>
    <row r="701" spans="1:13" ht="14.4" customHeight="1" x14ac:dyDescent="0.3">
      <c r="A701" s="831" t="s">
        <v>2586</v>
      </c>
      <c r="B701" s="832" t="s">
        <v>2235</v>
      </c>
      <c r="C701" s="832" t="s">
        <v>3731</v>
      </c>
      <c r="D701" s="832" t="s">
        <v>3730</v>
      </c>
      <c r="E701" s="832" t="s">
        <v>2958</v>
      </c>
      <c r="F701" s="849">
        <v>1</v>
      </c>
      <c r="G701" s="849">
        <v>36.270000000000003</v>
      </c>
      <c r="H701" s="837">
        <v>1</v>
      </c>
      <c r="I701" s="849"/>
      <c r="J701" s="849"/>
      <c r="K701" s="837">
        <v>0</v>
      </c>
      <c r="L701" s="849">
        <v>1</v>
      </c>
      <c r="M701" s="850">
        <v>36.270000000000003</v>
      </c>
    </row>
    <row r="702" spans="1:13" ht="14.4" customHeight="1" x14ac:dyDescent="0.3">
      <c r="A702" s="831" t="s">
        <v>2586</v>
      </c>
      <c r="B702" s="832" t="s">
        <v>2235</v>
      </c>
      <c r="C702" s="832" t="s">
        <v>2236</v>
      </c>
      <c r="D702" s="832" t="s">
        <v>678</v>
      </c>
      <c r="E702" s="832" t="s">
        <v>679</v>
      </c>
      <c r="F702" s="849"/>
      <c r="G702" s="849"/>
      <c r="H702" s="837">
        <v>0</v>
      </c>
      <c r="I702" s="849">
        <v>10</v>
      </c>
      <c r="J702" s="849">
        <v>725.5</v>
      </c>
      <c r="K702" s="837">
        <v>1</v>
      </c>
      <c r="L702" s="849">
        <v>10</v>
      </c>
      <c r="M702" s="850">
        <v>725.5</v>
      </c>
    </row>
    <row r="703" spans="1:13" ht="14.4" customHeight="1" x14ac:dyDescent="0.3">
      <c r="A703" s="831" t="s">
        <v>2586</v>
      </c>
      <c r="B703" s="832" t="s">
        <v>2235</v>
      </c>
      <c r="C703" s="832" t="s">
        <v>2237</v>
      </c>
      <c r="D703" s="832" t="s">
        <v>678</v>
      </c>
      <c r="E703" s="832" t="s">
        <v>680</v>
      </c>
      <c r="F703" s="849"/>
      <c r="G703" s="849"/>
      <c r="H703" s="837">
        <v>0</v>
      </c>
      <c r="I703" s="849">
        <v>1</v>
      </c>
      <c r="J703" s="849">
        <v>65.28</v>
      </c>
      <c r="K703" s="837">
        <v>1</v>
      </c>
      <c r="L703" s="849">
        <v>1</v>
      </c>
      <c r="M703" s="850">
        <v>65.28</v>
      </c>
    </row>
    <row r="704" spans="1:13" ht="14.4" customHeight="1" x14ac:dyDescent="0.3">
      <c r="A704" s="831" t="s">
        <v>2586</v>
      </c>
      <c r="B704" s="832" t="s">
        <v>2249</v>
      </c>
      <c r="C704" s="832" t="s">
        <v>2250</v>
      </c>
      <c r="D704" s="832" t="s">
        <v>2251</v>
      </c>
      <c r="E704" s="832" t="s">
        <v>2252</v>
      </c>
      <c r="F704" s="849"/>
      <c r="G704" s="849"/>
      <c r="H704" s="837"/>
      <c r="I704" s="849">
        <v>7</v>
      </c>
      <c r="J704" s="849">
        <v>0</v>
      </c>
      <c r="K704" s="837"/>
      <c r="L704" s="849">
        <v>7</v>
      </c>
      <c r="M704" s="850">
        <v>0</v>
      </c>
    </row>
    <row r="705" spans="1:13" ht="14.4" customHeight="1" x14ac:dyDescent="0.3">
      <c r="A705" s="831" t="s">
        <v>2586</v>
      </c>
      <c r="B705" s="832" t="s">
        <v>4360</v>
      </c>
      <c r="C705" s="832" t="s">
        <v>3964</v>
      </c>
      <c r="D705" s="832" t="s">
        <v>3965</v>
      </c>
      <c r="E705" s="832" t="s">
        <v>3966</v>
      </c>
      <c r="F705" s="849">
        <v>6</v>
      </c>
      <c r="G705" s="849">
        <v>362.34000000000003</v>
      </c>
      <c r="H705" s="837">
        <v>1</v>
      </c>
      <c r="I705" s="849"/>
      <c r="J705" s="849"/>
      <c r="K705" s="837">
        <v>0</v>
      </c>
      <c r="L705" s="849">
        <v>6</v>
      </c>
      <c r="M705" s="850">
        <v>362.34000000000003</v>
      </c>
    </row>
    <row r="706" spans="1:13" ht="14.4" customHeight="1" x14ac:dyDescent="0.3">
      <c r="A706" s="831" t="s">
        <v>2586</v>
      </c>
      <c r="B706" s="832" t="s">
        <v>2264</v>
      </c>
      <c r="C706" s="832" t="s">
        <v>2265</v>
      </c>
      <c r="D706" s="832" t="s">
        <v>1248</v>
      </c>
      <c r="E706" s="832" t="s">
        <v>2266</v>
      </c>
      <c r="F706" s="849"/>
      <c r="G706" s="849"/>
      <c r="H706" s="837"/>
      <c r="I706" s="849">
        <v>5</v>
      </c>
      <c r="J706" s="849">
        <v>0</v>
      </c>
      <c r="K706" s="837"/>
      <c r="L706" s="849">
        <v>5</v>
      </c>
      <c r="M706" s="850">
        <v>0</v>
      </c>
    </row>
    <row r="707" spans="1:13" ht="14.4" customHeight="1" x14ac:dyDescent="0.3">
      <c r="A707" s="831" t="s">
        <v>2586</v>
      </c>
      <c r="B707" s="832" t="s">
        <v>2264</v>
      </c>
      <c r="C707" s="832" t="s">
        <v>2267</v>
      </c>
      <c r="D707" s="832" t="s">
        <v>1248</v>
      </c>
      <c r="E707" s="832" t="s">
        <v>2268</v>
      </c>
      <c r="F707" s="849"/>
      <c r="G707" s="849"/>
      <c r="H707" s="837"/>
      <c r="I707" s="849">
        <v>2</v>
      </c>
      <c r="J707" s="849">
        <v>0</v>
      </c>
      <c r="K707" s="837"/>
      <c r="L707" s="849">
        <v>2</v>
      </c>
      <c r="M707" s="850">
        <v>0</v>
      </c>
    </row>
    <row r="708" spans="1:13" ht="14.4" customHeight="1" x14ac:dyDescent="0.3">
      <c r="A708" s="831" t="s">
        <v>2586</v>
      </c>
      <c r="B708" s="832" t="s">
        <v>2264</v>
      </c>
      <c r="C708" s="832" t="s">
        <v>3967</v>
      </c>
      <c r="D708" s="832" t="s">
        <v>3968</v>
      </c>
      <c r="E708" s="832" t="s">
        <v>2266</v>
      </c>
      <c r="F708" s="849">
        <v>1</v>
      </c>
      <c r="G708" s="849">
        <v>0</v>
      </c>
      <c r="H708" s="837"/>
      <c r="I708" s="849"/>
      <c r="J708" s="849"/>
      <c r="K708" s="837"/>
      <c r="L708" s="849">
        <v>1</v>
      </c>
      <c r="M708" s="850">
        <v>0</v>
      </c>
    </row>
    <row r="709" spans="1:13" ht="14.4" customHeight="1" x14ac:dyDescent="0.3">
      <c r="A709" s="831" t="s">
        <v>2586</v>
      </c>
      <c r="B709" s="832" t="s">
        <v>2269</v>
      </c>
      <c r="C709" s="832" t="s">
        <v>3452</v>
      </c>
      <c r="D709" s="832" t="s">
        <v>777</v>
      </c>
      <c r="E709" s="832" t="s">
        <v>2516</v>
      </c>
      <c r="F709" s="849"/>
      <c r="G709" s="849"/>
      <c r="H709" s="837">
        <v>0</v>
      </c>
      <c r="I709" s="849">
        <v>1</v>
      </c>
      <c r="J709" s="849">
        <v>264</v>
      </c>
      <c r="K709" s="837">
        <v>1</v>
      </c>
      <c r="L709" s="849">
        <v>1</v>
      </c>
      <c r="M709" s="850">
        <v>264</v>
      </c>
    </row>
    <row r="710" spans="1:13" ht="14.4" customHeight="1" x14ac:dyDescent="0.3">
      <c r="A710" s="831" t="s">
        <v>2586</v>
      </c>
      <c r="B710" s="832" t="s">
        <v>2269</v>
      </c>
      <c r="C710" s="832" t="s">
        <v>2270</v>
      </c>
      <c r="D710" s="832" t="s">
        <v>775</v>
      </c>
      <c r="E710" s="832" t="s">
        <v>1510</v>
      </c>
      <c r="F710" s="849"/>
      <c r="G710" s="849"/>
      <c r="H710" s="837">
        <v>0</v>
      </c>
      <c r="I710" s="849">
        <v>1</v>
      </c>
      <c r="J710" s="849">
        <v>65.989999999999995</v>
      </c>
      <c r="K710" s="837">
        <v>1</v>
      </c>
      <c r="L710" s="849">
        <v>1</v>
      </c>
      <c r="M710" s="850">
        <v>65.989999999999995</v>
      </c>
    </row>
    <row r="711" spans="1:13" ht="14.4" customHeight="1" x14ac:dyDescent="0.3">
      <c r="A711" s="831" t="s">
        <v>2586</v>
      </c>
      <c r="B711" s="832" t="s">
        <v>2269</v>
      </c>
      <c r="C711" s="832" t="s">
        <v>2793</v>
      </c>
      <c r="D711" s="832" t="s">
        <v>777</v>
      </c>
      <c r="E711" s="832" t="s">
        <v>2516</v>
      </c>
      <c r="F711" s="849"/>
      <c r="G711" s="849"/>
      <c r="H711" s="837">
        <v>0</v>
      </c>
      <c r="I711" s="849">
        <v>2</v>
      </c>
      <c r="J711" s="849">
        <v>528</v>
      </c>
      <c r="K711" s="837">
        <v>1</v>
      </c>
      <c r="L711" s="849">
        <v>2</v>
      </c>
      <c r="M711" s="850">
        <v>528</v>
      </c>
    </row>
    <row r="712" spans="1:13" ht="14.4" customHeight="1" x14ac:dyDescent="0.3">
      <c r="A712" s="831" t="s">
        <v>2586</v>
      </c>
      <c r="B712" s="832" t="s">
        <v>4374</v>
      </c>
      <c r="C712" s="832" t="s">
        <v>3953</v>
      </c>
      <c r="D712" s="832" t="s">
        <v>3954</v>
      </c>
      <c r="E712" s="832" t="s">
        <v>3955</v>
      </c>
      <c r="F712" s="849">
        <v>3</v>
      </c>
      <c r="G712" s="849">
        <v>241.59</v>
      </c>
      <c r="H712" s="837">
        <v>1</v>
      </c>
      <c r="I712" s="849"/>
      <c r="J712" s="849"/>
      <c r="K712" s="837">
        <v>0</v>
      </c>
      <c r="L712" s="849">
        <v>3</v>
      </c>
      <c r="M712" s="850">
        <v>241.59</v>
      </c>
    </row>
    <row r="713" spans="1:13" ht="14.4" customHeight="1" x14ac:dyDescent="0.3">
      <c r="A713" s="831" t="s">
        <v>2586</v>
      </c>
      <c r="B713" s="832" t="s">
        <v>2291</v>
      </c>
      <c r="C713" s="832" t="s">
        <v>2292</v>
      </c>
      <c r="D713" s="832" t="s">
        <v>1245</v>
      </c>
      <c r="E713" s="832" t="s">
        <v>2293</v>
      </c>
      <c r="F713" s="849"/>
      <c r="G713" s="849"/>
      <c r="H713" s="837">
        <v>0</v>
      </c>
      <c r="I713" s="849">
        <v>2</v>
      </c>
      <c r="J713" s="849">
        <v>235.1</v>
      </c>
      <c r="K713" s="837">
        <v>1</v>
      </c>
      <c r="L713" s="849">
        <v>2</v>
      </c>
      <c r="M713" s="850">
        <v>235.1</v>
      </c>
    </row>
    <row r="714" spans="1:13" ht="14.4" customHeight="1" x14ac:dyDescent="0.3">
      <c r="A714" s="831" t="s">
        <v>2586</v>
      </c>
      <c r="B714" s="832" t="s">
        <v>2297</v>
      </c>
      <c r="C714" s="832" t="s">
        <v>2301</v>
      </c>
      <c r="D714" s="832" t="s">
        <v>2299</v>
      </c>
      <c r="E714" s="832" t="s">
        <v>2302</v>
      </c>
      <c r="F714" s="849"/>
      <c r="G714" s="849"/>
      <c r="H714" s="837">
        <v>0</v>
      </c>
      <c r="I714" s="849">
        <v>1</v>
      </c>
      <c r="J714" s="849">
        <v>176.32</v>
      </c>
      <c r="K714" s="837">
        <v>1</v>
      </c>
      <c r="L714" s="849">
        <v>1</v>
      </c>
      <c r="M714" s="850">
        <v>176.32</v>
      </c>
    </row>
    <row r="715" spans="1:13" ht="14.4" customHeight="1" x14ac:dyDescent="0.3">
      <c r="A715" s="831" t="s">
        <v>2586</v>
      </c>
      <c r="B715" s="832" t="s">
        <v>2306</v>
      </c>
      <c r="C715" s="832" t="s">
        <v>2317</v>
      </c>
      <c r="D715" s="832" t="s">
        <v>1274</v>
      </c>
      <c r="E715" s="832" t="s">
        <v>1269</v>
      </c>
      <c r="F715" s="849"/>
      <c r="G715" s="849"/>
      <c r="H715" s="837">
        <v>0</v>
      </c>
      <c r="I715" s="849">
        <v>2</v>
      </c>
      <c r="J715" s="849">
        <v>254.68</v>
      </c>
      <c r="K715" s="837">
        <v>1</v>
      </c>
      <c r="L715" s="849">
        <v>2</v>
      </c>
      <c r="M715" s="850">
        <v>254.68</v>
      </c>
    </row>
    <row r="716" spans="1:13" ht="14.4" customHeight="1" x14ac:dyDescent="0.3">
      <c r="A716" s="831" t="s">
        <v>2586</v>
      </c>
      <c r="B716" s="832" t="s">
        <v>2306</v>
      </c>
      <c r="C716" s="832" t="s">
        <v>2326</v>
      </c>
      <c r="D716" s="832" t="s">
        <v>1290</v>
      </c>
      <c r="E716" s="832" t="s">
        <v>1263</v>
      </c>
      <c r="F716" s="849"/>
      <c r="G716" s="849"/>
      <c r="H716" s="837">
        <v>0</v>
      </c>
      <c r="I716" s="849">
        <v>3</v>
      </c>
      <c r="J716" s="849">
        <v>391.16999999999996</v>
      </c>
      <c r="K716" s="837">
        <v>1</v>
      </c>
      <c r="L716" s="849">
        <v>3</v>
      </c>
      <c r="M716" s="850">
        <v>391.16999999999996</v>
      </c>
    </row>
    <row r="717" spans="1:13" ht="14.4" customHeight="1" x14ac:dyDescent="0.3">
      <c r="A717" s="831" t="s">
        <v>2586</v>
      </c>
      <c r="B717" s="832" t="s">
        <v>2191</v>
      </c>
      <c r="C717" s="832" t="s">
        <v>2192</v>
      </c>
      <c r="D717" s="832" t="s">
        <v>2193</v>
      </c>
      <c r="E717" s="832" t="s">
        <v>2194</v>
      </c>
      <c r="F717" s="849"/>
      <c r="G717" s="849"/>
      <c r="H717" s="837">
        <v>0</v>
      </c>
      <c r="I717" s="849">
        <v>1</v>
      </c>
      <c r="J717" s="849">
        <v>10325.280000000001</v>
      </c>
      <c r="K717" s="837">
        <v>1</v>
      </c>
      <c r="L717" s="849">
        <v>1</v>
      </c>
      <c r="M717" s="850">
        <v>10325.280000000001</v>
      </c>
    </row>
    <row r="718" spans="1:13" ht="14.4" customHeight="1" x14ac:dyDescent="0.3">
      <c r="A718" s="831" t="s">
        <v>2587</v>
      </c>
      <c r="B718" s="832" t="s">
        <v>1992</v>
      </c>
      <c r="C718" s="832" t="s">
        <v>1993</v>
      </c>
      <c r="D718" s="832" t="s">
        <v>1994</v>
      </c>
      <c r="E718" s="832" t="s">
        <v>1995</v>
      </c>
      <c r="F718" s="849"/>
      <c r="G718" s="849"/>
      <c r="H718" s="837">
        <v>0</v>
      </c>
      <c r="I718" s="849">
        <v>1</v>
      </c>
      <c r="J718" s="849">
        <v>453.18</v>
      </c>
      <c r="K718" s="837">
        <v>1</v>
      </c>
      <c r="L718" s="849">
        <v>1</v>
      </c>
      <c r="M718" s="850">
        <v>453.18</v>
      </c>
    </row>
    <row r="719" spans="1:13" ht="14.4" customHeight="1" x14ac:dyDescent="0.3">
      <c r="A719" s="831" t="s">
        <v>2587</v>
      </c>
      <c r="B719" s="832" t="s">
        <v>2378</v>
      </c>
      <c r="C719" s="832" t="s">
        <v>2379</v>
      </c>
      <c r="D719" s="832" t="s">
        <v>2380</v>
      </c>
      <c r="E719" s="832" t="s">
        <v>2084</v>
      </c>
      <c r="F719" s="849"/>
      <c r="G719" s="849"/>
      <c r="H719" s="837">
        <v>0</v>
      </c>
      <c r="I719" s="849">
        <v>2</v>
      </c>
      <c r="J719" s="849">
        <v>369.48</v>
      </c>
      <c r="K719" s="837">
        <v>1</v>
      </c>
      <c r="L719" s="849">
        <v>2</v>
      </c>
      <c r="M719" s="850">
        <v>369.48</v>
      </c>
    </row>
    <row r="720" spans="1:13" ht="14.4" customHeight="1" x14ac:dyDescent="0.3">
      <c r="A720" s="831" t="s">
        <v>2587</v>
      </c>
      <c r="B720" s="832" t="s">
        <v>2010</v>
      </c>
      <c r="C720" s="832" t="s">
        <v>2739</v>
      </c>
      <c r="D720" s="832" t="s">
        <v>901</v>
      </c>
      <c r="E720" s="832" t="s">
        <v>2014</v>
      </c>
      <c r="F720" s="849"/>
      <c r="G720" s="849"/>
      <c r="H720" s="837">
        <v>0</v>
      </c>
      <c r="I720" s="849">
        <v>5</v>
      </c>
      <c r="J720" s="849">
        <v>1840.8000000000002</v>
      </c>
      <c r="K720" s="837">
        <v>1</v>
      </c>
      <c r="L720" s="849">
        <v>5</v>
      </c>
      <c r="M720" s="850">
        <v>1840.8000000000002</v>
      </c>
    </row>
    <row r="721" spans="1:13" ht="14.4" customHeight="1" x14ac:dyDescent="0.3">
      <c r="A721" s="831" t="s">
        <v>2587</v>
      </c>
      <c r="B721" s="832" t="s">
        <v>2010</v>
      </c>
      <c r="C721" s="832" t="s">
        <v>3978</v>
      </c>
      <c r="D721" s="832" t="s">
        <v>1783</v>
      </c>
      <c r="E721" s="832" t="s">
        <v>3979</v>
      </c>
      <c r="F721" s="849"/>
      <c r="G721" s="849"/>
      <c r="H721" s="837">
        <v>0</v>
      </c>
      <c r="I721" s="849">
        <v>1</v>
      </c>
      <c r="J721" s="849">
        <v>369.5</v>
      </c>
      <c r="K721" s="837">
        <v>1</v>
      </c>
      <c r="L721" s="849">
        <v>1</v>
      </c>
      <c r="M721" s="850">
        <v>369.5</v>
      </c>
    </row>
    <row r="722" spans="1:13" ht="14.4" customHeight="1" x14ac:dyDescent="0.3">
      <c r="A722" s="831" t="s">
        <v>2587</v>
      </c>
      <c r="B722" s="832" t="s">
        <v>2010</v>
      </c>
      <c r="C722" s="832" t="s">
        <v>2475</v>
      </c>
      <c r="D722" s="832" t="s">
        <v>1783</v>
      </c>
      <c r="E722" s="832" t="s">
        <v>2476</v>
      </c>
      <c r="F722" s="849"/>
      <c r="G722" s="849"/>
      <c r="H722" s="837">
        <v>0</v>
      </c>
      <c r="I722" s="849">
        <v>1</v>
      </c>
      <c r="J722" s="849">
        <v>1385.62</v>
      </c>
      <c r="K722" s="837">
        <v>1</v>
      </c>
      <c r="L722" s="849">
        <v>1</v>
      </c>
      <c r="M722" s="850">
        <v>1385.62</v>
      </c>
    </row>
    <row r="723" spans="1:13" ht="14.4" customHeight="1" x14ac:dyDescent="0.3">
      <c r="A723" s="831" t="s">
        <v>2587</v>
      </c>
      <c r="B723" s="832" t="s">
        <v>2036</v>
      </c>
      <c r="C723" s="832" t="s">
        <v>2037</v>
      </c>
      <c r="D723" s="832" t="s">
        <v>2038</v>
      </c>
      <c r="E723" s="832" t="s">
        <v>2039</v>
      </c>
      <c r="F723" s="849"/>
      <c r="G723" s="849"/>
      <c r="H723" s="837">
        <v>0</v>
      </c>
      <c r="I723" s="849">
        <v>1</v>
      </c>
      <c r="J723" s="849">
        <v>38.04</v>
      </c>
      <c r="K723" s="837">
        <v>1</v>
      </c>
      <c r="L723" s="849">
        <v>1</v>
      </c>
      <c r="M723" s="850">
        <v>38.04</v>
      </c>
    </row>
    <row r="724" spans="1:13" ht="14.4" customHeight="1" x14ac:dyDescent="0.3">
      <c r="A724" s="831" t="s">
        <v>2587</v>
      </c>
      <c r="B724" s="832" t="s">
        <v>2061</v>
      </c>
      <c r="C724" s="832" t="s">
        <v>2065</v>
      </c>
      <c r="D724" s="832" t="s">
        <v>2063</v>
      </c>
      <c r="E724" s="832" t="s">
        <v>2066</v>
      </c>
      <c r="F724" s="849"/>
      <c r="G724" s="849"/>
      <c r="H724" s="837">
        <v>0</v>
      </c>
      <c r="I724" s="849">
        <v>1</v>
      </c>
      <c r="J724" s="849">
        <v>31.09</v>
      </c>
      <c r="K724" s="837">
        <v>1</v>
      </c>
      <c r="L724" s="849">
        <v>1</v>
      </c>
      <c r="M724" s="850">
        <v>31.09</v>
      </c>
    </row>
    <row r="725" spans="1:13" ht="14.4" customHeight="1" x14ac:dyDescent="0.3">
      <c r="A725" s="831" t="s">
        <v>2587</v>
      </c>
      <c r="B725" s="832" t="s">
        <v>2121</v>
      </c>
      <c r="C725" s="832" t="s">
        <v>2122</v>
      </c>
      <c r="D725" s="832" t="s">
        <v>2123</v>
      </c>
      <c r="E725" s="832" t="s">
        <v>2124</v>
      </c>
      <c r="F725" s="849"/>
      <c r="G725" s="849"/>
      <c r="H725" s="837">
        <v>0</v>
      </c>
      <c r="I725" s="849">
        <v>1</v>
      </c>
      <c r="J725" s="849">
        <v>49.08</v>
      </c>
      <c r="K725" s="837">
        <v>1</v>
      </c>
      <c r="L725" s="849">
        <v>1</v>
      </c>
      <c r="M725" s="850">
        <v>49.08</v>
      </c>
    </row>
    <row r="726" spans="1:13" ht="14.4" customHeight="1" x14ac:dyDescent="0.3">
      <c r="A726" s="831" t="s">
        <v>2587</v>
      </c>
      <c r="B726" s="832" t="s">
        <v>2133</v>
      </c>
      <c r="C726" s="832" t="s">
        <v>2136</v>
      </c>
      <c r="D726" s="832" t="s">
        <v>1309</v>
      </c>
      <c r="E726" s="832" t="s">
        <v>2137</v>
      </c>
      <c r="F726" s="849"/>
      <c r="G726" s="849"/>
      <c r="H726" s="837">
        <v>0</v>
      </c>
      <c r="I726" s="849">
        <v>1</v>
      </c>
      <c r="J726" s="849">
        <v>154.36000000000001</v>
      </c>
      <c r="K726" s="837">
        <v>1</v>
      </c>
      <c r="L726" s="849">
        <v>1</v>
      </c>
      <c r="M726" s="850">
        <v>154.36000000000001</v>
      </c>
    </row>
    <row r="727" spans="1:13" ht="14.4" customHeight="1" x14ac:dyDescent="0.3">
      <c r="A727" s="831" t="s">
        <v>2587</v>
      </c>
      <c r="B727" s="832" t="s">
        <v>2155</v>
      </c>
      <c r="C727" s="832" t="s">
        <v>3305</v>
      </c>
      <c r="D727" s="832" t="s">
        <v>2157</v>
      </c>
      <c r="E727" s="832" t="s">
        <v>3306</v>
      </c>
      <c r="F727" s="849"/>
      <c r="G727" s="849"/>
      <c r="H727" s="837">
        <v>0</v>
      </c>
      <c r="I727" s="849">
        <v>2</v>
      </c>
      <c r="J727" s="849">
        <v>282.18</v>
      </c>
      <c r="K727" s="837">
        <v>1</v>
      </c>
      <c r="L727" s="849">
        <v>2</v>
      </c>
      <c r="M727" s="850">
        <v>282.18</v>
      </c>
    </row>
    <row r="728" spans="1:13" ht="14.4" customHeight="1" x14ac:dyDescent="0.3">
      <c r="A728" s="831" t="s">
        <v>2587</v>
      </c>
      <c r="B728" s="832" t="s">
        <v>2184</v>
      </c>
      <c r="C728" s="832" t="s">
        <v>2188</v>
      </c>
      <c r="D728" s="832" t="s">
        <v>2189</v>
      </c>
      <c r="E728" s="832" t="s">
        <v>2190</v>
      </c>
      <c r="F728" s="849"/>
      <c r="G728" s="849"/>
      <c r="H728" s="837">
        <v>0</v>
      </c>
      <c r="I728" s="849">
        <v>6</v>
      </c>
      <c r="J728" s="849">
        <v>19390.86</v>
      </c>
      <c r="K728" s="837">
        <v>1</v>
      </c>
      <c r="L728" s="849">
        <v>6</v>
      </c>
      <c r="M728" s="850">
        <v>19390.86</v>
      </c>
    </row>
    <row r="729" spans="1:13" ht="14.4" customHeight="1" x14ac:dyDescent="0.3">
      <c r="A729" s="831" t="s">
        <v>2587</v>
      </c>
      <c r="B729" s="832" t="s">
        <v>2208</v>
      </c>
      <c r="C729" s="832" t="s">
        <v>2209</v>
      </c>
      <c r="D729" s="832" t="s">
        <v>2210</v>
      </c>
      <c r="E729" s="832" t="s">
        <v>2211</v>
      </c>
      <c r="F729" s="849"/>
      <c r="G729" s="849"/>
      <c r="H729" s="837">
        <v>0</v>
      </c>
      <c r="I729" s="849">
        <v>14</v>
      </c>
      <c r="J729" s="849">
        <v>12635.98</v>
      </c>
      <c r="K729" s="837">
        <v>1</v>
      </c>
      <c r="L729" s="849">
        <v>14</v>
      </c>
      <c r="M729" s="850">
        <v>12635.98</v>
      </c>
    </row>
    <row r="730" spans="1:13" ht="14.4" customHeight="1" x14ac:dyDescent="0.3">
      <c r="A730" s="831" t="s">
        <v>2587</v>
      </c>
      <c r="B730" s="832" t="s">
        <v>4368</v>
      </c>
      <c r="C730" s="832" t="s">
        <v>3342</v>
      </c>
      <c r="D730" s="832" t="s">
        <v>3343</v>
      </c>
      <c r="E730" s="832" t="s">
        <v>3344</v>
      </c>
      <c r="F730" s="849"/>
      <c r="G730" s="849"/>
      <c r="H730" s="837">
        <v>0</v>
      </c>
      <c r="I730" s="849">
        <v>2</v>
      </c>
      <c r="J730" s="849">
        <v>33725.480000000003</v>
      </c>
      <c r="K730" s="837">
        <v>1</v>
      </c>
      <c r="L730" s="849">
        <v>2</v>
      </c>
      <c r="M730" s="850">
        <v>33725.480000000003</v>
      </c>
    </row>
    <row r="731" spans="1:13" ht="14.4" customHeight="1" x14ac:dyDescent="0.3">
      <c r="A731" s="831" t="s">
        <v>2587</v>
      </c>
      <c r="B731" s="832" t="s">
        <v>2235</v>
      </c>
      <c r="C731" s="832" t="s">
        <v>3180</v>
      </c>
      <c r="D731" s="832" t="s">
        <v>2657</v>
      </c>
      <c r="E731" s="832" t="s">
        <v>680</v>
      </c>
      <c r="F731" s="849">
        <v>1</v>
      </c>
      <c r="G731" s="849">
        <v>65.28</v>
      </c>
      <c r="H731" s="837">
        <v>1</v>
      </c>
      <c r="I731" s="849"/>
      <c r="J731" s="849"/>
      <c r="K731" s="837">
        <v>0</v>
      </c>
      <c r="L731" s="849">
        <v>1</v>
      </c>
      <c r="M731" s="850">
        <v>65.28</v>
      </c>
    </row>
    <row r="732" spans="1:13" ht="14.4" customHeight="1" x14ac:dyDescent="0.3">
      <c r="A732" s="831" t="s">
        <v>2587</v>
      </c>
      <c r="B732" s="832" t="s">
        <v>2235</v>
      </c>
      <c r="C732" s="832" t="s">
        <v>2236</v>
      </c>
      <c r="D732" s="832" t="s">
        <v>678</v>
      </c>
      <c r="E732" s="832" t="s">
        <v>679</v>
      </c>
      <c r="F732" s="849"/>
      <c r="G732" s="849"/>
      <c r="H732" s="837">
        <v>0</v>
      </c>
      <c r="I732" s="849">
        <v>1</v>
      </c>
      <c r="J732" s="849">
        <v>72.55</v>
      </c>
      <c r="K732" s="837">
        <v>1</v>
      </c>
      <c r="L732" s="849">
        <v>1</v>
      </c>
      <c r="M732" s="850">
        <v>72.55</v>
      </c>
    </row>
    <row r="733" spans="1:13" ht="14.4" customHeight="1" x14ac:dyDescent="0.3">
      <c r="A733" s="831" t="s">
        <v>2587</v>
      </c>
      <c r="B733" s="832" t="s">
        <v>2235</v>
      </c>
      <c r="C733" s="832" t="s">
        <v>2237</v>
      </c>
      <c r="D733" s="832" t="s">
        <v>678</v>
      </c>
      <c r="E733" s="832" t="s">
        <v>680</v>
      </c>
      <c r="F733" s="849"/>
      <c r="G733" s="849"/>
      <c r="H733" s="837">
        <v>0</v>
      </c>
      <c r="I733" s="849">
        <v>3</v>
      </c>
      <c r="J733" s="849">
        <v>195.84</v>
      </c>
      <c r="K733" s="837">
        <v>1</v>
      </c>
      <c r="L733" s="849">
        <v>3</v>
      </c>
      <c r="M733" s="850">
        <v>195.84</v>
      </c>
    </row>
    <row r="734" spans="1:13" ht="14.4" customHeight="1" x14ac:dyDescent="0.3">
      <c r="A734" s="831" t="s">
        <v>2587</v>
      </c>
      <c r="B734" s="832" t="s">
        <v>2235</v>
      </c>
      <c r="C734" s="832" t="s">
        <v>2753</v>
      </c>
      <c r="D734" s="832" t="s">
        <v>678</v>
      </c>
      <c r="E734" s="832" t="s">
        <v>2234</v>
      </c>
      <c r="F734" s="849"/>
      <c r="G734" s="849"/>
      <c r="H734" s="837">
        <v>0</v>
      </c>
      <c r="I734" s="849">
        <v>3</v>
      </c>
      <c r="J734" s="849">
        <v>65.28</v>
      </c>
      <c r="K734" s="837">
        <v>1</v>
      </c>
      <c r="L734" s="849">
        <v>3</v>
      </c>
      <c r="M734" s="850">
        <v>65.28</v>
      </c>
    </row>
    <row r="735" spans="1:13" ht="14.4" customHeight="1" x14ac:dyDescent="0.3">
      <c r="A735" s="831" t="s">
        <v>2587</v>
      </c>
      <c r="B735" s="832" t="s">
        <v>2264</v>
      </c>
      <c r="C735" s="832" t="s">
        <v>2267</v>
      </c>
      <c r="D735" s="832" t="s">
        <v>1248</v>
      </c>
      <c r="E735" s="832" t="s">
        <v>2268</v>
      </c>
      <c r="F735" s="849"/>
      <c r="G735" s="849"/>
      <c r="H735" s="837"/>
      <c r="I735" s="849">
        <v>1</v>
      </c>
      <c r="J735" s="849">
        <v>0</v>
      </c>
      <c r="K735" s="837"/>
      <c r="L735" s="849">
        <v>1</v>
      </c>
      <c r="M735" s="850">
        <v>0</v>
      </c>
    </row>
    <row r="736" spans="1:13" ht="14.4" customHeight="1" x14ac:dyDescent="0.3">
      <c r="A736" s="831" t="s">
        <v>2587</v>
      </c>
      <c r="B736" s="832" t="s">
        <v>2269</v>
      </c>
      <c r="C736" s="832" t="s">
        <v>2720</v>
      </c>
      <c r="D736" s="832" t="s">
        <v>777</v>
      </c>
      <c r="E736" s="832" t="s">
        <v>2272</v>
      </c>
      <c r="F736" s="849"/>
      <c r="G736" s="849"/>
      <c r="H736" s="837">
        <v>0</v>
      </c>
      <c r="I736" s="849">
        <v>1</v>
      </c>
      <c r="J736" s="849">
        <v>132</v>
      </c>
      <c r="K736" s="837">
        <v>1</v>
      </c>
      <c r="L736" s="849">
        <v>1</v>
      </c>
      <c r="M736" s="850">
        <v>132</v>
      </c>
    </row>
    <row r="737" spans="1:13" ht="14.4" customHeight="1" x14ac:dyDescent="0.3">
      <c r="A737" s="831" t="s">
        <v>2587</v>
      </c>
      <c r="B737" s="832" t="s">
        <v>2269</v>
      </c>
      <c r="C737" s="832" t="s">
        <v>3452</v>
      </c>
      <c r="D737" s="832" t="s">
        <v>777</v>
      </c>
      <c r="E737" s="832" t="s">
        <v>2516</v>
      </c>
      <c r="F737" s="849"/>
      <c r="G737" s="849"/>
      <c r="H737" s="837">
        <v>0</v>
      </c>
      <c r="I737" s="849">
        <v>1</v>
      </c>
      <c r="J737" s="849">
        <v>264</v>
      </c>
      <c r="K737" s="837">
        <v>1</v>
      </c>
      <c r="L737" s="849">
        <v>1</v>
      </c>
      <c r="M737" s="850">
        <v>264</v>
      </c>
    </row>
    <row r="738" spans="1:13" ht="14.4" customHeight="1" x14ac:dyDescent="0.3">
      <c r="A738" s="831" t="s">
        <v>2587</v>
      </c>
      <c r="B738" s="832" t="s">
        <v>2269</v>
      </c>
      <c r="C738" s="832" t="s">
        <v>2270</v>
      </c>
      <c r="D738" s="832" t="s">
        <v>775</v>
      </c>
      <c r="E738" s="832" t="s">
        <v>1510</v>
      </c>
      <c r="F738" s="849"/>
      <c r="G738" s="849"/>
      <c r="H738" s="837">
        <v>0</v>
      </c>
      <c r="I738" s="849">
        <v>2</v>
      </c>
      <c r="J738" s="849">
        <v>131.97999999999999</v>
      </c>
      <c r="K738" s="837">
        <v>1</v>
      </c>
      <c r="L738" s="849">
        <v>2</v>
      </c>
      <c r="M738" s="850">
        <v>131.97999999999999</v>
      </c>
    </row>
    <row r="739" spans="1:13" ht="14.4" customHeight="1" x14ac:dyDescent="0.3">
      <c r="A739" s="831" t="s">
        <v>2587</v>
      </c>
      <c r="B739" s="832" t="s">
        <v>4372</v>
      </c>
      <c r="C739" s="832" t="s">
        <v>3975</v>
      </c>
      <c r="D739" s="832" t="s">
        <v>2977</v>
      </c>
      <c r="E739" s="832" t="s">
        <v>3976</v>
      </c>
      <c r="F739" s="849"/>
      <c r="G739" s="849"/>
      <c r="H739" s="837">
        <v>0</v>
      </c>
      <c r="I739" s="849">
        <v>2</v>
      </c>
      <c r="J739" s="849">
        <v>492.78</v>
      </c>
      <c r="K739" s="837">
        <v>1</v>
      </c>
      <c r="L739" s="849">
        <v>2</v>
      </c>
      <c r="M739" s="850">
        <v>492.78</v>
      </c>
    </row>
    <row r="740" spans="1:13" ht="14.4" customHeight="1" x14ac:dyDescent="0.3">
      <c r="A740" s="831" t="s">
        <v>2587</v>
      </c>
      <c r="B740" s="832" t="s">
        <v>2198</v>
      </c>
      <c r="C740" s="832" t="s">
        <v>2199</v>
      </c>
      <c r="D740" s="832" t="s">
        <v>2200</v>
      </c>
      <c r="E740" s="832" t="s">
        <v>2201</v>
      </c>
      <c r="F740" s="849"/>
      <c r="G740" s="849"/>
      <c r="H740" s="837">
        <v>0</v>
      </c>
      <c r="I740" s="849">
        <v>5</v>
      </c>
      <c r="J740" s="849">
        <v>59001.599999999999</v>
      </c>
      <c r="K740" s="837">
        <v>1</v>
      </c>
      <c r="L740" s="849">
        <v>5</v>
      </c>
      <c r="M740" s="850">
        <v>59001.599999999999</v>
      </c>
    </row>
    <row r="741" spans="1:13" ht="14.4" customHeight="1" x14ac:dyDescent="0.3">
      <c r="A741" s="831" t="s">
        <v>2588</v>
      </c>
      <c r="B741" s="832" t="s">
        <v>1992</v>
      </c>
      <c r="C741" s="832" t="s">
        <v>1993</v>
      </c>
      <c r="D741" s="832" t="s">
        <v>1994</v>
      </c>
      <c r="E741" s="832" t="s">
        <v>1995</v>
      </c>
      <c r="F741" s="849"/>
      <c r="G741" s="849"/>
      <c r="H741" s="837">
        <v>0</v>
      </c>
      <c r="I741" s="849">
        <v>3</v>
      </c>
      <c r="J741" s="849">
        <v>1359.54</v>
      </c>
      <c r="K741" s="837">
        <v>1</v>
      </c>
      <c r="L741" s="849">
        <v>3</v>
      </c>
      <c r="M741" s="850">
        <v>1359.54</v>
      </c>
    </row>
    <row r="742" spans="1:13" ht="14.4" customHeight="1" x14ac:dyDescent="0.3">
      <c r="A742" s="831" t="s">
        <v>2588</v>
      </c>
      <c r="B742" s="832" t="s">
        <v>1992</v>
      </c>
      <c r="C742" s="832" t="s">
        <v>3402</v>
      </c>
      <c r="D742" s="832" t="s">
        <v>3403</v>
      </c>
      <c r="E742" s="832" t="s">
        <v>3404</v>
      </c>
      <c r="F742" s="849">
        <v>1</v>
      </c>
      <c r="G742" s="849">
        <v>453.18</v>
      </c>
      <c r="H742" s="837">
        <v>1</v>
      </c>
      <c r="I742" s="849"/>
      <c r="J742" s="849"/>
      <c r="K742" s="837">
        <v>0</v>
      </c>
      <c r="L742" s="849">
        <v>1</v>
      </c>
      <c r="M742" s="850">
        <v>453.18</v>
      </c>
    </row>
    <row r="743" spans="1:13" ht="14.4" customHeight="1" x14ac:dyDescent="0.3">
      <c r="A743" s="831" t="s">
        <v>2588</v>
      </c>
      <c r="B743" s="832" t="s">
        <v>2010</v>
      </c>
      <c r="C743" s="832" t="s">
        <v>2694</v>
      </c>
      <c r="D743" s="832" t="s">
        <v>901</v>
      </c>
      <c r="E743" s="832" t="s">
        <v>2018</v>
      </c>
      <c r="F743" s="849"/>
      <c r="G743" s="849"/>
      <c r="H743" s="837">
        <v>0</v>
      </c>
      <c r="I743" s="849">
        <v>7</v>
      </c>
      <c r="J743" s="849">
        <v>3436.2299999999996</v>
      </c>
      <c r="K743" s="837">
        <v>1</v>
      </c>
      <c r="L743" s="849">
        <v>7</v>
      </c>
      <c r="M743" s="850">
        <v>3436.2299999999996</v>
      </c>
    </row>
    <row r="744" spans="1:13" ht="14.4" customHeight="1" x14ac:dyDescent="0.3">
      <c r="A744" s="831" t="s">
        <v>2588</v>
      </c>
      <c r="B744" s="832" t="s">
        <v>2010</v>
      </c>
      <c r="C744" s="832" t="s">
        <v>3502</v>
      </c>
      <c r="D744" s="832" t="s">
        <v>901</v>
      </c>
      <c r="E744" s="832" t="s">
        <v>2384</v>
      </c>
      <c r="F744" s="849"/>
      <c r="G744" s="849"/>
      <c r="H744" s="837">
        <v>0</v>
      </c>
      <c r="I744" s="849">
        <v>1</v>
      </c>
      <c r="J744" s="849">
        <v>1154.68</v>
      </c>
      <c r="K744" s="837">
        <v>1</v>
      </c>
      <c r="L744" s="849">
        <v>1</v>
      </c>
      <c r="M744" s="850">
        <v>1154.68</v>
      </c>
    </row>
    <row r="745" spans="1:13" ht="14.4" customHeight="1" x14ac:dyDescent="0.3">
      <c r="A745" s="831" t="s">
        <v>2588</v>
      </c>
      <c r="B745" s="832" t="s">
        <v>2025</v>
      </c>
      <c r="C745" s="832" t="s">
        <v>2765</v>
      </c>
      <c r="D745" s="832" t="s">
        <v>908</v>
      </c>
      <c r="E745" s="832" t="s">
        <v>2030</v>
      </c>
      <c r="F745" s="849"/>
      <c r="G745" s="849"/>
      <c r="H745" s="837">
        <v>0</v>
      </c>
      <c r="I745" s="849">
        <v>1</v>
      </c>
      <c r="J745" s="849">
        <v>42.51</v>
      </c>
      <c r="K745" s="837">
        <v>1</v>
      </c>
      <c r="L745" s="849">
        <v>1</v>
      </c>
      <c r="M745" s="850">
        <v>42.51</v>
      </c>
    </row>
    <row r="746" spans="1:13" ht="14.4" customHeight="1" x14ac:dyDescent="0.3">
      <c r="A746" s="831" t="s">
        <v>2588</v>
      </c>
      <c r="B746" s="832" t="s">
        <v>2025</v>
      </c>
      <c r="C746" s="832" t="s">
        <v>2027</v>
      </c>
      <c r="D746" s="832" t="s">
        <v>908</v>
      </c>
      <c r="E746" s="832" t="s">
        <v>2028</v>
      </c>
      <c r="F746" s="849"/>
      <c r="G746" s="849"/>
      <c r="H746" s="837">
        <v>0</v>
      </c>
      <c r="I746" s="849">
        <v>2</v>
      </c>
      <c r="J746" s="849">
        <v>170.04</v>
      </c>
      <c r="K746" s="837">
        <v>1</v>
      </c>
      <c r="L746" s="849">
        <v>2</v>
      </c>
      <c r="M746" s="850">
        <v>170.04</v>
      </c>
    </row>
    <row r="747" spans="1:13" ht="14.4" customHeight="1" x14ac:dyDescent="0.3">
      <c r="A747" s="831" t="s">
        <v>2588</v>
      </c>
      <c r="B747" s="832" t="s">
        <v>2036</v>
      </c>
      <c r="C747" s="832" t="s">
        <v>2395</v>
      </c>
      <c r="D747" s="832" t="s">
        <v>2038</v>
      </c>
      <c r="E747" s="832" t="s">
        <v>2396</v>
      </c>
      <c r="F747" s="849"/>
      <c r="G747" s="849"/>
      <c r="H747" s="837">
        <v>0</v>
      </c>
      <c r="I747" s="849">
        <v>2</v>
      </c>
      <c r="J747" s="849">
        <v>117.04</v>
      </c>
      <c r="K747" s="837">
        <v>1</v>
      </c>
      <c r="L747" s="849">
        <v>2</v>
      </c>
      <c r="M747" s="850">
        <v>117.04</v>
      </c>
    </row>
    <row r="748" spans="1:13" ht="14.4" customHeight="1" x14ac:dyDescent="0.3">
      <c r="A748" s="831" t="s">
        <v>2588</v>
      </c>
      <c r="B748" s="832" t="s">
        <v>2045</v>
      </c>
      <c r="C748" s="832" t="s">
        <v>3987</v>
      </c>
      <c r="D748" s="832" t="s">
        <v>3988</v>
      </c>
      <c r="E748" s="832" t="s">
        <v>2966</v>
      </c>
      <c r="F748" s="849">
        <v>1</v>
      </c>
      <c r="G748" s="849">
        <v>234.07</v>
      </c>
      <c r="H748" s="837">
        <v>1</v>
      </c>
      <c r="I748" s="849"/>
      <c r="J748" s="849"/>
      <c r="K748" s="837">
        <v>0</v>
      </c>
      <c r="L748" s="849">
        <v>1</v>
      </c>
      <c r="M748" s="850">
        <v>234.07</v>
      </c>
    </row>
    <row r="749" spans="1:13" ht="14.4" customHeight="1" x14ac:dyDescent="0.3">
      <c r="A749" s="831" t="s">
        <v>2588</v>
      </c>
      <c r="B749" s="832" t="s">
        <v>2045</v>
      </c>
      <c r="C749" s="832" t="s">
        <v>2049</v>
      </c>
      <c r="D749" s="832" t="s">
        <v>2047</v>
      </c>
      <c r="E749" s="832" t="s">
        <v>2050</v>
      </c>
      <c r="F749" s="849"/>
      <c r="G749" s="849"/>
      <c r="H749" s="837">
        <v>0</v>
      </c>
      <c r="I749" s="849">
        <v>1</v>
      </c>
      <c r="J749" s="849">
        <v>229.38</v>
      </c>
      <c r="K749" s="837">
        <v>1</v>
      </c>
      <c r="L749" s="849">
        <v>1</v>
      </c>
      <c r="M749" s="850">
        <v>229.38</v>
      </c>
    </row>
    <row r="750" spans="1:13" ht="14.4" customHeight="1" x14ac:dyDescent="0.3">
      <c r="A750" s="831" t="s">
        <v>2588</v>
      </c>
      <c r="B750" s="832" t="s">
        <v>2061</v>
      </c>
      <c r="C750" s="832" t="s">
        <v>3201</v>
      </c>
      <c r="D750" s="832" t="s">
        <v>2661</v>
      </c>
      <c r="E750" s="832" t="s">
        <v>2084</v>
      </c>
      <c r="F750" s="849">
        <v>3</v>
      </c>
      <c r="G750" s="849">
        <v>310.92</v>
      </c>
      <c r="H750" s="837">
        <v>1</v>
      </c>
      <c r="I750" s="849"/>
      <c r="J750" s="849"/>
      <c r="K750" s="837">
        <v>0</v>
      </c>
      <c r="L750" s="849">
        <v>3</v>
      </c>
      <c r="M750" s="850">
        <v>310.92</v>
      </c>
    </row>
    <row r="751" spans="1:13" ht="14.4" customHeight="1" x14ac:dyDescent="0.3">
      <c r="A751" s="831" t="s">
        <v>2588</v>
      </c>
      <c r="B751" s="832" t="s">
        <v>2092</v>
      </c>
      <c r="C751" s="832" t="s">
        <v>4004</v>
      </c>
      <c r="D751" s="832" t="s">
        <v>1045</v>
      </c>
      <c r="E751" s="832" t="s">
        <v>4005</v>
      </c>
      <c r="F751" s="849">
        <v>1</v>
      </c>
      <c r="G751" s="849">
        <v>118.65</v>
      </c>
      <c r="H751" s="837">
        <v>1</v>
      </c>
      <c r="I751" s="849"/>
      <c r="J751" s="849"/>
      <c r="K751" s="837">
        <v>0</v>
      </c>
      <c r="L751" s="849">
        <v>1</v>
      </c>
      <c r="M751" s="850">
        <v>118.65</v>
      </c>
    </row>
    <row r="752" spans="1:13" ht="14.4" customHeight="1" x14ac:dyDescent="0.3">
      <c r="A752" s="831" t="s">
        <v>2588</v>
      </c>
      <c r="B752" s="832" t="s">
        <v>2121</v>
      </c>
      <c r="C752" s="832" t="s">
        <v>2125</v>
      </c>
      <c r="D752" s="832" t="s">
        <v>2123</v>
      </c>
      <c r="E752" s="832" t="s">
        <v>2126</v>
      </c>
      <c r="F752" s="849"/>
      <c r="G752" s="849"/>
      <c r="H752" s="837">
        <v>0</v>
      </c>
      <c r="I752" s="849">
        <v>2</v>
      </c>
      <c r="J752" s="849">
        <v>168.36</v>
      </c>
      <c r="K752" s="837">
        <v>1</v>
      </c>
      <c r="L752" s="849">
        <v>2</v>
      </c>
      <c r="M752" s="850">
        <v>168.36</v>
      </c>
    </row>
    <row r="753" spans="1:13" ht="14.4" customHeight="1" x14ac:dyDescent="0.3">
      <c r="A753" s="831" t="s">
        <v>2588</v>
      </c>
      <c r="B753" s="832" t="s">
        <v>2133</v>
      </c>
      <c r="C753" s="832" t="s">
        <v>2136</v>
      </c>
      <c r="D753" s="832" t="s">
        <v>1309</v>
      </c>
      <c r="E753" s="832" t="s">
        <v>2137</v>
      </c>
      <c r="F753" s="849"/>
      <c r="G753" s="849"/>
      <c r="H753" s="837">
        <v>0</v>
      </c>
      <c r="I753" s="849">
        <v>1</v>
      </c>
      <c r="J753" s="849">
        <v>154.36000000000001</v>
      </c>
      <c r="K753" s="837">
        <v>1</v>
      </c>
      <c r="L753" s="849">
        <v>1</v>
      </c>
      <c r="M753" s="850">
        <v>154.36000000000001</v>
      </c>
    </row>
    <row r="754" spans="1:13" ht="14.4" customHeight="1" x14ac:dyDescent="0.3">
      <c r="A754" s="831" t="s">
        <v>2588</v>
      </c>
      <c r="B754" s="832" t="s">
        <v>2142</v>
      </c>
      <c r="C754" s="832" t="s">
        <v>3751</v>
      </c>
      <c r="D754" s="832" t="s">
        <v>2665</v>
      </c>
      <c r="E754" s="832" t="s">
        <v>2147</v>
      </c>
      <c r="F754" s="849">
        <v>2</v>
      </c>
      <c r="G754" s="849">
        <v>341.04</v>
      </c>
      <c r="H754" s="837">
        <v>1</v>
      </c>
      <c r="I754" s="849"/>
      <c r="J754" s="849"/>
      <c r="K754" s="837">
        <v>0</v>
      </c>
      <c r="L754" s="849">
        <v>2</v>
      </c>
      <c r="M754" s="850">
        <v>341.04</v>
      </c>
    </row>
    <row r="755" spans="1:13" ht="14.4" customHeight="1" x14ac:dyDescent="0.3">
      <c r="A755" s="831" t="s">
        <v>2588</v>
      </c>
      <c r="B755" s="832" t="s">
        <v>2184</v>
      </c>
      <c r="C755" s="832" t="s">
        <v>2188</v>
      </c>
      <c r="D755" s="832" t="s">
        <v>2189</v>
      </c>
      <c r="E755" s="832" t="s">
        <v>2190</v>
      </c>
      <c r="F755" s="849"/>
      <c r="G755" s="849"/>
      <c r="H755" s="837">
        <v>0</v>
      </c>
      <c r="I755" s="849">
        <v>2</v>
      </c>
      <c r="J755" s="849">
        <v>6463.62</v>
      </c>
      <c r="K755" s="837">
        <v>1</v>
      </c>
      <c r="L755" s="849">
        <v>2</v>
      </c>
      <c r="M755" s="850">
        <v>6463.62</v>
      </c>
    </row>
    <row r="756" spans="1:13" ht="14.4" customHeight="1" x14ac:dyDescent="0.3">
      <c r="A756" s="831" t="s">
        <v>2588</v>
      </c>
      <c r="B756" s="832" t="s">
        <v>2208</v>
      </c>
      <c r="C756" s="832" t="s">
        <v>2432</v>
      </c>
      <c r="D756" s="832" t="s">
        <v>2213</v>
      </c>
      <c r="E756" s="832" t="s">
        <v>2211</v>
      </c>
      <c r="F756" s="849">
        <v>1</v>
      </c>
      <c r="G756" s="849">
        <v>1427.23</v>
      </c>
      <c r="H756" s="837">
        <v>1</v>
      </c>
      <c r="I756" s="849"/>
      <c r="J756" s="849"/>
      <c r="K756" s="837">
        <v>0</v>
      </c>
      <c r="L756" s="849">
        <v>1</v>
      </c>
      <c r="M756" s="850">
        <v>1427.23</v>
      </c>
    </row>
    <row r="757" spans="1:13" ht="14.4" customHeight="1" x14ac:dyDescent="0.3">
      <c r="A757" s="831" t="s">
        <v>2588</v>
      </c>
      <c r="B757" s="832" t="s">
        <v>2208</v>
      </c>
      <c r="C757" s="832" t="s">
        <v>2209</v>
      </c>
      <c r="D757" s="832" t="s">
        <v>2210</v>
      </c>
      <c r="E757" s="832" t="s">
        <v>2211</v>
      </c>
      <c r="F757" s="849"/>
      <c r="G757" s="849"/>
      <c r="H757" s="837">
        <v>0</v>
      </c>
      <c r="I757" s="849">
        <v>3</v>
      </c>
      <c r="J757" s="849">
        <v>2707.71</v>
      </c>
      <c r="K757" s="837">
        <v>1</v>
      </c>
      <c r="L757" s="849">
        <v>3</v>
      </c>
      <c r="M757" s="850">
        <v>2707.71</v>
      </c>
    </row>
    <row r="758" spans="1:13" ht="14.4" customHeight="1" x14ac:dyDescent="0.3">
      <c r="A758" s="831" t="s">
        <v>2588</v>
      </c>
      <c r="B758" s="832" t="s">
        <v>4368</v>
      </c>
      <c r="C758" s="832" t="s">
        <v>4010</v>
      </c>
      <c r="D758" s="832" t="s">
        <v>4011</v>
      </c>
      <c r="E758" s="832" t="s">
        <v>3344</v>
      </c>
      <c r="F758" s="849">
        <v>1</v>
      </c>
      <c r="G758" s="849">
        <v>16862.740000000002</v>
      </c>
      <c r="H758" s="837">
        <v>1</v>
      </c>
      <c r="I758" s="849"/>
      <c r="J758" s="849"/>
      <c r="K758" s="837">
        <v>0</v>
      </c>
      <c r="L758" s="849">
        <v>1</v>
      </c>
      <c r="M758" s="850">
        <v>16862.740000000002</v>
      </c>
    </row>
    <row r="759" spans="1:13" ht="14.4" customHeight="1" x14ac:dyDescent="0.3">
      <c r="A759" s="831" t="s">
        <v>2588</v>
      </c>
      <c r="B759" s="832" t="s">
        <v>4368</v>
      </c>
      <c r="C759" s="832" t="s">
        <v>3342</v>
      </c>
      <c r="D759" s="832" t="s">
        <v>3343</v>
      </c>
      <c r="E759" s="832" t="s">
        <v>3344</v>
      </c>
      <c r="F759" s="849"/>
      <c r="G759" s="849"/>
      <c r="H759" s="837">
        <v>0</v>
      </c>
      <c r="I759" s="849">
        <v>1</v>
      </c>
      <c r="J759" s="849">
        <v>16862.740000000002</v>
      </c>
      <c r="K759" s="837">
        <v>1</v>
      </c>
      <c r="L759" s="849">
        <v>1</v>
      </c>
      <c r="M759" s="850">
        <v>16862.740000000002</v>
      </c>
    </row>
    <row r="760" spans="1:13" ht="14.4" customHeight="1" x14ac:dyDescent="0.3">
      <c r="A760" s="831" t="s">
        <v>2588</v>
      </c>
      <c r="B760" s="832" t="s">
        <v>2232</v>
      </c>
      <c r="C760" s="832" t="s">
        <v>2233</v>
      </c>
      <c r="D760" s="832" t="s">
        <v>711</v>
      </c>
      <c r="E760" s="832" t="s">
        <v>2234</v>
      </c>
      <c r="F760" s="849"/>
      <c r="G760" s="849"/>
      <c r="H760" s="837">
        <v>0</v>
      </c>
      <c r="I760" s="849">
        <v>1</v>
      </c>
      <c r="J760" s="849">
        <v>48.42</v>
      </c>
      <c r="K760" s="837">
        <v>1</v>
      </c>
      <c r="L760" s="849">
        <v>1</v>
      </c>
      <c r="M760" s="850">
        <v>48.42</v>
      </c>
    </row>
    <row r="761" spans="1:13" ht="14.4" customHeight="1" x14ac:dyDescent="0.3">
      <c r="A761" s="831" t="s">
        <v>2588</v>
      </c>
      <c r="B761" s="832" t="s">
        <v>2235</v>
      </c>
      <c r="C761" s="832" t="s">
        <v>2957</v>
      </c>
      <c r="D761" s="832" t="s">
        <v>2657</v>
      </c>
      <c r="E761" s="832" t="s">
        <v>2958</v>
      </c>
      <c r="F761" s="849">
        <v>1</v>
      </c>
      <c r="G761" s="849">
        <v>36.270000000000003</v>
      </c>
      <c r="H761" s="837">
        <v>1</v>
      </c>
      <c r="I761" s="849"/>
      <c r="J761" s="849"/>
      <c r="K761" s="837">
        <v>0</v>
      </c>
      <c r="L761" s="849">
        <v>1</v>
      </c>
      <c r="M761" s="850">
        <v>36.270000000000003</v>
      </c>
    </row>
    <row r="762" spans="1:13" ht="14.4" customHeight="1" x14ac:dyDescent="0.3">
      <c r="A762" s="831" t="s">
        <v>2588</v>
      </c>
      <c r="B762" s="832" t="s">
        <v>2235</v>
      </c>
      <c r="C762" s="832" t="s">
        <v>2656</v>
      </c>
      <c r="D762" s="832" t="s">
        <v>2657</v>
      </c>
      <c r="E762" s="832" t="s">
        <v>2658</v>
      </c>
      <c r="F762" s="849">
        <v>1</v>
      </c>
      <c r="G762" s="849">
        <v>121.75</v>
      </c>
      <c r="H762" s="837">
        <v>1</v>
      </c>
      <c r="I762" s="849"/>
      <c r="J762" s="849"/>
      <c r="K762" s="837">
        <v>0</v>
      </c>
      <c r="L762" s="849">
        <v>1</v>
      </c>
      <c r="M762" s="850">
        <v>121.75</v>
      </c>
    </row>
    <row r="763" spans="1:13" ht="14.4" customHeight="1" x14ac:dyDescent="0.3">
      <c r="A763" s="831" t="s">
        <v>2588</v>
      </c>
      <c r="B763" s="832" t="s">
        <v>2235</v>
      </c>
      <c r="C763" s="832" t="s">
        <v>3731</v>
      </c>
      <c r="D763" s="832" t="s">
        <v>3730</v>
      </c>
      <c r="E763" s="832" t="s">
        <v>2958</v>
      </c>
      <c r="F763" s="849">
        <v>2</v>
      </c>
      <c r="G763" s="849">
        <v>72.540000000000006</v>
      </c>
      <c r="H763" s="837">
        <v>1</v>
      </c>
      <c r="I763" s="849"/>
      <c r="J763" s="849"/>
      <c r="K763" s="837">
        <v>0</v>
      </c>
      <c r="L763" s="849">
        <v>2</v>
      </c>
      <c r="M763" s="850">
        <v>72.540000000000006</v>
      </c>
    </row>
    <row r="764" spans="1:13" ht="14.4" customHeight="1" x14ac:dyDescent="0.3">
      <c r="A764" s="831" t="s">
        <v>2588</v>
      </c>
      <c r="B764" s="832" t="s">
        <v>2235</v>
      </c>
      <c r="C764" s="832" t="s">
        <v>2236</v>
      </c>
      <c r="D764" s="832" t="s">
        <v>678</v>
      </c>
      <c r="E764" s="832" t="s">
        <v>679</v>
      </c>
      <c r="F764" s="849"/>
      <c r="G764" s="849"/>
      <c r="H764" s="837">
        <v>0</v>
      </c>
      <c r="I764" s="849">
        <v>1</v>
      </c>
      <c r="J764" s="849">
        <v>72.55</v>
      </c>
      <c r="K764" s="837">
        <v>1</v>
      </c>
      <c r="L764" s="849">
        <v>1</v>
      </c>
      <c r="M764" s="850">
        <v>72.55</v>
      </c>
    </row>
    <row r="765" spans="1:13" ht="14.4" customHeight="1" x14ac:dyDescent="0.3">
      <c r="A765" s="831" t="s">
        <v>2588</v>
      </c>
      <c r="B765" s="832" t="s">
        <v>2235</v>
      </c>
      <c r="C765" s="832" t="s">
        <v>2753</v>
      </c>
      <c r="D765" s="832" t="s">
        <v>678</v>
      </c>
      <c r="E765" s="832" t="s">
        <v>2234</v>
      </c>
      <c r="F765" s="849"/>
      <c r="G765" s="849"/>
      <c r="H765" s="837">
        <v>0</v>
      </c>
      <c r="I765" s="849">
        <v>1</v>
      </c>
      <c r="J765" s="849">
        <v>21.76</v>
      </c>
      <c r="K765" s="837">
        <v>1</v>
      </c>
      <c r="L765" s="849">
        <v>1</v>
      </c>
      <c r="M765" s="850">
        <v>21.76</v>
      </c>
    </row>
    <row r="766" spans="1:13" ht="14.4" customHeight="1" x14ac:dyDescent="0.3">
      <c r="A766" s="831" t="s">
        <v>2588</v>
      </c>
      <c r="B766" s="832" t="s">
        <v>2264</v>
      </c>
      <c r="C766" s="832" t="s">
        <v>2265</v>
      </c>
      <c r="D766" s="832" t="s">
        <v>1248</v>
      </c>
      <c r="E766" s="832" t="s">
        <v>2266</v>
      </c>
      <c r="F766" s="849"/>
      <c r="G766" s="849"/>
      <c r="H766" s="837"/>
      <c r="I766" s="849">
        <v>3</v>
      </c>
      <c r="J766" s="849">
        <v>0</v>
      </c>
      <c r="K766" s="837"/>
      <c r="L766" s="849">
        <v>3</v>
      </c>
      <c r="M766" s="850">
        <v>0</v>
      </c>
    </row>
    <row r="767" spans="1:13" ht="14.4" customHeight="1" x14ac:dyDescent="0.3">
      <c r="A767" s="831" t="s">
        <v>2588</v>
      </c>
      <c r="B767" s="832" t="s">
        <v>2291</v>
      </c>
      <c r="C767" s="832" t="s">
        <v>3989</v>
      </c>
      <c r="D767" s="832" t="s">
        <v>1245</v>
      </c>
      <c r="E767" s="832" t="s">
        <v>3990</v>
      </c>
      <c r="F767" s="849"/>
      <c r="G767" s="849"/>
      <c r="H767" s="837"/>
      <c r="I767" s="849">
        <v>1</v>
      </c>
      <c r="J767" s="849">
        <v>0</v>
      </c>
      <c r="K767" s="837"/>
      <c r="L767" s="849">
        <v>1</v>
      </c>
      <c r="M767" s="850">
        <v>0</v>
      </c>
    </row>
    <row r="768" spans="1:13" ht="14.4" customHeight="1" x14ac:dyDescent="0.3">
      <c r="A768" s="831" t="s">
        <v>2588</v>
      </c>
      <c r="B768" s="832" t="s">
        <v>4361</v>
      </c>
      <c r="C768" s="832" t="s">
        <v>4012</v>
      </c>
      <c r="D768" s="832" t="s">
        <v>2921</v>
      </c>
      <c r="E768" s="832" t="s">
        <v>4013</v>
      </c>
      <c r="F768" s="849"/>
      <c r="G768" s="849"/>
      <c r="H768" s="837">
        <v>0</v>
      </c>
      <c r="I768" s="849">
        <v>2</v>
      </c>
      <c r="J768" s="849">
        <v>3089.98</v>
      </c>
      <c r="K768" s="837">
        <v>1</v>
      </c>
      <c r="L768" s="849">
        <v>2</v>
      </c>
      <c r="M768" s="850">
        <v>3089.98</v>
      </c>
    </row>
    <row r="769" spans="1:13" ht="14.4" customHeight="1" x14ac:dyDescent="0.3">
      <c r="A769" s="831" t="s">
        <v>2588</v>
      </c>
      <c r="B769" s="832" t="s">
        <v>2198</v>
      </c>
      <c r="C769" s="832" t="s">
        <v>2199</v>
      </c>
      <c r="D769" s="832" t="s">
        <v>2200</v>
      </c>
      <c r="E769" s="832" t="s">
        <v>2201</v>
      </c>
      <c r="F769" s="849"/>
      <c r="G769" s="849"/>
      <c r="H769" s="837">
        <v>0</v>
      </c>
      <c r="I769" s="849">
        <v>2</v>
      </c>
      <c r="J769" s="849">
        <v>23600.639999999999</v>
      </c>
      <c r="K769" s="837">
        <v>1</v>
      </c>
      <c r="L769" s="849">
        <v>2</v>
      </c>
      <c r="M769" s="850">
        <v>23600.639999999999</v>
      </c>
    </row>
    <row r="770" spans="1:13" ht="14.4" customHeight="1" x14ac:dyDescent="0.3">
      <c r="A770" s="831" t="s">
        <v>2589</v>
      </c>
      <c r="B770" s="832" t="s">
        <v>1986</v>
      </c>
      <c r="C770" s="832" t="s">
        <v>2769</v>
      </c>
      <c r="D770" s="832" t="s">
        <v>1990</v>
      </c>
      <c r="E770" s="832" t="s">
        <v>1991</v>
      </c>
      <c r="F770" s="849"/>
      <c r="G770" s="849"/>
      <c r="H770" s="837">
        <v>0</v>
      </c>
      <c r="I770" s="849">
        <v>3</v>
      </c>
      <c r="J770" s="849">
        <v>345.54</v>
      </c>
      <c r="K770" s="837">
        <v>1</v>
      </c>
      <c r="L770" s="849">
        <v>3</v>
      </c>
      <c r="M770" s="850">
        <v>345.54</v>
      </c>
    </row>
    <row r="771" spans="1:13" ht="14.4" customHeight="1" x14ac:dyDescent="0.3">
      <c r="A771" s="831" t="s">
        <v>2589</v>
      </c>
      <c r="B771" s="832" t="s">
        <v>1986</v>
      </c>
      <c r="C771" s="832" t="s">
        <v>2697</v>
      </c>
      <c r="D771" s="832" t="s">
        <v>1990</v>
      </c>
      <c r="E771" s="832" t="s">
        <v>2698</v>
      </c>
      <c r="F771" s="849"/>
      <c r="G771" s="849"/>
      <c r="H771" s="837">
        <v>0</v>
      </c>
      <c r="I771" s="849">
        <v>1</v>
      </c>
      <c r="J771" s="849">
        <v>57.6</v>
      </c>
      <c r="K771" s="837">
        <v>1</v>
      </c>
      <c r="L771" s="849">
        <v>1</v>
      </c>
      <c r="M771" s="850">
        <v>57.6</v>
      </c>
    </row>
    <row r="772" spans="1:13" ht="14.4" customHeight="1" x14ac:dyDescent="0.3">
      <c r="A772" s="831" t="s">
        <v>2589</v>
      </c>
      <c r="B772" s="832" t="s">
        <v>1992</v>
      </c>
      <c r="C772" s="832" t="s">
        <v>1993</v>
      </c>
      <c r="D772" s="832" t="s">
        <v>1994</v>
      </c>
      <c r="E772" s="832" t="s">
        <v>1995</v>
      </c>
      <c r="F772" s="849"/>
      <c r="G772" s="849"/>
      <c r="H772" s="837">
        <v>0</v>
      </c>
      <c r="I772" s="849">
        <v>4</v>
      </c>
      <c r="J772" s="849">
        <v>1812.72</v>
      </c>
      <c r="K772" s="837">
        <v>1</v>
      </c>
      <c r="L772" s="849">
        <v>4</v>
      </c>
      <c r="M772" s="850">
        <v>1812.72</v>
      </c>
    </row>
    <row r="773" spans="1:13" ht="14.4" customHeight="1" x14ac:dyDescent="0.3">
      <c r="A773" s="831" t="s">
        <v>2589</v>
      </c>
      <c r="B773" s="832" t="s">
        <v>2378</v>
      </c>
      <c r="C773" s="832" t="s">
        <v>2709</v>
      </c>
      <c r="D773" s="832" t="s">
        <v>2380</v>
      </c>
      <c r="E773" s="832" t="s">
        <v>2710</v>
      </c>
      <c r="F773" s="849"/>
      <c r="G773" s="849"/>
      <c r="H773" s="837">
        <v>0</v>
      </c>
      <c r="I773" s="849">
        <v>2</v>
      </c>
      <c r="J773" s="849">
        <v>241.22</v>
      </c>
      <c r="K773" s="837">
        <v>1</v>
      </c>
      <c r="L773" s="849">
        <v>2</v>
      </c>
      <c r="M773" s="850">
        <v>241.22</v>
      </c>
    </row>
    <row r="774" spans="1:13" ht="14.4" customHeight="1" x14ac:dyDescent="0.3">
      <c r="A774" s="831" t="s">
        <v>2589</v>
      </c>
      <c r="B774" s="832" t="s">
        <v>2010</v>
      </c>
      <c r="C774" s="832" t="s">
        <v>2694</v>
      </c>
      <c r="D774" s="832" t="s">
        <v>901</v>
      </c>
      <c r="E774" s="832" t="s">
        <v>2018</v>
      </c>
      <c r="F774" s="849"/>
      <c r="G774" s="849"/>
      <c r="H774" s="837">
        <v>0</v>
      </c>
      <c r="I774" s="849">
        <v>3</v>
      </c>
      <c r="J774" s="849">
        <v>1472.67</v>
      </c>
      <c r="K774" s="837">
        <v>1</v>
      </c>
      <c r="L774" s="849">
        <v>3</v>
      </c>
      <c r="M774" s="850">
        <v>1472.67</v>
      </c>
    </row>
    <row r="775" spans="1:13" ht="14.4" customHeight="1" x14ac:dyDescent="0.3">
      <c r="A775" s="831" t="s">
        <v>2589</v>
      </c>
      <c r="B775" s="832" t="s">
        <v>2010</v>
      </c>
      <c r="C775" s="832" t="s">
        <v>2635</v>
      </c>
      <c r="D775" s="832" t="s">
        <v>901</v>
      </c>
      <c r="E775" s="832" t="s">
        <v>2012</v>
      </c>
      <c r="F775" s="849"/>
      <c r="G775" s="849"/>
      <c r="H775" s="837">
        <v>0</v>
      </c>
      <c r="I775" s="849">
        <v>3</v>
      </c>
      <c r="J775" s="849">
        <v>2771.2200000000003</v>
      </c>
      <c r="K775" s="837">
        <v>1</v>
      </c>
      <c r="L775" s="849">
        <v>3</v>
      </c>
      <c r="M775" s="850">
        <v>2771.2200000000003</v>
      </c>
    </row>
    <row r="776" spans="1:13" ht="14.4" customHeight="1" x14ac:dyDescent="0.3">
      <c r="A776" s="831" t="s">
        <v>2589</v>
      </c>
      <c r="B776" s="832" t="s">
        <v>2010</v>
      </c>
      <c r="C776" s="832" t="s">
        <v>2654</v>
      </c>
      <c r="D776" s="832" t="s">
        <v>1783</v>
      </c>
      <c r="E776" s="832" t="s">
        <v>2476</v>
      </c>
      <c r="F776" s="849"/>
      <c r="G776" s="849"/>
      <c r="H776" s="837">
        <v>0</v>
      </c>
      <c r="I776" s="849">
        <v>4</v>
      </c>
      <c r="J776" s="849">
        <v>5542.48</v>
      </c>
      <c r="K776" s="837">
        <v>1</v>
      </c>
      <c r="L776" s="849">
        <v>4</v>
      </c>
      <c r="M776" s="850">
        <v>5542.48</v>
      </c>
    </row>
    <row r="777" spans="1:13" ht="14.4" customHeight="1" x14ac:dyDescent="0.3">
      <c r="A777" s="831" t="s">
        <v>2589</v>
      </c>
      <c r="B777" s="832" t="s">
        <v>2010</v>
      </c>
      <c r="C777" s="832" t="s">
        <v>2695</v>
      </c>
      <c r="D777" s="832" t="s">
        <v>1783</v>
      </c>
      <c r="E777" s="832" t="s">
        <v>2478</v>
      </c>
      <c r="F777" s="849"/>
      <c r="G777" s="849"/>
      <c r="H777" s="837">
        <v>0</v>
      </c>
      <c r="I777" s="849">
        <v>2</v>
      </c>
      <c r="J777" s="849">
        <v>3694.98</v>
      </c>
      <c r="K777" s="837">
        <v>1</v>
      </c>
      <c r="L777" s="849">
        <v>2</v>
      </c>
      <c r="M777" s="850">
        <v>3694.98</v>
      </c>
    </row>
    <row r="778" spans="1:13" ht="14.4" customHeight="1" x14ac:dyDescent="0.3">
      <c r="A778" s="831" t="s">
        <v>2589</v>
      </c>
      <c r="B778" s="832" t="s">
        <v>2010</v>
      </c>
      <c r="C778" s="832" t="s">
        <v>2475</v>
      </c>
      <c r="D778" s="832" t="s">
        <v>1783</v>
      </c>
      <c r="E778" s="832" t="s">
        <v>2476</v>
      </c>
      <c r="F778" s="849"/>
      <c r="G778" s="849"/>
      <c r="H778" s="837">
        <v>0</v>
      </c>
      <c r="I778" s="849">
        <v>2</v>
      </c>
      <c r="J778" s="849">
        <v>2771.24</v>
      </c>
      <c r="K778" s="837">
        <v>1</v>
      </c>
      <c r="L778" s="849">
        <v>2</v>
      </c>
      <c r="M778" s="850">
        <v>2771.24</v>
      </c>
    </row>
    <row r="779" spans="1:13" ht="14.4" customHeight="1" x14ac:dyDescent="0.3">
      <c r="A779" s="831" t="s">
        <v>2589</v>
      </c>
      <c r="B779" s="832" t="s">
        <v>2010</v>
      </c>
      <c r="C779" s="832" t="s">
        <v>2011</v>
      </c>
      <c r="D779" s="832" t="s">
        <v>901</v>
      </c>
      <c r="E779" s="832" t="s">
        <v>2012</v>
      </c>
      <c r="F779" s="849"/>
      <c r="G779" s="849"/>
      <c r="H779" s="837">
        <v>0</v>
      </c>
      <c r="I779" s="849">
        <v>2</v>
      </c>
      <c r="J779" s="849">
        <v>1847.48</v>
      </c>
      <c r="K779" s="837">
        <v>1</v>
      </c>
      <c r="L779" s="849">
        <v>2</v>
      </c>
      <c r="M779" s="850">
        <v>1847.48</v>
      </c>
    </row>
    <row r="780" spans="1:13" ht="14.4" customHeight="1" x14ac:dyDescent="0.3">
      <c r="A780" s="831" t="s">
        <v>2589</v>
      </c>
      <c r="B780" s="832" t="s">
        <v>2036</v>
      </c>
      <c r="C780" s="832" t="s">
        <v>2037</v>
      </c>
      <c r="D780" s="832" t="s">
        <v>2038</v>
      </c>
      <c r="E780" s="832" t="s">
        <v>2039</v>
      </c>
      <c r="F780" s="849"/>
      <c r="G780" s="849"/>
      <c r="H780" s="837">
        <v>0</v>
      </c>
      <c r="I780" s="849">
        <v>1</v>
      </c>
      <c r="J780" s="849">
        <v>38.04</v>
      </c>
      <c r="K780" s="837">
        <v>1</v>
      </c>
      <c r="L780" s="849">
        <v>1</v>
      </c>
      <c r="M780" s="850">
        <v>38.04</v>
      </c>
    </row>
    <row r="781" spans="1:13" ht="14.4" customHeight="1" x14ac:dyDescent="0.3">
      <c r="A781" s="831" t="s">
        <v>2589</v>
      </c>
      <c r="B781" s="832" t="s">
        <v>2036</v>
      </c>
      <c r="C781" s="832" t="s">
        <v>3794</v>
      </c>
      <c r="D781" s="832" t="s">
        <v>2038</v>
      </c>
      <c r="E781" s="832" t="s">
        <v>3263</v>
      </c>
      <c r="F781" s="849"/>
      <c r="G781" s="849"/>
      <c r="H781" s="837">
        <v>0</v>
      </c>
      <c r="I781" s="849">
        <v>1</v>
      </c>
      <c r="J781" s="849">
        <v>117.03</v>
      </c>
      <c r="K781" s="837">
        <v>1</v>
      </c>
      <c r="L781" s="849">
        <v>1</v>
      </c>
      <c r="M781" s="850">
        <v>117.03</v>
      </c>
    </row>
    <row r="782" spans="1:13" ht="14.4" customHeight="1" x14ac:dyDescent="0.3">
      <c r="A782" s="831" t="s">
        <v>2589</v>
      </c>
      <c r="B782" s="832" t="s">
        <v>2036</v>
      </c>
      <c r="C782" s="832" t="s">
        <v>4257</v>
      </c>
      <c r="D782" s="832" t="s">
        <v>4258</v>
      </c>
      <c r="E782" s="832" t="s">
        <v>4259</v>
      </c>
      <c r="F782" s="849">
        <v>1</v>
      </c>
      <c r="G782" s="849">
        <v>16.5</v>
      </c>
      <c r="H782" s="837">
        <v>1</v>
      </c>
      <c r="I782" s="849"/>
      <c r="J782" s="849"/>
      <c r="K782" s="837">
        <v>0</v>
      </c>
      <c r="L782" s="849">
        <v>1</v>
      </c>
      <c r="M782" s="850">
        <v>16.5</v>
      </c>
    </row>
    <row r="783" spans="1:13" ht="14.4" customHeight="1" x14ac:dyDescent="0.3">
      <c r="A783" s="831" t="s">
        <v>2589</v>
      </c>
      <c r="B783" s="832" t="s">
        <v>2051</v>
      </c>
      <c r="C783" s="832" t="s">
        <v>4099</v>
      </c>
      <c r="D783" s="832" t="s">
        <v>3637</v>
      </c>
      <c r="E783" s="832" t="s">
        <v>2053</v>
      </c>
      <c r="F783" s="849">
        <v>1</v>
      </c>
      <c r="G783" s="849">
        <v>35.11</v>
      </c>
      <c r="H783" s="837">
        <v>1</v>
      </c>
      <c r="I783" s="849"/>
      <c r="J783" s="849"/>
      <c r="K783" s="837">
        <v>0</v>
      </c>
      <c r="L783" s="849">
        <v>1</v>
      </c>
      <c r="M783" s="850">
        <v>35.11</v>
      </c>
    </row>
    <row r="784" spans="1:13" ht="14.4" customHeight="1" x14ac:dyDescent="0.3">
      <c r="A784" s="831" t="s">
        <v>2589</v>
      </c>
      <c r="B784" s="832" t="s">
        <v>2054</v>
      </c>
      <c r="C784" s="832" t="s">
        <v>3505</v>
      </c>
      <c r="D784" s="832" t="s">
        <v>3399</v>
      </c>
      <c r="E784" s="832" t="s">
        <v>2064</v>
      </c>
      <c r="F784" s="849">
        <v>1</v>
      </c>
      <c r="G784" s="849">
        <v>105.29</v>
      </c>
      <c r="H784" s="837">
        <v>1</v>
      </c>
      <c r="I784" s="849"/>
      <c r="J784" s="849"/>
      <c r="K784" s="837">
        <v>0</v>
      </c>
      <c r="L784" s="849">
        <v>1</v>
      </c>
      <c r="M784" s="850">
        <v>105.29</v>
      </c>
    </row>
    <row r="785" spans="1:13" ht="14.4" customHeight="1" x14ac:dyDescent="0.3">
      <c r="A785" s="831" t="s">
        <v>2589</v>
      </c>
      <c r="B785" s="832" t="s">
        <v>2061</v>
      </c>
      <c r="C785" s="832" t="s">
        <v>3201</v>
      </c>
      <c r="D785" s="832" t="s">
        <v>2661</v>
      </c>
      <c r="E785" s="832" t="s">
        <v>2084</v>
      </c>
      <c r="F785" s="849">
        <v>1</v>
      </c>
      <c r="G785" s="849">
        <v>103.64</v>
      </c>
      <c r="H785" s="837">
        <v>1</v>
      </c>
      <c r="I785" s="849"/>
      <c r="J785" s="849"/>
      <c r="K785" s="837">
        <v>0</v>
      </c>
      <c r="L785" s="849">
        <v>1</v>
      </c>
      <c r="M785" s="850">
        <v>103.64</v>
      </c>
    </row>
    <row r="786" spans="1:13" ht="14.4" customHeight="1" x14ac:dyDescent="0.3">
      <c r="A786" s="831" t="s">
        <v>2589</v>
      </c>
      <c r="B786" s="832" t="s">
        <v>2061</v>
      </c>
      <c r="C786" s="832" t="s">
        <v>2062</v>
      </c>
      <c r="D786" s="832" t="s">
        <v>2063</v>
      </c>
      <c r="E786" s="832" t="s">
        <v>2064</v>
      </c>
      <c r="F786" s="849"/>
      <c r="G786" s="849"/>
      <c r="H786" s="837">
        <v>0</v>
      </c>
      <c r="I786" s="849">
        <v>1</v>
      </c>
      <c r="J786" s="849">
        <v>93.27</v>
      </c>
      <c r="K786" s="837">
        <v>1</v>
      </c>
      <c r="L786" s="849">
        <v>1</v>
      </c>
      <c r="M786" s="850">
        <v>93.27</v>
      </c>
    </row>
    <row r="787" spans="1:13" ht="14.4" customHeight="1" x14ac:dyDescent="0.3">
      <c r="A787" s="831" t="s">
        <v>2589</v>
      </c>
      <c r="B787" s="832" t="s">
        <v>2077</v>
      </c>
      <c r="C787" s="832" t="s">
        <v>2081</v>
      </c>
      <c r="D787" s="832" t="s">
        <v>2079</v>
      </c>
      <c r="E787" s="832" t="s">
        <v>2082</v>
      </c>
      <c r="F787" s="849"/>
      <c r="G787" s="849"/>
      <c r="H787" s="837">
        <v>0</v>
      </c>
      <c r="I787" s="849">
        <v>1</v>
      </c>
      <c r="J787" s="849">
        <v>15.9</v>
      </c>
      <c r="K787" s="837">
        <v>1</v>
      </c>
      <c r="L787" s="849">
        <v>1</v>
      </c>
      <c r="M787" s="850">
        <v>15.9</v>
      </c>
    </row>
    <row r="788" spans="1:13" ht="14.4" customHeight="1" x14ac:dyDescent="0.3">
      <c r="A788" s="831" t="s">
        <v>2589</v>
      </c>
      <c r="B788" s="832" t="s">
        <v>4373</v>
      </c>
      <c r="C788" s="832" t="s">
        <v>4273</v>
      </c>
      <c r="D788" s="832" t="s">
        <v>4274</v>
      </c>
      <c r="E788" s="832" t="s">
        <v>4275</v>
      </c>
      <c r="F788" s="849">
        <v>1</v>
      </c>
      <c r="G788" s="849">
        <v>36.909999999999997</v>
      </c>
      <c r="H788" s="837">
        <v>1</v>
      </c>
      <c r="I788" s="849"/>
      <c r="J788" s="849"/>
      <c r="K788" s="837">
        <v>0</v>
      </c>
      <c r="L788" s="849">
        <v>1</v>
      </c>
      <c r="M788" s="850">
        <v>36.909999999999997</v>
      </c>
    </row>
    <row r="789" spans="1:13" ht="14.4" customHeight="1" x14ac:dyDescent="0.3">
      <c r="A789" s="831" t="s">
        <v>2589</v>
      </c>
      <c r="B789" s="832" t="s">
        <v>2111</v>
      </c>
      <c r="C789" s="832" t="s">
        <v>4251</v>
      </c>
      <c r="D789" s="832" t="s">
        <v>1034</v>
      </c>
      <c r="E789" s="832" t="s">
        <v>4252</v>
      </c>
      <c r="F789" s="849"/>
      <c r="G789" s="849"/>
      <c r="H789" s="837">
        <v>0</v>
      </c>
      <c r="I789" s="849">
        <v>1</v>
      </c>
      <c r="J789" s="849">
        <v>556.04</v>
      </c>
      <c r="K789" s="837">
        <v>1</v>
      </c>
      <c r="L789" s="849">
        <v>1</v>
      </c>
      <c r="M789" s="850">
        <v>556.04</v>
      </c>
    </row>
    <row r="790" spans="1:13" ht="14.4" customHeight="1" x14ac:dyDescent="0.3">
      <c r="A790" s="831" t="s">
        <v>2589</v>
      </c>
      <c r="B790" s="832" t="s">
        <v>2121</v>
      </c>
      <c r="C790" s="832" t="s">
        <v>4287</v>
      </c>
      <c r="D790" s="832" t="s">
        <v>2123</v>
      </c>
      <c r="E790" s="832" t="s">
        <v>4288</v>
      </c>
      <c r="F790" s="849"/>
      <c r="G790" s="849"/>
      <c r="H790" s="837">
        <v>0</v>
      </c>
      <c r="I790" s="849">
        <v>2</v>
      </c>
      <c r="J790" s="849">
        <v>210.46</v>
      </c>
      <c r="K790" s="837">
        <v>1</v>
      </c>
      <c r="L790" s="849">
        <v>2</v>
      </c>
      <c r="M790" s="850">
        <v>210.46</v>
      </c>
    </row>
    <row r="791" spans="1:13" ht="14.4" customHeight="1" x14ac:dyDescent="0.3">
      <c r="A791" s="831" t="s">
        <v>2589</v>
      </c>
      <c r="B791" s="832" t="s">
        <v>2133</v>
      </c>
      <c r="C791" s="832" t="s">
        <v>2136</v>
      </c>
      <c r="D791" s="832" t="s">
        <v>1309</v>
      </c>
      <c r="E791" s="832" t="s">
        <v>2137</v>
      </c>
      <c r="F791" s="849"/>
      <c r="G791" s="849"/>
      <c r="H791" s="837">
        <v>0</v>
      </c>
      <c r="I791" s="849">
        <v>1</v>
      </c>
      <c r="J791" s="849">
        <v>154.36000000000001</v>
      </c>
      <c r="K791" s="837">
        <v>1</v>
      </c>
      <c r="L791" s="849">
        <v>1</v>
      </c>
      <c r="M791" s="850">
        <v>154.36000000000001</v>
      </c>
    </row>
    <row r="792" spans="1:13" ht="14.4" customHeight="1" x14ac:dyDescent="0.3">
      <c r="A792" s="831" t="s">
        <v>2589</v>
      </c>
      <c r="B792" s="832" t="s">
        <v>2133</v>
      </c>
      <c r="C792" s="832" t="s">
        <v>3302</v>
      </c>
      <c r="D792" s="832" t="s">
        <v>3303</v>
      </c>
      <c r="E792" s="832" t="s">
        <v>3304</v>
      </c>
      <c r="F792" s="849"/>
      <c r="G792" s="849"/>
      <c r="H792" s="837">
        <v>0</v>
      </c>
      <c r="I792" s="849">
        <v>7</v>
      </c>
      <c r="J792" s="849">
        <v>1046.6400000000001</v>
      </c>
      <c r="K792" s="837">
        <v>1</v>
      </c>
      <c r="L792" s="849">
        <v>7</v>
      </c>
      <c r="M792" s="850">
        <v>1046.6400000000001</v>
      </c>
    </row>
    <row r="793" spans="1:13" ht="14.4" customHeight="1" x14ac:dyDescent="0.3">
      <c r="A793" s="831" t="s">
        <v>2589</v>
      </c>
      <c r="B793" s="832" t="s">
        <v>2142</v>
      </c>
      <c r="C793" s="832" t="s">
        <v>2146</v>
      </c>
      <c r="D793" s="832" t="s">
        <v>2144</v>
      </c>
      <c r="E793" s="832" t="s">
        <v>2147</v>
      </c>
      <c r="F793" s="849"/>
      <c r="G793" s="849"/>
      <c r="H793" s="837">
        <v>0</v>
      </c>
      <c r="I793" s="849">
        <v>2</v>
      </c>
      <c r="J793" s="849">
        <v>341.04</v>
      </c>
      <c r="K793" s="837">
        <v>1</v>
      </c>
      <c r="L793" s="849">
        <v>2</v>
      </c>
      <c r="M793" s="850">
        <v>341.04</v>
      </c>
    </row>
    <row r="794" spans="1:13" ht="14.4" customHeight="1" x14ac:dyDescent="0.3">
      <c r="A794" s="831" t="s">
        <v>2589</v>
      </c>
      <c r="B794" s="832" t="s">
        <v>2155</v>
      </c>
      <c r="C794" s="832" t="s">
        <v>3305</v>
      </c>
      <c r="D794" s="832" t="s">
        <v>2157</v>
      </c>
      <c r="E794" s="832" t="s">
        <v>3306</v>
      </c>
      <c r="F794" s="849"/>
      <c r="G794" s="849"/>
      <c r="H794" s="837">
        <v>0</v>
      </c>
      <c r="I794" s="849">
        <v>1</v>
      </c>
      <c r="J794" s="849">
        <v>141.09</v>
      </c>
      <c r="K794" s="837">
        <v>1</v>
      </c>
      <c r="L794" s="849">
        <v>1</v>
      </c>
      <c r="M794" s="850">
        <v>141.09</v>
      </c>
    </row>
    <row r="795" spans="1:13" ht="14.4" customHeight="1" x14ac:dyDescent="0.3">
      <c r="A795" s="831" t="s">
        <v>2589</v>
      </c>
      <c r="B795" s="832" t="s">
        <v>2184</v>
      </c>
      <c r="C795" s="832" t="s">
        <v>2188</v>
      </c>
      <c r="D795" s="832" t="s">
        <v>2189</v>
      </c>
      <c r="E795" s="832" t="s">
        <v>2190</v>
      </c>
      <c r="F795" s="849"/>
      <c r="G795" s="849"/>
      <c r="H795" s="837">
        <v>0</v>
      </c>
      <c r="I795" s="849">
        <v>6</v>
      </c>
      <c r="J795" s="849">
        <v>19390.86</v>
      </c>
      <c r="K795" s="837">
        <v>1</v>
      </c>
      <c r="L795" s="849">
        <v>6</v>
      </c>
      <c r="M795" s="850">
        <v>19390.86</v>
      </c>
    </row>
    <row r="796" spans="1:13" ht="14.4" customHeight="1" x14ac:dyDescent="0.3">
      <c r="A796" s="831" t="s">
        <v>2589</v>
      </c>
      <c r="B796" s="832" t="s">
        <v>2208</v>
      </c>
      <c r="C796" s="832" t="s">
        <v>2209</v>
      </c>
      <c r="D796" s="832" t="s">
        <v>2210</v>
      </c>
      <c r="E796" s="832" t="s">
        <v>2211</v>
      </c>
      <c r="F796" s="849"/>
      <c r="G796" s="849"/>
      <c r="H796" s="837">
        <v>0</v>
      </c>
      <c r="I796" s="849">
        <v>32</v>
      </c>
      <c r="J796" s="849">
        <v>28882.239999999998</v>
      </c>
      <c r="K796" s="837">
        <v>1</v>
      </c>
      <c r="L796" s="849">
        <v>32</v>
      </c>
      <c r="M796" s="850">
        <v>28882.239999999998</v>
      </c>
    </row>
    <row r="797" spans="1:13" ht="14.4" customHeight="1" x14ac:dyDescent="0.3">
      <c r="A797" s="831" t="s">
        <v>2589</v>
      </c>
      <c r="B797" s="832" t="s">
        <v>4368</v>
      </c>
      <c r="C797" s="832" t="s">
        <v>3342</v>
      </c>
      <c r="D797" s="832" t="s">
        <v>3343</v>
      </c>
      <c r="E797" s="832" t="s">
        <v>3344</v>
      </c>
      <c r="F797" s="849"/>
      <c r="G797" s="849"/>
      <c r="H797" s="837">
        <v>0</v>
      </c>
      <c r="I797" s="849">
        <v>11</v>
      </c>
      <c r="J797" s="849">
        <v>185490.14</v>
      </c>
      <c r="K797" s="837">
        <v>1</v>
      </c>
      <c r="L797" s="849">
        <v>11</v>
      </c>
      <c r="M797" s="850">
        <v>185490.14</v>
      </c>
    </row>
    <row r="798" spans="1:13" ht="14.4" customHeight="1" x14ac:dyDescent="0.3">
      <c r="A798" s="831" t="s">
        <v>2589</v>
      </c>
      <c r="B798" s="832" t="s">
        <v>2235</v>
      </c>
      <c r="C798" s="832" t="s">
        <v>2656</v>
      </c>
      <c r="D798" s="832" t="s">
        <v>2657</v>
      </c>
      <c r="E798" s="832" t="s">
        <v>2658</v>
      </c>
      <c r="F798" s="849">
        <v>3</v>
      </c>
      <c r="G798" s="849">
        <v>365.25</v>
      </c>
      <c r="H798" s="837">
        <v>1</v>
      </c>
      <c r="I798" s="849"/>
      <c r="J798" s="849"/>
      <c r="K798" s="837">
        <v>0</v>
      </c>
      <c r="L798" s="849">
        <v>3</v>
      </c>
      <c r="M798" s="850">
        <v>365.25</v>
      </c>
    </row>
    <row r="799" spans="1:13" ht="14.4" customHeight="1" x14ac:dyDescent="0.3">
      <c r="A799" s="831" t="s">
        <v>2589</v>
      </c>
      <c r="B799" s="832" t="s">
        <v>2235</v>
      </c>
      <c r="C799" s="832" t="s">
        <v>2236</v>
      </c>
      <c r="D799" s="832" t="s">
        <v>678</v>
      </c>
      <c r="E799" s="832" t="s">
        <v>679</v>
      </c>
      <c r="F799" s="849"/>
      <c r="G799" s="849"/>
      <c r="H799" s="837">
        <v>0</v>
      </c>
      <c r="I799" s="849">
        <v>4</v>
      </c>
      <c r="J799" s="849">
        <v>290.2</v>
      </c>
      <c r="K799" s="837">
        <v>1</v>
      </c>
      <c r="L799" s="849">
        <v>4</v>
      </c>
      <c r="M799" s="850">
        <v>290.2</v>
      </c>
    </row>
    <row r="800" spans="1:13" ht="14.4" customHeight="1" x14ac:dyDescent="0.3">
      <c r="A800" s="831" t="s">
        <v>2589</v>
      </c>
      <c r="B800" s="832" t="s">
        <v>2235</v>
      </c>
      <c r="C800" s="832" t="s">
        <v>2237</v>
      </c>
      <c r="D800" s="832" t="s">
        <v>678</v>
      </c>
      <c r="E800" s="832" t="s">
        <v>680</v>
      </c>
      <c r="F800" s="849"/>
      <c r="G800" s="849"/>
      <c r="H800" s="837">
        <v>0</v>
      </c>
      <c r="I800" s="849">
        <v>1</v>
      </c>
      <c r="J800" s="849">
        <v>65.28</v>
      </c>
      <c r="K800" s="837">
        <v>1</v>
      </c>
      <c r="L800" s="849">
        <v>1</v>
      </c>
      <c r="M800" s="850">
        <v>65.28</v>
      </c>
    </row>
    <row r="801" spans="1:13" ht="14.4" customHeight="1" x14ac:dyDescent="0.3">
      <c r="A801" s="831" t="s">
        <v>2589</v>
      </c>
      <c r="B801" s="832" t="s">
        <v>2264</v>
      </c>
      <c r="C801" s="832" t="s">
        <v>2265</v>
      </c>
      <c r="D801" s="832" t="s">
        <v>1248</v>
      </c>
      <c r="E801" s="832" t="s">
        <v>2266</v>
      </c>
      <c r="F801" s="849"/>
      <c r="G801" s="849"/>
      <c r="H801" s="837"/>
      <c r="I801" s="849">
        <v>3</v>
      </c>
      <c r="J801" s="849">
        <v>0</v>
      </c>
      <c r="K801" s="837"/>
      <c r="L801" s="849">
        <v>3</v>
      </c>
      <c r="M801" s="850">
        <v>0</v>
      </c>
    </row>
    <row r="802" spans="1:13" ht="14.4" customHeight="1" x14ac:dyDescent="0.3">
      <c r="A802" s="831" t="s">
        <v>2589</v>
      </c>
      <c r="B802" s="832" t="s">
        <v>2264</v>
      </c>
      <c r="C802" s="832" t="s">
        <v>2267</v>
      </c>
      <c r="D802" s="832" t="s">
        <v>1248</v>
      </c>
      <c r="E802" s="832" t="s">
        <v>2268</v>
      </c>
      <c r="F802" s="849"/>
      <c r="G802" s="849"/>
      <c r="H802" s="837"/>
      <c r="I802" s="849">
        <v>2</v>
      </c>
      <c r="J802" s="849">
        <v>0</v>
      </c>
      <c r="K802" s="837"/>
      <c r="L802" s="849">
        <v>2</v>
      </c>
      <c r="M802" s="850">
        <v>0</v>
      </c>
    </row>
    <row r="803" spans="1:13" ht="14.4" customHeight="1" x14ac:dyDescent="0.3">
      <c r="A803" s="831" t="s">
        <v>2589</v>
      </c>
      <c r="B803" s="832" t="s">
        <v>2264</v>
      </c>
      <c r="C803" s="832" t="s">
        <v>3967</v>
      </c>
      <c r="D803" s="832" t="s">
        <v>3968</v>
      </c>
      <c r="E803" s="832" t="s">
        <v>2266</v>
      </c>
      <c r="F803" s="849">
        <v>1</v>
      </c>
      <c r="G803" s="849">
        <v>0</v>
      </c>
      <c r="H803" s="837"/>
      <c r="I803" s="849"/>
      <c r="J803" s="849"/>
      <c r="K803" s="837"/>
      <c r="L803" s="849">
        <v>1</v>
      </c>
      <c r="M803" s="850">
        <v>0</v>
      </c>
    </row>
    <row r="804" spans="1:13" ht="14.4" customHeight="1" x14ac:dyDescent="0.3">
      <c r="A804" s="831" t="s">
        <v>2589</v>
      </c>
      <c r="B804" s="832" t="s">
        <v>2269</v>
      </c>
      <c r="C804" s="832" t="s">
        <v>2270</v>
      </c>
      <c r="D804" s="832" t="s">
        <v>775</v>
      </c>
      <c r="E804" s="832" t="s">
        <v>1510</v>
      </c>
      <c r="F804" s="849"/>
      <c r="G804" s="849"/>
      <c r="H804" s="837">
        <v>0</v>
      </c>
      <c r="I804" s="849">
        <v>3</v>
      </c>
      <c r="J804" s="849">
        <v>197.96999999999997</v>
      </c>
      <c r="K804" s="837">
        <v>1</v>
      </c>
      <c r="L804" s="849">
        <v>3</v>
      </c>
      <c r="M804" s="850">
        <v>197.96999999999997</v>
      </c>
    </row>
    <row r="805" spans="1:13" ht="14.4" customHeight="1" x14ac:dyDescent="0.3">
      <c r="A805" s="831" t="s">
        <v>2589</v>
      </c>
      <c r="B805" s="832" t="s">
        <v>2269</v>
      </c>
      <c r="C805" s="832" t="s">
        <v>2271</v>
      </c>
      <c r="D805" s="832" t="s">
        <v>777</v>
      </c>
      <c r="E805" s="832" t="s">
        <v>2272</v>
      </c>
      <c r="F805" s="849"/>
      <c r="G805" s="849"/>
      <c r="H805" s="837">
        <v>0</v>
      </c>
      <c r="I805" s="849">
        <v>2</v>
      </c>
      <c r="J805" s="849">
        <v>264</v>
      </c>
      <c r="K805" s="837">
        <v>1</v>
      </c>
      <c r="L805" s="849">
        <v>2</v>
      </c>
      <c r="M805" s="850">
        <v>264</v>
      </c>
    </row>
    <row r="806" spans="1:13" ht="14.4" customHeight="1" x14ac:dyDescent="0.3">
      <c r="A806" s="831" t="s">
        <v>2589</v>
      </c>
      <c r="B806" s="832" t="s">
        <v>2269</v>
      </c>
      <c r="C806" s="832" t="s">
        <v>2793</v>
      </c>
      <c r="D806" s="832" t="s">
        <v>777</v>
      </c>
      <c r="E806" s="832" t="s">
        <v>2516</v>
      </c>
      <c r="F806" s="849"/>
      <c r="G806" s="849"/>
      <c r="H806" s="837">
        <v>0</v>
      </c>
      <c r="I806" s="849">
        <v>2</v>
      </c>
      <c r="J806" s="849">
        <v>528</v>
      </c>
      <c r="K806" s="837">
        <v>1</v>
      </c>
      <c r="L806" s="849">
        <v>2</v>
      </c>
      <c r="M806" s="850">
        <v>528</v>
      </c>
    </row>
    <row r="807" spans="1:13" ht="14.4" customHeight="1" x14ac:dyDescent="0.3">
      <c r="A807" s="831" t="s">
        <v>2589</v>
      </c>
      <c r="B807" s="832" t="s">
        <v>4386</v>
      </c>
      <c r="C807" s="832" t="s">
        <v>4268</v>
      </c>
      <c r="D807" s="832" t="s">
        <v>4269</v>
      </c>
      <c r="E807" s="832" t="s">
        <v>2272</v>
      </c>
      <c r="F807" s="849"/>
      <c r="G807" s="849"/>
      <c r="H807" s="837">
        <v>0</v>
      </c>
      <c r="I807" s="849">
        <v>1</v>
      </c>
      <c r="J807" s="849">
        <v>132</v>
      </c>
      <c r="K807" s="837">
        <v>1</v>
      </c>
      <c r="L807" s="849">
        <v>1</v>
      </c>
      <c r="M807" s="850">
        <v>132</v>
      </c>
    </row>
    <row r="808" spans="1:13" ht="14.4" customHeight="1" x14ac:dyDescent="0.3">
      <c r="A808" s="831" t="s">
        <v>2589</v>
      </c>
      <c r="B808" s="832" t="s">
        <v>2496</v>
      </c>
      <c r="C808" s="832" t="s">
        <v>2497</v>
      </c>
      <c r="D808" s="832" t="s">
        <v>2498</v>
      </c>
      <c r="E808" s="832" t="s">
        <v>2499</v>
      </c>
      <c r="F808" s="849"/>
      <c r="G808" s="849"/>
      <c r="H808" s="837">
        <v>0</v>
      </c>
      <c r="I808" s="849">
        <v>1</v>
      </c>
      <c r="J808" s="849">
        <v>245.91</v>
      </c>
      <c r="K808" s="837">
        <v>1</v>
      </c>
      <c r="L808" s="849">
        <v>1</v>
      </c>
      <c r="M808" s="850">
        <v>245.91</v>
      </c>
    </row>
    <row r="809" spans="1:13" ht="14.4" customHeight="1" x14ac:dyDescent="0.3">
      <c r="A809" s="831" t="s">
        <v>2589</v>
      </c>
      <c r="B809" s="832" t="s">
        <v>2291</v>
      </c>
      <c r="C809" s="832" t="s">
        <v>2294</v>
      </c>
      <c r="D809" s="832" t="s">
        <v>1245</v>
      </c>
      <c r="E809" s="832" t="s">
        <v>1510</v>
      </c>
      <c r="F809" s="849"/>
      <c r="G809" s="849"/>
      <c r="H809" s="837">
        <v>0</v>
      </c>
      <c r="I809" s="849">
        <v>3</v>
      </c>
      <c r="J809" s="849">
        <v>176.31</v>
      </c>
      <c r="K809" s="837">
        <v>1</v>
      </c>
      <c r="L809" s="849">
        <v>3</v>
      </c>
      <c r="M809" s="850">
        <v>176.31</v>
      </c>
    </row>
    <row r="810" spans="1:13" ht="14.4" customHeight="1" x14ac:dyDescent="0.3">
      <c r="A810" s="831" t="s">
        <v>2589</v>
      </c>
      <c r="B810" s="832" t="s">
        <v>2191</v>
      </c>
      <c r="C810" s="832" t="s">
        <v>2192</v>
      </c>
      <c r="D810" s="832" t="s">
        <v>2193</v>
      </c>
      <c r="E810" s="832" t="s">
        <v>2194</v>
      </c>
      <c r="F810" s="849"/>
      <c r="G810" s="849"/>
      <c r="H810" s="837">
        <v>0</v>
      </c>
      <c r="I810" s="849">
        <v>8</v>
      </c>
      <c r="J810" s="849">
        <v>82602.240000000005</v>
      </c>
      <c r="K810" s="837">
        <v>1</v>
      </c>
      <c r="L810" s="849">
        <v>8</v>
      </c>
      <c r="M810" s="850">
        <v>82602.240000000005</v>
      </c>
    </row>
    <row r="811" spans="1:13" ht="14.4" customHeight="1" x14ac:dyDescent="0.3">
      <c r="A811" s="831" t="s">
        <v>2589</v>
      </c>
      <c r="B811" s="832" t="s">
        <v>2198</v>
      </c>
      <c r="C811" s="832" t="s">
        <v>2199</v>
      </c>
      <c r="D811" s="832" t="s">
        <v>2200</v>
      </c>
      <c r="E811" s="832" t="s">
        <v>2201</v>
      </c>
      <c r="F811" s="849"/>
      <c r="G811" s="849"/>
      <c r="H811" s="837">
        <v>0</v>
      </c>
      <c r="I811" s="849">
        <v>17</v>
      </c>
      <c r="J811" s="849">
        <v>200605.44</v>
      </c>
      <c r="K811" s="837">
        <v>1</v>
      </c>
      <c r="L811" s="849">
        <v>17</v>
      </c>
      <c r="M811" s="850">
        <v>200605.44</v>
      </c>
    </row>
    <row r="812" spans="1:13" ht="14.4" customHeight="1" x14ac:dyDescent="0.3">
      <c r="A812" s="831" t="s">
        <v>2590</v>
      </c>
      <c r="B812" s="832" t="s">
        <v>1986</v>
      </c>
      <c r="C812" s="832" t="s">
        <v>2697</v>
      </c>
      <c r="D812" s="832" t="s">
        <v>1990</v>
      </c>
      <c r="E812" s="832" t="s">
        <v>2698</v>
      </c>
      <c r="F812" s="849"/>
      <c r="G812" s="849"/>
      <c r="H812" s="837">
        <v>0</v>
      </c>
      <c r="I812" s="849">
        <v>1</v>
      </c>
      <c r="J812" s="849">
        <v>57.6</v>
      </c>
      <c r="K812" s="837">
        <v>1</v>
      </c>
      <c r="L812" s="849">
        <v>1</v>
      </c>
      <c r="M812" s="850">
        <v>57.6</v>
      </c>
    </row>
    <row r="813" spans="1:13" ht="14.4" customHeight="1" x14ac:dyDescent="0.3">
      <c r="A813" s="831" t="s">
        <v>2590</v>
      </c>
      <c r="B813" s="832" t="s">
        <v>1986</v>
      </c>
      <c r="C813" s="832" t="s">
        <v>2646</v>
      </c>
      <c r="D813" s="832" t="s">
        <v>1990</v>
      </c>
      <c r="E813" s="832" t="s">
        <v>2647</v>
      </c>
      <c r="F813" s="849"/>
      <c r="G813" s="849"/>
      <c r="H813" s="837">
        <v>0</v>
      </c>
      <c r="I813" s="849">
        <v>1</v>
      </c>
      <c r="J813" s="849">
        <v>32.25</v>
      </c>
      <c r="K813" s="837">
        <v>1</v>
      </c>
      <c r="L813" s="849">
        <v>1</v>
      </c>
      <c r="M813" s="850">
        <v>32.25</v>
      </c>
    </row>
    <row r="814" spans="1:13" ht="14.4" customHeight="1" x14ac:dyDescent="0.3">
      <c r="A814" s="831" t="s">
        <v>2590</v>
      </c>
      <c r="B814" s="832" t="s">
        <v>1986</v>
      </c>
      <c r="C814" s="832" t="s">
        <v>2744</v>
      </c>
      <c r="D814" s="832" t="s">
        <v>1990</v>
      </c>
      <c r="E814" s="832" t="s">
        <v>2745</v>
      </c>
      <c r="F814" s="849">
        <v>4</v>
      </c>
      <c r="G814" s="849">
        <v>414.68</v>
      </c>
      <c r="H814" s="837">
        <v>1</v>
      </c>
      <c r="I814" s="849"/>
      <c r="J814" s="849"/>
      <c r="K814" s="837">
        <v>0</v>
      </c>
      <c r="L814" s="849">
        <v>4</v>
      </c>
      <c r="M814" s="850">
        <v>414.68</v>
      </c>
    </row>
    <row r="815" spans="1:13" ht="14.4" customHeight="1" x14ac:dyDescent="0.3">
      <c r="A815" s="831" t="s">
        <v>2590</v>
      </c>
      <c r="B815" s="832" t="s">
        <v>2375</v>
      </c>
      <c r="C815" s="832" t="s">
        <v>4303</v>
      </c>
      <c r="D815" s="832" t="s">
        <v>1681</v>
      </c>
      <c r="E815" s="832" t="s">
        <v>4304</v>
      </c>
      <c r="F815" s="849"/>
      <c r="G815" s="849"/>
      <c r="H815" s="837">
        <v>0</v>
      </c>
      <c r="I815" s="849">
        <v>1</v>
      </c>
      <c r="J815" s="849">
        <v>43.21</v>
      </c>
      <c r="K815" s="837">
        <v>1</v>
      </c>
      <c r="L815" s="849">
        <v>1</v>
      </c>
      <c r="M815" s="850">
        <v>43.21</v>
      </c>
    </row>
    <row r="816" spans="1:13" ht="14.4" customHeight="1" x14ac:dyDescent="0.3">
      <c r="A816" s="831" t="s">
        <v>2590</v>
      </c>
      <c r="B816" s="832" t="s">
        <v>2010</v>
      </c>
      <c r="C816" s="832" t="s">
        <v>2739</v>
      </c>
      <c r="D816" s="832" t="s">
        <v>901</v>
      </c>
      <c r="E816" s="832" t="s">
        <v>2014</v>
      </c>
      <c r="F816" s="849"/>
      <c r="G816" s="849"/>
      <c r="H816" s="837">
        <v>0</v>
      </c>
      <c r="I816" s="849">
        <v>3</v>
      </c>
      <c r="J816" s="849">
        <v>1104.48</v>
      </c>
      <c r="K816" s="837">
        <v>1</v>
      </c>
      <c r="L816" s="849">
        <v>3</v>
      </c>
      <c r="M816" s="850">
        <v>1104.48</v>
      </c>
    </row>
    <row r="817" spans="1:13" ht="14.4" customHeight="1" x14ac:dyDescent="0.3">
      <c r="A817" s="831" t="s">
        <v>2590</v>
      </c>
      <c r="B817" s="832" t="s">
        <v>2010</v>
      </c>
      <c r="C817" s="832" t="s">
        <v>2740</v>
      </c>
      <c r="D817" s="832" t="s">
        <v>901</v>
      </c>
      <c r="E817" s="832" t="s">
        <v>2016</v>
      </c>
      <c r="F817" s="849"/>
      <c r="G817" s="849"/>
      <c r="H817" s="837">
        <v>0</v>
      </c>
      <c r="I817" s="849">
        <v>2</v>
      </c>
      <c r="J817" s="849">
        <v>1472.66</v>
      </c>
      <c r="K817" s="837">
        <v>1</v>
      </c>
      <c r="L817" s="849">
        <v>2</v>
      </c>
      <c r="M817" s="850">
        <v>1472.66</v>
      </c>
    </row>
    <row r="818" spans="1:13" ht="14.4" customHeight="1" x14ac:dyDescent="0.3">
      <c r="A818" s="831" t="s">
        <v>2590</v>
      </c>
      <c r="B818" s="832" t="s">
        <v>2010</v>
      </c>
      <c r="C818" s="832" t="s">
        <v>2654</v>
      </c>
      <c r="D818" s="832" t="s">
        <v>1783</v>
      </c>
      <c r="E818" s="832" t="s">
        <v>2476</v>
      </c>
      <c r="F818" s="849"/>
      <c r="G818" s="849"/>
      <c r="H818" s="837">
        <v>0</v>
      </c>
      <c r="I818" s="849">
        <v>1</v>
      </c>
      <c r="J818" s="849">
        <v>1385.62</v>
      </c>
      <c r="K818" s="837">
        <v>1</v>
      </c>
      <c r="L818" s="849">
        <v>1</v>
      </c>
      <c r="M818" s="850">
        <v>1385.62</v>
      </c>
    </row>
    <row r="819" spans="1:13" ht="14.4" customHeight="1" x14ac:dyDescent="0.3">
      <c r="A819" s="831" t="s">
        <v>2590</v>
      </c>
      <c r="B819" s="832" t="s">
        <v>2045</v>
      </c>
      <c r="C819" s="832" t="s">
        <v>4302</v>
      </c>
      <c r="D819" s="832" t="s">
        <v>3988</v>
      </c>
      <c r="E819" s="832" t="s">
        <v>2272</v>
      </c>
      <c r="F819" s="849">
        <v>1</v>
      </c>
      <c r="G819" s="849">
        <v>70.23</v>
      </c>
      <c r="H819" s="837">
        <v>1</v>
      </c>
      <c r="I819" s="849"/>
      <c r="J819" s="849"/>
      <c r="K819" s="837">
        <v>0</v>
      </c>
      <c r="L819" s="849">
        <v>1</v>
      </c>
      <c r="M819" s="850">
        <v>70.23</v>
      </c>
    </row>
    <row r="820" spans="1:13" ht="14.4" customHeight="1" x14ac:dyDescent="0.3">
      <c r="A820" s="831" t="s">
        <v>2590</v>
      </c>
      <c r="B820" s="832" t="s">
        <v>2403</v>
      </c>
      <c r="C820" s="832" t="s">
        <v>4305</v>
      </c>
      <c r="D820" s="832" t="s">
        <v>2877</v>
      </c>
      <c r="E820" s="832" t="s">
        <v>4306</v>
      </c>
      <c r="F820" s="849"/>
      <c r="G820" s="849"/>
      <c r="H820" s="837">
        <v>0</v>
      </c>
      <c r="I820" s="849">
        <v>1</v>
      </c>
      <c r="J820" s="849">
        <v>145.72999999999999</v>
      </c>
      <c r="K820" s="837">
        <v>1</v>
      </c>
      <c r="L820" s="849">
        <v>1</v>
      </c>
      <c r="M820" s="850">
        <v>145.72999999999999</v>
      </c>
    </row>
    <row r="821" spans="1:13" ht="14.4" customHeight="1" x14ac:dyDescent="0.3">
      <c r="A821" s="831" t="s">
        <v>2590</v>
      </c>
      <c r="B821" s="832" t="s">
        <v>2133</v>
      </c>
      <c r="C821" s="832" t="s">
        <v>2136</v>
      </c>
      <c r="D821" s="832" t="s">
        <v>1309</v>
      </c>
      <c r="E821" s="832" t="s">
        <v>2137</v>
      </c>
      <c r="F821" s="849"/>
      <c r="G821" s="849"/>
      <c r="H821" s="837">
        <v>0</v>
      </c>
      <c r="I821" s="849">
        <v>2</v>
      </c>
      <c r="J821" s="849">
        <v>308.72000000000003</v>
      </c>
      <c r="K821" s="837">
        <v>1</v>
      </c>
      <c r="L821" s="849">
        <v>2</v>
      </c>
      <c r="M821" s="850">
        <v>308.72000000000003</v>
      </c>
    </row>
    <row r="822" spans="1:13" ht="14.4" customHeight="1" x14ac:dyDescent="0.3">
      <c r="A822" s="831" t="s">
        <v>2590</v>
      </c>
      <c r="B822" s="832" t="s">
        <v>4359</v>
      </c>
      <c r="C822" s="832" t="s">
        <v>2730</v>
      </c>
      <c r="D822" s="832" t="s">
        <v>1342</v>
      </c>
      <c r="E822" s="832" t="s">
        <v>2666</v>
      </c>
      <c r="F822" s="849">
        <v>2</v>
      </c>
      <c r="G822" s="849">
        <v>197.5</v>
      </c>
      <c r="H822" s="837">
        <v>1</v>
      </c>
      <c r="I822" s="849"/>
      <c r="J822" s="849"/>
      <c r="K822" s="837">
        <v>0</v>
      </c>
      <c r="L822" s="849">
        <v>2</v>
      </c>
      <c r="M822" s="850">
        <v>197.5</v>
      </c>
    </row>
    <row r="823" spans="1:13" ht="14.4" customHeight="1" x14ac:dyDescent="0.3">
      <c r="A823" s="831" t="s">
        <v>2590</v>
      </c>
      <c r="B823" s="832" t="s">
        <v>2184</v>
      </c>
      <c r="C823" s="832" t="s">
        <v>2721</v>
      </c>
      <c r="D823" s="832" t="s">
        <v>2722</v>
      </c>
      <c r="E823" s="832" t="s">
        <v>2723</v>
      </c>
      <c r="F823" s="849">
        <v>3</v>
      </c>
      <c r="G823" s="849">
        <v>634.83000000000004</v>
      </c>
      <c r="H823" s="837">
        <v>1</v>
      </c>
      <c r="I823" s="849"/>
      <c r="J823" s="849"/>
      <c r="K823" s="837">
        <v>0</v>
      </c>
      <c r="L823" s="849">
        <v>3</v>
      </c>
      <c r="M823" s="850">
        <v>634.83000000000004</v>
      </c>
    </row>
    <row r="824" spans="1:13" ht="14.4" customHeight="1" x14ac:dyDescent="0.3">
      <c r="A824" s="831" t="s">
        <v>2590</v>
      </c>
      <c r="B824" s="832" t="s">
        <v>2235</v>
      </c>
      <c r="C824" s="832" t="s">
        <v>2236</v>
      </c>
      <c r="D824" s="832" t="s">
        <v>678</v>
      </c>
      <c r="E824" s="832" t="s">
        <v>679</v>
      </c>
      <c r="F824" s="849"/>
      <c r="G824" s="849"/>
      <c r="H824" s="837">
        <v>0</v>
      </c>
      <c r="I824" s="849">
        <v>1</v>
      </c>
      <c r="J824" s="849">
        <v>72.55</v>
      </c>
      <c r="K824" s="837">
        <v>1</v>
      </c>
      <c r="L824" s="849">
        <v>1</v>
      </c>
      <c r="M824" s="850">
        <v>72.55</v>
      </c>
    </row>
    <row r="825" spans="1:13" ht="14.4" customHeight="1" x14ac:dyDescent="0.3">
      <c r="A825" s="831" t="s">
        <v>2590</v>
      </c>
      <c r="B825" s="832" t="s">
        <v>2235</v>
      </c>
      <c r="C825" s="832" t="s">
        <v>2237</v>
      </c>
      <c r="D825" s="832" t="s">
        <v>678</v>
      </c>
      <c r="E825" s="832" t="s">
        <v>680</v>
      </c>
      <c r="F825" s="849"/>
      <c r="G825" s="849"/>
      <c r="H825" s="837">
        <v>0</v>
      </c>
      <c r="I825" s="849">
        <v>3</v>
      </c>
      <c r="J825" s="849">
        <v>195.84</v>
      </c>
      <c r="K825" s="837">
        <v>1</v>
      </c>
      <c r="L825" s="849">
        <v>3</v>
      </c>
      <c r="M825" s="850">
        <v>195.84</v>
      </c>
    </row>
    <row r="826" spans="1:13" ht="14.4" customHeight="1" x14ac:dyDescent="0.3">
      <c r="A826" s="831" t="s">
        <v>2590</v>
      </c>
      <c r="B826" s="832" t="s">
        <v>2269</v>
      </c>
      <c r="C826" s="832" t="s">
        <v>2720</v>
      </c>
      <c r="D826" s="832" t="s">
        <v>777</v>
      </c>
      <c r="E826" s="832" t="s">
        <v>2272</v>
      </c>
      <c r="F826" s="849"/>
      <c r="G826" s="849"/>
      <c r="H826" s="837">
        <v>0</v>
      </c>
      <c r="I826" s="849">
        <v>1</v>
      </c>
      <c r="J826" s="849">
        <v>132</v>
      </c>
      <c r="K826" s="837">
        <v>1</v>
      </c>
      <c r="L826" s="849">
        <v>1</v>
      </c>
      <c r="M826" s="850">
        <v>132</v>
      </c>
    </row>
    <row r="827" spans="1:13" ht="14.4" customHeight="1" x14ac:dyDescent="0.3">
      <c r="A827" s="831" t="s">
        <v>2590</v>
      </c>
      <c r="B827" s="832" t="s">
        <v>2273</v>
      </c>
      <c r="C827" s="832" t="s">
        <v>3925</v>
      </c>
      <c r="D827" s="832" t="s">
        <v>765</v>
      </c>
      <c r="E827" s="832" t="s">
        <v>3352</v>
      </c>
      <c r="F827" s="849"/>
      <c r="G827" s="849"/>
      <c r="H827" s="837"/>
      <c r="I827" s="849">
        <v>1</v>
      </c>
      <c r="J827" s="849">
        <v>0</v>
      </c>
      <c r="K827" s="837"/>
      <c r="L827" s="849">
        <v>1</v>
      </c>
      <c r="M827" s="850">
        <v>0</v>
      </c>
    </row>
    <row r="828" spans="1:13" ht="14.4" customHeight="1" x14ac:dyDescent="0.3">
      <c r="A828" s="831" t="s">
        <v>2590</v>
      </c>
      <c r="B828" s="832" t="s">
        <v>2191</v>
      </c>
      <c r="C828" s="832" t="s">
        <v>2192</v>
      </c>
      <c r="D828" s="832" t="s">
        <v>2193</v>
      </c>
      <c r="E828" s="832" t="s">
        <v>2194</v>
      </c>
      <c r="F828" s="849"/>
      <c r="G828" s="849"/>
      <c r="H828" s="837">
        <v>0</v>
      </c>
      <c r="I828" s="849">
        <v>13</v>
      </c>
      <c r="J828" s="849">
        <v>134228.64000000001</v>
      </c>
      <c r="K828" s="837">
        <v>1</v>
      </c>
      <c r="L828" s="849">
        <v>13</v>
      </c>
      <c r="M828" s="850">
        <v>134228.64000000001</v>
      </c>
    </row>
    <row r="829" spans="1:13" ht="14.4" customHeight="1" x14ac:dyDescent="0.3">
      <c r="A829" s="831" t="s">
        <v>2590</v>
      </c>
      <c r="B829" s="832" t="s">
        <v>4366</v>
      </c>
      <c r="C829" s="832" t="s">
        <v>3927</v>
      </c>
      <c r="D829" s="832" t="s">
        <v>3867</v>
      </c>
      <c r="E829" s="832" t="s">
        <v>3928</v>
      </c>
      <c r="F829" s="849">
        <v>1</v>
      </c>
      <c r="G829" s="849">
        <v>50.32</v>
      </c>
      <c r="H829" s="837">
        <v>1</v>
      </c>
      <c r="I829" s="849"/>
      <c r="J829" s="849"/>
      <c r="K829" s="837">
        <v>0</v>
      </c>
      <c r="L829" s="849">
        <v>1</v>
      </c>
      <c r="M829" s="850">
        <v>50.32</v>
      </c>
    </row>
    <row r="830" spans="1:13" ht="14.4" customHeight="1" x14ac:dyDescent="0.3">
      <c r="A830" s="831" t="s">
        <v>2591</v>
      </c>
      <c r="B830" s="832" t="s">
        <v>1986</v>
      </c>
      <c r="C830" s="832" t="s">
        <v>2769</v>
      </c>
      <c r="D830" s="832" t="s">
        <v>1990</v>
      </c>
      <c r="E830" s="832" t="s">
        <v>1991</v>
      </c>
      <c r="F830" s="849"/>
      <c r="G830" s="849"/>
      <c r="H830" s="837">
        <v>0</v>
      </c>
      <c r="I830" s="849">
        <v>2</v>
      </c>
      <c r="J830" s="849">
        <v>230.36</v>
      </c>
      <c r="K830" s="837">
        <v>1</v>
      </c>
      <c r="L830" s="849">
        <v>2</v>
      </c>
      <c r="M830" s="850">
        <v>230.36</v>
      </c>
    </row>
    <row r="831" spans="1:13" ht="14.4" customHeight="1" x14ac:dyDescent="0.3">
      <c r="A831" s="831" t="s">
        <v>2591</v>
      </c>
      <c r="B831" s="832" t="s">
        <v>1992</v>
      </c>
      <c r="C831" s="832" t="s">
        <v>1993</v>
      </c>
      <c r="D831" s="832" t="s">
        <v>1994</v>
      </c>
      <c r="E831" s="832" t="s">
        <v>1995</v>
      </c>
      <c r="F831" s="849"/>
      <c r="G831" s="849"/>
      <c r="H831" s="837">
        <v>0</v>
      </c>
      <c r="I831" s="849">
        <v>1</v>
      </c>
      <c r="J831" s="849">
        <v>453.18</v>
      </c>
      <c r="K831" s="837">
        <v>1</v>
      </c>
      <c r="L831" s="849">
        <v>1</v>
      </c>
      <c r="M831" s="850">
        <v>453.18</v>
      </c>
    </row>
    <row r="832" spans="1:13" ht="14.4" customHeight="1" x14ac:dyDescent="0.3">
      <c r="A832" s="831" t="s">
        <v>2591</v>
      </c>
      <c r="B832" s="832" t="s">
        <v>2003</v>
      </c>
      <c r="C832" s="832" t="s">
        <v>4090</v>
      </c>
      <c r="D832" s="832" t="s">
        <v>842</v>
      </c>
      <c r="E832" s="832" t="s">
        <v>4091</v>
      </c>
      <c r="F832" s="849"/>
      <c r="G832" s="849"/>
      <c r="H832" s="837"/>
      <c r="I832" s="849">
        <v>2</v>
      </c>
      <c r="J832" s="849">
        <v>0</v>
      </c>
      <c r="K832" s="837"/>
      <c r="L832" s="849">
        <v>2</v>
      </c>
      <c r="M832" s="850">
        <v>0</v>
      </c>
    </row>
    <row r="833" spans="1:13" ht="14.4" customHeight="1" x14ac:dyDescent="0.3">
      <c r="A833" s="831" t="s">
        <v>2591</v>
      </c>
      <c r="B833" s="832" t="s">
        <v>2378</v>
      </c>
      <c r="C833" s="832" t="s">
        <v>3153</v>
      </c>
      <c r="D833" s="832" t="s">
        <v>3085</v>
      </c>
      <c r="E833" s="832" t="s">
        <v>3154</v>
      </c>
      <c r="F833" s="849"/>
      <c r="G833" s="849"/>
      <c r="H833" s="837">
        <v>0</v>
      </c>
      <c r="I833" s="849">
        <v>1</v>
      </c>
      <c r="J833" s="849">
        <v>93.75</v>
      </c>
      <c r="K833" s="837">
        <v>1</v>
      </c>
      <c r="L833" s="849">
        <v>1</v>
      </c>
      <c r="M833" s="850">
        <v>93.75</v>
      </c>
    </row>
    <row r="834" spans="1:13" ht="14.4" customHeight="1" x14ac:dyDescent="0.3">
      <c r="A834" s="831" t="s">
        <v>2591</v>
      </c>
      <c r="B834" s="832" t="s">
        <v>2010</v>
      </c>
      <c r="C834" s="832" t="s">
        <v>2739</v>
      </c>
      <c r="D834" s="832" t="s">
        <v>901</v>
      </c>
      <c r="E834" s="832" t="s">
        <v>2014</v>
      </c>
      <c r="F834" s="849"/>
      <c r="G834" s="849"/>
      <c r="H834" s="837">
        <v>0</v>
      </c>
      <c r="I834" s="849">
        <v>6</v>
      </c>
      <c r="J834" s="849">
        <v>2208.96</v>
      </c>
      <c r="K834" s="837">
        <v>1</v>
      </c>
      <c r="L834" s="849">
        <v>6</v>
      </c>
      <c r="M834" s="850">
        <v>2208.96</v>
      </c>
    </row>
    <row r="835" spans="1:13" ht="14.4" customHeight="1" x14ac:dyDescent="0.3">
      <c r="A835" s="831" t="s">
        <v>2591</v>
      </c>
      <c r="B835" s="832" t="s">
        <v>2010</v>
      </c>
      <c r="C835" s="832" t="s">
        <v>2740</v>
      </c>
      <c r="D835" s="832" t="s">
        <v>901</v>
      </c>
      <c r="E835" s="832" t="s">
        <v>2016</v>
      </c>
      <c r="F835" s="849"/>
      <c r="G835" s="849"/>
      <c r="H835" s="837">
        <v>0</v>
      </c>
      <c r="I835" s="849">
        <v>6</v>
      </c>
      <c r="J835" s="849">
        <v>4417.9800000000005</v>
      </c>
      <c r="K835" s="837">
        <v>1</v>
      </c>
      <c r="L835" s="849">
        <v>6</v>
      </c>
      <c r="M835" s="850">
        <v>4417.9800000000005</v>
      </c>
    </row>
    <row r="836" spans="1:13" ht="14.4" customHeight="1" x14ac:dyDescent="0.3">
      <c r="A836" s="831" t="s">
        <v>2591</v>
      </c>
      <c r="B836" s="832" t="s">
        <v>2010</v>
      </c>
      <c r="C836" s="832" t="s">
        <v>2695</v>
      </c>
      <c r="D836" s="832" t="s">
        <v>1783</v>
      </c>
      <c r="E836" s="832" t="s">
        <v>2478</v>
      </c>
      <c r="F836" s="849"/>
      <c r="G836" s="849"/>
      <c r="H836" s="837">
        <v>0</v>
      </c>
      <c r="I836" s="849">
        <v>6</v>
      </c>
      <c r="J836" s="849">
        <v>11084.94</v>
      </c>
      <c r="K836" s="837">
        <v>1</v>
      </c>
      <c r="L836" s="849">
        <v>6</v>
      </c>
      <c r="M836" s="850">
        <v>11084.94</v>
      </c>
    </row>
    <row r="837" spans="1:13" ht="14.4" customHeight="1" x14ac:dyDescent="0.3">
      <c r="A837" s="831" t="s">
        <v>2591</v>
      </c>
      <c r="B837" s="832" t="s">
        <v>2010</v>
      </c>
      <c r="C837" s="832" t="s">
        <v>3503</v>
      </c>
      <c r="D837" s="832" t="s">
        <v>1783</v>
      </c>
      <c r="E837" s="832" t="s">
        <v>3504</v>
      </c>
      <c r="F837" s="849"/>
      <c r="G837" s="849"/>
      <c r="H837" s="837">
        <v>0</v>
      </c>
      <c r="I837" s="849">
        <v>8</v>
      </c>
      <c r="J837" s="849">
        <v>18474.879999999997</v>
      </c>
      <c r="K837" s="837">
        <v>1</v>
      </c>
      <c r="L837" s="849">
        <v>8</v>
      </c>
      <c r="M837" s="850">
        <v>18474.879999999997</v>
      </c>
    </row>
    <row r="838" spans="1:13" ht="14.4" customHeight="1" x14ac:dyDescent="0.3">
      <c r="A838" s="831" t="s">
        <v>2591</v>
      </c>
      <c r="B838" s="832" t="s">
        <v>2010</v>
      </c>
      <c r="C838" s="832" t="s">
        <v>2015</v>
      </c>
      <c r="D838" s="832" t="s">
        <v>901</v>
      </c>
      <c r="E838" s="832" t="s">
        <v>2016</v>
      </c>
      <c r="F838" s="849"/>
      <c r="G838" s="849"/>
      <c r="H838" s="837">
        <v>0</v>
      </c>
      <c r="I838" s="849">
        <v>2</v>
      </c>
      <c r="J838" s="849">
        <v>1472.66</v>
      </c>
      <c r="K838" s="837">
        <v>1</v>
      </c>
      <c r="L838" s="849">
        <v>2</v>
      </c>
      <c r="M838" s="850">
        <v>1472.66</v>
      </c>
    </row>
    <row r="839" spans="1:13" ht="14.4" customHeight="1" x14ac:dyDescent="0.3">
      <c r="A839" s="831" t="s">
        <v>2591</v>
      </c>
      <c r="B839" s="832" t="s">
        <v>2025</v>
      </c>
      <c r="C839" s="832" t="s">
        <v>2765</v>
      </c>
      <c r="D839" s="832" t="s">
        <v>908</v>
      </c>
      <c r="E839" s="832" t="s">
        <v>2030</v>
      </c>
      <c r="F839" s="849"/>
      <c r="G839" s="849"/>
      <c r="H839" s="837">
        <v>0</v>
      </c>
      <c r="I839" s="849">
        <v>1</v>
      </c>
      <c r="J839" s="849">
        <v>42.51</v>
      </c>
      <c r="K839" s="837">
        <v>1</v>
      </c>
      <c r="L839" s="849">
        <v>1</v>
      </c>
      <c r="M839" s="850">
        <v>42.51</v>
      </c>
    </row>
    <row r="840" spans="1:13" ht="14.4" customHeight="1" x14ac:dyDescent="0.3">
      <c r="A840" s="831" t="s">
        <v>2591</v>
      </c>
      <c r="B840" s="832" t="s">
        <v>2061</v>
      </c>
      <c r="C840" s="832" t="s">
        <v>3351</v>
      </c>
      <c r="D840" s="832" t="s">
        <v>2063</v>
      </c>
      <c r="E840" s="832" t="s">
        <v>3352</v>
      </c>
      <c r="F840" s="849"/>
      <c r="G840" s="849"/>
      <c r="H840" s="837">
        <v>0</v>
      </c>
      <c r="I840" s="849">
        <v>1</v>
      </c>
      <c r="J840" s="849">
        <v>186.55</v>
      </c>
      <c r="K840" s="837">
        <v>1</v>
      </c>
      <c r="L840" s="849">
        <v>1</v>
      </c>
      <c r="M840" s="850">
        <v>186.55</v>
      </c>
    </row>
    <row r="841" spans="1:13" ht="14.4" customHeight="1" x14ac:dyDescent="0.3">
      <c r="A841" s="831" t="s">
        <v>2591</v>
      </c>
      <c r="B841" s="832" t="s">
        <v>2061</v>
      </c>
      <c r="C841" s="832" t="s">
        <v>4016</v>
      </c>
      <c r="D841" s="832" t="s">
        <v>2063</v>
      </c>
      <c r="E841" s="832" t="s">
        <v>2275</v>
      </c>
      <c r="F841" s="849"/>
      <c r="G841" s="849"/>
      <c r="H841" s="837">
        <v>0</v>
      </c>
      <c r="I841" s="849">
        <v>1</v>
      </c>
      <c r="J841" s="849">
        <v>62.18</v>
      </c>
      <c r="K841" s="837">
        <v>1</v>
      </c>
      <c r="L841" s="849">
        <v>1</v>
      </c>
      <c r="M841" s="850">
        <v>62.18</v>
      </c>
    </row>
    <row r="842" spans="1:13" ht="14.4" customHeight="1" x14ac:dyDescent="0.3">
      <c r="A842" s="831" t="s">
        <v>2591</v>
      </c>
      <c r="B842" s="832" t="s">
        <v>2071</v>
      </c>
      <c r="C842" s="832" t="s">
        <v>2072</v>
      </c>
      <c r="D842" s="832" t="s">
        <v>1142</v>
      </c>
      <c r="E842" s="832" t="s">
        <v>2053</v>
      </c>
      <c r="F842" s="849"/>
      <c r="G842" s="849"/>
      <c r="H842" s="837">
        <v>0</v>
      </c>
      <c r="I842" s="849">
        <v>1</v>
      </c>
      <c r="J842" s="849">
        <v>47.7</v>
      </c>
      <c r="K842" s="837">
        <v>1</v>
      </c>
      <c r="L842" s="849">
        <v>1</v>
      </c>
      <c r="M842" s="850">
        <v>47.7</v>
      </c>
    </row>
    <row r="843" spans="1:13" ht="14.4" customHeight="1" x14ac:dyDescent="0.3">
      <c r="A843" s="831" t="s">
        <v>2591</v>
      </c>
      <c r="B843" s="832" t="s">
        <v>2403</v>
      </c>
      <c r="C843" s="832" t="s">
        <v>2879</v>
      </c>
      <c r="D843" s="832" t="s">
        <v>2877</v>
      </c>
      <c r="E843" s="832" t="s">
        <v>2880</v>
      </c>
      <c r="F843" s="849"/>
      <c r="G843" s="849"/>
      <c r="H843" s="837">
        <v>0</v>
      </c>
      <c r="I843" s="849">
        <v>1</v>
      </c>
      <c r="J843" s="849">
        <v>218.62</v>
      </c>
      <c r="K843" s="837">
        <v>1</v>
      </c>
      <c r="L843" s="849">
        <v>1</v>
      </c>
      <c r="M843" s="850">
        <v>218.62</v>
      </c>
    </row>
    <row r="844" spans="1:13" ht="14.4" customHeight="1" x14ac:dyDescent="0.3">
      <c r="A844" s="831" t="s">
        <v>2591</v>
      </c>
      <c r="B844" s="832" t="s">
        <v>2092</v>
      </c>
      <c r="C844" s="832" t="s">
        <v>2093</v>
      </c>
      <c r="D844" s="832" t="s">
        <v>1045</v>
      </c>
      <c r="E844" s="832" t="s">
        <v>2094</v>
      </c>
      <c r="F844" s="849"/>
      <c r="G844" s="849"/>
      <c r="H844" s="837">
        <v>0</v>
      </c>
      <c r="I844" s="849">
        <v>1</v>
      </c>
      <c r="J844" s="849">
        <v>39.549999999999997</v>
      </c>
      <c r="K844" s="837">
        <v>1</v>
      </c>
      <c r="L844" s="849">
        <v>1</v>
      </c>
      <c r="M844" s="850">
        <v>39.549999999999997</v>
      </c>
    </row>
    <row r="845" spans="1:13" ht="14.4" customHeight="1" x14ac:dyDescent="0.3">
      <c r="A845" s="831" t="s">
        <v>2591</v>
      </c>
      <c r="B845" s="832" t="s">
        <v>2092</v>
      </c>
      <c r="C845" s="832" t="s">
        <v>2095</v>
      </c>
      <c r="D845" s="832" t="s">
        <v>1045</v>
      </c>
      <c r="E845" s="832" t="s">
        <v>2096</v>
      </c>
      <c r="F845" s="849"/>
      <c r="G845" s="849"/>
      <c r="H845" s="837">
        <v>0</v>
      </c>
      <c r="I845" s="849">
        <v>1</v>
      </c>
      <c r="J845" s="849">
        <v>118.65</v>
      </c>
      <c r="K845" s="837">
        <v>1</v>
      </c>
      <c r="L845" s="849">
        <v>1</v>
      </c>
      <c r="M845" s="850">
        <v>118.65</v>
      </c>
    </row>
    <row r="846" spans="1:13" ht="14.4" customHeight="1" x14ac:dyDescent="0.3">
      <c r="A846" s="831" t="s">
        <v>2591</v>
      </c>
      <c r="B846" s="832" t="s">
        <v>4371</v>
      </c>
      <c r="C846" s="832" t="s">
        <v>4075</v>
      </c>
      <c r="D846" s="832" t="s">
        <v>4076</v>
      </c>
      <c r="E846" s="832" t="s">
        <v>4077</v>
      </c>
      <c r="F846" s="849">
        <v>1</v>
      </c>
      <c r="G846" s="849">
        <v>539.61</v>
      </c>
      <c r="H846" s="837">
        <v>1</v>
      </c>
      <c r="I846" s="849"/>
      <c r="J846" s="849"/>
      <c r="K846" s="837">
        <v>0</v>
      </c>
      <c r="L846" s="849">
        <v>1</v>
      </c>
      <c r="M846" s="850">
        <v>539.61</v>
      </c>
    </row>
    <row r="847" spans="1:13" ht="14.4" customHeight="1" x14ac:dyDescent="0.3">
      <c r="A847" s="831" t="s">
        <v>2591</v>
      </c>
      <c r="B847" s="832" t="s">
        <v>2108</v>
      </c>
      <c r="C847" s="832" t="s">
        <v>4021</v>
      </c>
      <c r="D847" s="832" t="s">
        <v>4022</v>
      </c>
      <c r="E847" s="832" t="s">
        <v>2966</v>
      </c>
      <c r="F847" s="849">
        <v>1</v>
      </c>
      <c r="G847" s="849">
        <v>310.58999999999997</v>
      </c>
      <c r="H847" s="837">
        <v>1</v>
      </c>
      <c r="I847" s="849"/>
      <c r="J847" s="849"/>
      <c r="K847" s="837">
        <v>0</v>
      </c>
      <c r="L847" s="849">
        <v>1</v>
      </c>
      <c r="M847" s="850">
        <v>310.58999999999997</v>
      </c>
    </row>
    <row r="848" spans="1:13" ht="14.4" customHeight="1" x14ac:dyDescent="0.3">
      <c r="A848" s="831" t="s">
        <v>2591</v>
      </c>
      <c r="B848" s="832" t="s">
        <v>2121</v>
      </c>
      <c r="C848" s="832" t="s">
        <v>2427</v>
      </c>
      <c r="D848" s="832" t="s">
        <v>2128</v>
      </c>
      <c r="E848" s="832" t="s">
        <v>2428</v>
      </c>
      <c r="F848" s="849"/>
      <c r="G848" s="849"/>
      <c r="H848" s="837">
        <v>0</v>
      </c>
      <c r="I848" s="849">
        <v>1</v>
      </c>
      <c r="J848" s="849">
        <v>63.14</v>
      </c>
      <c r="K848" s="837">
        <v>1</v>
      </c>
      <c r="L848" s="849">
        <v>1</v>
      </c>
      <c r="M848" s="850">
        <v>63.14</v>
      </c>
    </row>
    <row r="849" spans="1:13" ht="14.4" customHeight="1" x14ac:dyDescent="0.3">
      <c r="A849" s="831" t="s">
        <v>2591</v>
      </c>
      <c r="B849" s="832" t="s">
        <v>2121</v>
      </c>
      <c r="C849" s="832" t="s">
        <v>2127</v>
      </c>
      <c r="D849" s="832" t="s">
        <v>2128</v>
      </c>
      <c r="E849" s="832" t="s">
        <v>2124</v>
      </c>
      <c r="F849" s="849"/>
      <c r="G849" s="849"/>
      <c r="H849" s="837">
        <v>0</v>
      </c>
      <c r="I849" s="849">
        <v>1</v>
      </c>
      <c r="J849" s="849">
        <v>49.08</v>
      </c>
      <c r="K849" s="837">
        <v>1</v>
      </c>
      <c r="L849" s="849">
        <v>1</v>
      </c>
      <c r="M849" s="850">
        <v>49.08</v>
      </c>
    </row>
    <row r="850" spans="1:13" ht="14.4" customHeight="1" x14ac:dyDescent="0.3">
      <c r="A850" s="831" t="s">
        <v>2591</v>
      </c>
      <c r="B850" s="832" t="s">
        <v>2121</v>
      </c>
      <c r="C850" s="832" t="s">
        <v>3722</v>
      </c>
      <c r="D850" s="832" t="s">
        <v>2128</v>
      </c>
      <c r="E850" s="832" t="s">
        <v>3723</v>
      </c>
      <c r="F850" s="849">
        <v>1</v>
      </c>
      <c r="G850" s="849">
        <v>84.18</v>
      </c>
      <c r="H850" s="837">
        <v>1</v>
      </c>
      <c r="I850" s="849"/>
      <c r="J850" s="849"/>
      <c r="K850" s="837">
        <v>0</v>
      </c>
      <c r="L850" s="849">
        <v>1</v>
      </c>
      <c r="M850" s="850">
        <v>84.18</v>
      </c>
    </row>
    <row r="851" spans="1:13" ht="14.4" customHeight="1" x14ac:dyDescent="0.3">
      <c r="A851" s="831" t="s">
        <v>2591</v>
      </c>
      <c r="B851" s="832" t="s">
        <v>2133</v>
      </c>
      <c r="C851" s="832" t="s">
        <v>2136</v>
      </c>
      <c r="D851" s="832" t="s">
        <v>1309</v>
      </c>
      <c r="E851" s="832" t="s">
        <v>2137</v>
      </c>
      <c r="F851" s="849"/>
      <c r="G851" s="849"/>
      <c r="H851" s="837">
        <v>0</v>
      </c>
      <c r="I851" s="849">
        <v>3</v>
      </c>
      <c r="J851" s="849">
        <v>463.08000000000004</v>
      </c>
      <c r="K851" s="837">
        <v>1</v>
      </c>
      <c r="L851" s="849">
        <v>3</v>
      </c>
      <c r="M851" s="850">
        <v>463.08000000000004</v>
      </c>
    </row>
    <row r="852" spans="1:13" ht="14.4" customHeight="1" x14ac:dyDescent="0.3">
      <c r="A852" s="831" t="s">
        <v>2591</v>
      </c>
      <c r="B852" s="832" t="s">
        <v>2142</v>
      </c>
      <c r="C852" s="832" t="s">
        <v>2146</v>
      </c>
      <c r="D852" s="832" t="s">
        <v>2144</v>
      </c>
      <c r="E852" s="832" t="s">
        <v>2147</v>
      </c>
      <c r="F852" s="849"/>
      <c r="G852" s="849"/>
      <c r="H852" s="837">
        <v>0</v>
      </c>
      <c r="I852" s="849">
        <v>7</v>
      </c>
      <c r="J852" s="849">
        <v>1193.6400000000001</v>
      </c>
      <c r="K852" s="837">
        <v>1</v>
      </c>
      <c r="L852" s="849">
        <v>7</v>
      </c>
      <c r="M852" s="850">
        <v>1193.6400000000001</v>
      </c>
    </row>
    <row r="853" spans="1:13" ht="14.4" customHeight="1" x14ac:dyDescent="0.3">
      <c r="A853" s="831" t="s">
        <v>2591</v>
      </c>
      <c r="B853" s="832" t="s">
        <v>4359</v>
      </c>
      <c r="C853" s="832" t="s">
        <v>2819</v>
      </c>
      <c r="D853" s="832" t="s">
        <v>1342</v>
      </c>
      <c r="E853" s="832" t="s">
        <v>2666</v>
      </c>
      <c r="F853" s="849">
        <v>1</v>
      </c>
      <c r="G853" s="849">
        <v>98.75</v>
      </c>
      <c r="H853" s="837">
        <v>1</v>
      </c>
      <c r="I853" s="849"/>
      <c r="J853" s="849"/>
      <c r="K853" s="837">
        <v>0</v>
      </c>
      <c r="L853" s="849">
        <v>1</v>
      </c>
      <c r="M853" s="850">
        <v>98.75</v>
      </c>
    </row>
    <row r="854" spans="1:13" ht="14.4" customHeight="1" x14ac:dyDescent="0.3">
      <c r="A854" s="831" t="s">
        <v>2591</v>
      </c>
      <c r="B854" s="832" t="s">
        <v>2155</v>
      </c>
      <c r="C854" s="832" t="s">
        <v>2156</v>
      </c>
      <c r="D854" s="832" t="s">
        <v>2157</v>
      </c>
      <c r="E854" s="832" t="s">
        <v>2158</v>
      </c>
      <c r="F854" s="849"/>
      <c r="G854" s="849"/>
      <c r="H854" s="837">
        <v>0</v>
      </c>
      <c r="I854" s="849">
        <v>5</v>
      </c>
      <c r="J854" s="849">
        <v>352.70000000000005</v>
      </c>
      <c r="K854" s="837">
        <v>1</v>
      </c>
      <c r="L854" s="849">
        <v>5</v>
      </c>
      <c r="M854" s="850">
        <v>352.70000000000005</v>
      </c>
    </row>
    <row r="855" spans="1:13" ht="14.4" customHeight="1" x14ac:dyDescent="0.3">
      <c r="A855" s="831" t="s">
        <v>2591</v>
      </c>
      <c r="B855" s="832" t="s">
        <v>2155</v>
      </c>
      <c r="C855" s="832" t="s">
        <v>3305</v>
      </c>
      <c r="D855" s="832" t="s">
        <v>2157</v>
      </c>
      <c r="E855" s="832" t="s">
        <v>3306</v>
      </c>
      <c r="F855" s="849"/>
      <c r="G855" s="849"/>
      <c r="H855" s="837">
        <v>0</v>
      </c>
      <c r="I855" s="849">
        <v>5</v>
      </c>
      <c r="J855" s="849">
        <v>705.45</v>
      </c>
      <c r="K855" s="837">
        <v>1</v>
      </c>
      <c r="L855" s="849">
        <v>5</v>
      </c>
      <c r="M855" s="850">
        <v>705.45</v>
      </c>
    </row>
    <row r="856" spans="1:13" ht="14.4" customHeight="1" x14ac:dyDescent="0.3">
      <c r="A856" s="831" t="s">
        <v>2591</v>
      </c>
      <c r="B856" s="832" t="s">
        <v>2184</v>
      </c>
      <c r="C856" s="832" t="s">
        <v>2188</v>
      </c>
      <c r="D856" s="832" t="s">
        <v>2189</v>
      </c>
      <c r="E856" s="832" t="s">
        <v>2190</v>
      </c>
      <c r="F856" s="849"/>
      <c r="G856" s="849"/>
      <c r="H856" s="837">
        <v>0</v>
      </c>
      <c r="I856" s="849">
        <v>13</v>
      </c>
      <c r="J856" s="849">
        <v>42013.530000000006</v>
      </c>
      <c r="K856" s="837">
        <v>1</v>
      </c>
      <c r="L856" s="849">
        <v>13</v>
      </c>
      <c r="M856" s="850">
        <v>42013.530000000006</v>
      </c>
    </row>
    <row r="857" spans="1:13" ht="14.4" customHeight="1" x14ac:dyDescent="0.3">
      <c r="A857" s="831" t="s">
        <v>2591</v>
      </c>
      <c r="B857" s="832" t="s">
        <v>2235</v>
      </c>
      <c r="C857" s="832" t="s">
        <v>2957</v>
      </c>
      <c r="D857" s="832" t="s">
        <v>2657</v>
      </c>
      <c r="E857" s="832" t="s">
        <v>2958</v>
      </c>
      <c r="F857" s="849">
        <v>2</v>
      </c>
      <c r="G857" s="849">
        <v>72.540000000000006</v>
      </c>
      <c r="H857" s="837">
        <v>1</v>
      </c>
      <c r="I857" s="849"/>
      <c r="J857" s="849"/>
      <c r="K857" s="837">
        <v>0</v>
      </c>
      <c r="L857" s="849">
        <v>2</v>
      </c>
      <c r="M857" s="850">
        <v>72.540000000000006</v>
      </c>
    </row>
    <row r="858" spans="1:13" ht="14.4" customHeight="1" x14ac:dyDescent="0.3">
      <c r="A858" s="831" t="s">
        <v>2591</v>
      </c>
      <c r="B858" s="832" t="s">
        <v>2235</v>
      </c>
      <c r="C858" s="832" t="s">
        <v>2656</v>
      </c>
      <c r="D858" s="832" t="s">
        <v>2657</v>
      </c>
      <c r="E858" s="832" t="s">
        <v>2658</v>
      </c>
      <c r="F858" s="849">
        <v>5</v>
      </c>
      <c r="G858" s="849">
        <v>608.75</v>
      </c>
      <c r="H858" s="837">
        <v>1</v>
      </c>
      <c r="I858" s="849"/>
      <c r="J858" s="849"/>
      <c r="K858" s="837">
        <v>0</v>
      </c>
      <c r="L858" s="849">
        <v>5</v>
      </c>
      <c r="M858" s="850">
        <v>608.75</v>
      </c>
    </row>
    <row r="859" spans="1:13" ht="14.4" customHeight="1" x14ac:dyDescent="0.3">
      <c r="A859" s="831" t="s">
        <v>2591</v>
      </c>
      <c r="B859" s="832" t="s">
        <v>2235</v>
      </c>
      <c r="C859" s="832" t="s">
        <v>2236</v>
      </c>
      <c r="D859" s="832" t="s">
        <v>678</v>
      </c>
      <c r="E859" s="832" t="s">
        <v>679</v>
      </c>
      <c r="F859" s="849"/>
      <c r="G859" s="849"/>
      <c r="H859" s="837">
        <v>0</v>
      </c>
      <c r="I859" s="849">
        <v>15</v>
      </c>
      <c r="J859" s="849">
        <v>1088.25</v>
      </c>
      <c r="K859" s="837">
        <v>1</v>
      </c>
      <c r="L859" s="849">
        <v>15</v>
      </c>
      <c r="M859" s="850">
        <v>1088.25</v>
      </c>
    </row>
    <row r="860" spans="1:13" ht="14.4" customHeight="1" x14ac:dyDescent="0.3">
      <c r="A860" s="831" t="s">
        <v>2591</v>
      </c>
      <c r="B860" s="832" t="s">
        <v>2235</v>
      </c>
      <c r="C860" s="832" t="s">
        <v>2237</v>
      </c>
      <c r="D860" s="832" t="s">
        <v>678</v>
      </c>
      <c r="E860" s="832" t="s">
        <v>680</v>
      </c>
      <c r="F860" s="849"/>
      <c r="G860" s="849"/>
      <c r="H860" s="837">
        <v>0</v>
      </c>
      <c r="I860" s="849">
        <v>7</v>
      </c>
      <c r="J860" s="849">
        <v>456.96</v>
      </c>
      <c r="K860" s="837">
        <v>1</v>
      </c>
      <c r="L860" s="849">
        <v>7</v>
      </c>
      <c r="M860" s="850">
        <v>456.96</v>
      </c>
    </row>
    <row r="861" spans="1:13" ht="14.4" customHeight="1" x14ac:dyDescent="0.3">
      <c r="A861" s="831" t="s">
        <v>2591</v>
      </c>
      <c r="B861" s="832" t="s">
        <v>2249</v>
      </c>
      <c r="C861" s="832" t="s">
        <v>2250</v>
      </c>
      <c r="D861" s="832" t="s">
        <v>2251</v>
      </c>
      <c r="E861" s="832" t="s">
        <v>2252</v>
      </c>
      <c r="F861" s="849"/>
      <c r="G861" s="849"/>
      <c r="H861" s="837"/>
      <c r="I861" s="849">
        <v>2</v>
      </c>
      <c r="J861" s="849">
        <v>0</v>
      </c>
      <c r="K861" s="837"/>
      <c r="L861" s="849">
        <v>2</v>
      </c>
      <c r="M861" s="850">
        <v>0</v>
      </c>
    </row>
    <row r="862" spans="1:13" ht="14.4" customHeight="1" x14ac:dyDescent="0.3">
      <c r="A862" s="831" t="s">
        <v>2591</v>
      </c>
      <c r="B862" s="832" t="s">
        <v>2260</v>
      </c>
      <c r="C862" s="832" t="s">
        <v>2452</v>
      </c>
      <c r="D862" s="832" t="s">
        <v>2453</v>
      </c>
      <c r="E862" s="832" t="s">
        <v>2454</v>
      </c>
      <c r="F862" s="849"/>
      <c r="G862" s="849"/>
      <c r="H862" s="837">
        <v>0</v>
      </c>
      <c r="I862" s="849">
        <v>2</v>
      </c>
      <c r="J862" s="849">
        <v>9.4</v>
      </c>
      <c r="K862" s="837">
        <v>1</v>
      </c>
      <c r="L862" s="849">
        <v>2</v>
      </c>
      <c r="M862" s="850">
        <v>9.4</v>
      </c>
    </row>
    <row r="863" spans="1:13" ht="14.4" customHeight="1" x14ac:dyDescent="0.3">
      <c r="A863" s="831" t="s">
        <v>2591</v>
      </c>
      <c r="B863" s="832" t="s">
        <v>2264</v>
      </c>
      <c r="C863" s="832" t="s">
        <v>2265</v>
      </c>
      <c r="D863" s="832" t="s">
        <v>1248</v>
      </c>
      <c r="E863" s="832" t="s">
        <v>2266</v>
      </c>
      <c r="F863" s="849"/>
      <c r="G863" s="849"/>
      <c r="H863" s="837"/>
      <c r="I863" s="849">
        <v>1</v>
      </c>
      <c r="J863" s="849">
        <v>0</v>
      </c>
      <c r="K863" s="837"/>
      <c r="L863" s="849">
        <v>1</v>
      </c>
      <c r="M863" s="850">
        <v>0</v>
      </c>
    </row>
    <row r="864" spans="1:13" ht="14.4" customHeight="1" x14ac:dyDescent="0.3">
      <c r="A864" s="831" t="s">
        <v>2591</v>
      </c>
      <c r="B864" s="832" t="s">
        <v>2264</v>
      </c>
      <c r="C864" s="832" t="s">
        <v>2267</v>
      </c>
      <c r="D864" s="832" t="s">
        <v>1248</v>
      </c>
      <c r="E864" s="832" t="s">
        <v>2268</v>
      </c>
      <c r="F864" s="849"/>
      <c r="G864" s="849"/>
      <c r="H864" s="837"/>
      <c r="I864" s="849">
        <v>6</v>
      </c>
      <c r="J864" s="849">
        <v>0</v>
      </c>
      <c r="K864" s="837"/>
      <c r="L864" s="849">
        <v>6</v>
      </c>
      <c r="M864" s="850">
        <v>0</v>
      </c>
    </row>
    <row r="865" spans="1:13" ht="14.4" customHeight="1" x14ac:dyDescent="0.3">
      <c r="A865" s="831" t="s">
        <v>2591</v>
      </c>
      <c r="B865" s="832" t="s">
        <v>2264</v>
      </c>
      <c r="C865" s="832" t="s">
        <v>4086</v>
      </c>
      <c r="D865" s="832" t="s">
        <v>3968</v>
      </c>
      <c r="E865" s="832" t="s">
        <v>3281</v>
      </c>
      <c r="F865" s="849">
        <v>1</v>
      </c>
      <c r="G865" s="849">
        <v>0</v>
      </c>
      <c r="H865" s="837"/>
      <c r="I865" s="849"/>
      <c r="J865" s="849"/>
      <c r="K865" s="837"/>
      <c r="L865" s="849">
        <v>1</v>
      </c>
      <c r="M865" s="850">
        <v>0</v>
      </c>
    </row>
    <row r="866" spans="1:13" ht="14.4" customHeight="1" x14ac:dyDescent="0.3">
      <c r="A866" s="831" t="s">
        <v>2591</v>
      </c>
      <c r="B866" s="832" t="s">
        <v>2269</v>
      </c>
      <c r="C866" s="832" t="s">
        <v>4024</v>
      </c>
      <c r="D866" s="832" t="s">
        <v>4025</v>
      </c>
      <c r="E866" s="832" t="s">
        <v>2966</v>
      </c>
      <c r="F866" s="849">
        <v>1</v>
      </c>
      <c r="G866" s="849">
        <v>439.98</v>
      </c>
      <c r="H866" s="837">
        <v>1</v>
      </c>
      <c r="I866" s="849"/>
      <c r="J866" s="849"/>
      <c r="K866" s="837">
        <v>0</v>
      </c>
      <c r="L866" s="849">
        <v>1</v>
      </c>
      <c r="M866" s="850">
        <v>439.98</v>
      </c>
    </row>
    <row r="867" spans="1:13" ht="14.4" customHeight="1" x14ac:dyDescent="0.3">
      <c r="A867" s="831" t="s">
        <v>2591</v>
      </c>
      <c r="B867" s="832" t="s">
        <v>2269</v>
      </c>
      <c r="C867" s="832" t="s">
        <v>4026</v>
      </c>
      <c r="D867" s="832" t="s">
        <v>4027</v>
      </c>
      <c r="E867" s="832" t="s">
        <v>2050</v>
      </c>
      <c r="F867" s="849">
        <v>4</v>
      </c>
      <c r="G867" s="849">
        <v>1724.72</v>
      </c>
      <c r="H867" s="837">
        <v>1</v>
      </c>
      <c r="I867" s="849"/>
      <c r="J867" s="849"/>
      <c r="K867" s="837">
        <v>0</v>
      </c>
      <c r="L867" s="849">
        <v>4</v>
      </c>
      <c r="M867" s="850">
        <v>1724.72</v>
      </c>
    </row>
    <row r="868" spans="1:13" ht="14.4" customHeight="1" x14ac:dyDescent="0.3">
      <c r="A868" s="831" t="s">
        <v>2591</v>
      </c>
      <c r="B868" s="832" t="s">
        <v>2361</v>
      </c>
      <c r="C868" s="832" t="s">
        <v>2362</v>
      </c>
      <c r="D868" s="832" t="s">
        <v>1443</v>
      </c>
      <c r="E868" s="832" t="s">
        <v>2363</v>
      </c>
      <c r="F868" s="849"/>
      <c r="G868" s="849"/>
      <c r="H868" s="837">
        <v>0</v>
      </c>
      <c r="I868" s="849">
        <v>1</v>
      </c>
      <c r="J868" s="849">
        <v>63.75</v>
      </c>
      <c r="K868" s="837">
        <v>1</v>
      </c>
      <c r="L868" s="849">
        <v>1</v>
      </c>
      <c r="M868" s="850">
        <v>63.75</v>
      </c>
    </row>
    <row r="869" spans="1:13" ht="14.4" customHeight="1" x14ac:dyDescent="0.3">
      <c r="A869" s="831" t="s">
        <v>2591</v>
      </c>
      <c r="B869" s="832" t="s">
        <v>2297</v>
      </c>
      <c r="C869" s="832" t="s">
        <v>2301</v>
      </c>
      <c r="D869" s="832" t="s">
        <v>2299</v>
      </c>
      <c r="E869" s="832" t="s">
        <v>2302</v>
      </c>
      <c r="F869" s="849"/>
      <c r="G869" s="849"/>
      <c r="H869" s="837">
        <v>0</v>
      </c>
      <c r="I869" s="849">
        <v>1</v>
      </c>
      <c r="J869" s="849">
        <v>176.32</v>
      </c>
      <c r="K869" s="837">
        <v>1</v>
      </c>
      <c r="L869" s="849">
        <v>1</v>
      </c>
      <c r="M869" s="850">
        <v>176.32</v>
      </c>
    </row>
    <row r="870" spans="1:13" ht="14.4" customHeight="1" x14ac:dyDescent="0.3">
      <c r="A870" s="831" t="s">
        <v>2591</v>
      </c>
      <c r="B870" s="832" t="s">
        <v>2303</v>
      </c>
      <c r="C870" s="832" t="s">
        <v>4030</v>
      </c>
      <c r="D870" s="832" t="s">
        <v>2305</v>
      </c>
      <c r="E870" s="832" t="s">
        <v>4031</v>
      </c>
      <c r="F870" s="849"/>
      <c r="G870" s="849"/>
      <c r="H870" s="837">
        <v>0</v>
      </c>
      <c r="I870" s="849">
        <v>2</v>
      </c>
      <c r="J870" s="849">
        <v>39.18</v>
      </c>
      <c r="K870" s="837">
        <v>1</v>
      </c>
      <c r="L870" s="849">
        <v>2</v>
      </c>
      <c r="M870" s="850">
        <v>39.18</v>
      </c>
    </row>
    <row r="871" spans="1:13" ht="14.4" customHeight="1" x14ac:dyDescent="0.3">
      <c r="A871" s="831" t="s">
        <v>2591</v>
      </c>
      <c r="B871" s="832" t="s">
        <v>2303</v>
      </c>
      <c r="C871" s="832" t="s">
        <v>4032</v>
      </c>
      <c r="D871" s="832" t="s">
        <v>3646</v>
      </c>
      <c r="E871" s="832" t="s">
        <v>4033</v>
      </c>
      <c r="F871" s="849">
        <v>1</v>
      </c>
      <c r="G871" s="849">
        <v>23.51</v>
      </c>
      <c r="H871" s="837">
        <v>1</v>
      </c>
      <c r="I871" s="849"/>
      <c r="J871" s="849"/>
      <c r="K871" s="837">
        <v>0</v>
      </c>
      <c r="L871" s="849">
        <v>1</v>
      </c>
      <c r="M871" s="850">
        <v>23.51</v>
      </c>
    </row>
    <row r="872" spans="1:13" ht="14.4" customHeight="1" x14ac:dyDescent="0.3">
      <c r="A872" s="831" t="s">
        <v>2591</v>
      </c>
      <c r="B872" s="832" t="s">
        <v>2303</v>
      </c>
      <c r="C872" s="832" t="s">
        <v>4034</v>
      </c>
      <c r="D872" s="832" t="s">
        <v>3646</v>
      </c>
      <c r="E872" s="832" t="s">
        <v>3447</v>
      </c>
      <c r="F872" s="849">
        <v>2</v>
      </c>
      <c r="G872" s="849">
        <v>461.02</v>
      </c>
      <c r="H872" s="837">
        <v>1</v>
      </c>
      <c r="I872" s="849"/>
      <c r="J872" s="849"/>
      <c r="K872" s="837">
        <v>0</v>
      </c>
      <c r="L872" s="849">
        <v>2</v>
      </c>
      <c r="M872" s="850">
        <v>461.02</v>
      </c>
    </row>
    <row r="873" spans="1:13" ht="14.4" customHeight="1" x14ac:dyDescent="0.3">
      <c r="A873" s="831" t="s">
        <v>2591</v>
      </c>
      <c r="B873" s="832" t="s">
        <v>2429</v>
      </c>
      <c r="C873" s="832" t="s">
        <v>4055</v>
      </c>
      <c r="D873" s="832" t="s">
        <v>4056</v>
      </c>
      <c r="E873" s="832" t="s">
        <v>4057</v>
      </c>
      <c r="F873" s="849"/>
      <c r="G873" s="849"/>
      <c r="H873" s="837">
        <v>0</v>
      </c>
      <c r="I873" s="849">
        <v>1</v>
      </c>
      <c r="J873" s="849">
        <v>7132.14</v>
      </c>
      <c r="K873" s="837">
        <v>1</v>
      </c>
      <c r="L873" s="849">
        <v>1</v>
      </c>
      <c r="M873" s="850">
        <v>7132.14</v>
      </c>
    </row>
    <row r="874" spans="1:13" ht="14.4" customHeight="1" x14ac:dyDescent="0.3">
      <c r="A874" s="831" t="s">
        <v>2591</v>
      </c>
      <c r="B874" s="832" t="s">
        <v>2191</v>
      </c>
      <c r="C874" s="832" t="s">
        <v>2192</v>
      </c>
      <c r="D874" s="832" t="s">
        <v>2193</v>
      </c>
      <c r="E874" s="832" t="s">
        <v>2194</v>
      </c>
      <c r="F874" s="849"/>
      <c r="G874" s="849"/>
      <c r="H874" s="837">
        <v>0</v>
      </c>
      <c r="I874" s="849">
        <v>6</v>
      </c>
      <c r="J874" s="849">
        <v>61951.680000000008</v>
      </c>
      <c r="K874" s="837">
        <v>1</v>
      </c>
      <c r="L874" s="849">
        <v>6</v>
      </c>
      <c r="M874" s="850">
        <v>61951.680000000008</v>
      </c>
    </row>
    <row r="875" spans="1:13" ht="14.4" customHeight="1" x14ac:dyDescent="0.3">
      <c r="A875" s="831" t="s">
        <v>2591</v>
      </c>
      <c r="B875" s="832" t="s">
        <v>4370</v>
      </c>
      <c r="C875" s="832" t="s">
        <v>3350</v>
      </c>
      <c r="D875" s="832" t="s">
        <v>3348</v>
      </c>
      <c r="E875" s="832" t="s">
        <v>3111</v>
      </c>
      <c r="F875" s="849"/>
      <c r="G875" s="849"/>
      <c r="H875" s="837">
        <v>0</v>
      </c>
      <c r="I875" s="849">
        <v>5</v>
      </c>
      <c r="J875" s="849">
        <v>2070.35</v>
      </c>
      <c r="K875" s="837">
        <v>1</v>
      </c>
      <c r="L875" s="849">
        <v>5</v>
      </c>
      <c r="M875" s="850">
        <v>2070.35</v>
      </c>
    </row>
    <row r="876" spans="1:13" ht="14.4" customHeight="1" x14ac:dyDescent="0.3">
      <c r="A876" s="831" t="s">
        <v>2592</v>
      </c>
      <c r="B876" s="832" t="s">
        <v>1986</v>
      </c>
      <c r="C876" s="832" t="s">
        <v>2769</v>
      </c>
      <c r="D876" s="832" t="s">
        <v>1990</v>
      </c>
      <c r="E876" s="832" t="s">
        <v>1991</v>
      </c>
      <c r="F876" s="849"/>
      <c r="G876" s="849"/>
      <c r="H876" s="837">
        <v>0</v>
      </c>
      <c r="I876" s="849">
        <v>1</v>
      </c>
      <c r="J876" s="849">
        <v>115.18</v>
      </c>
      <c r="K876" s="837">
        <v>1</v>
      </c>
      <c r="L876" s="849">
        <v>1</v>
      </c>
      <c r="M876" s="850">
        <v>115.18</v>
      </c>
    </row>
    <row r="877" spans="1:13" ht="14.4" customHeight="1" x14ac:dyDescent="0.3">
      <c r="A877" s="831" t="s">
        <v>2592</v>
      </c>
      <c r="B877" s="832" t="s">
        <v>1986</v>
      </c>
      <c r="C877" s="832" t="s">
        <v>2637</v>
      </c>
      <c r="D877" s="832" t="s">
        <v>1990</v>
      </c>
      <c r="E877" s="832" t="s">
        <v>2638</v>
      </c>
      <c r="F877" s="849"/>
      <c r="G877" s="849"/>
      <c r="H877" s="837">
        <v>0</v>
      </c>
      <c r="I877" s="849">
        <v>1</v>
      </c>
      <c r="J877" s="849">
        <v>16.12</v>
      </c>
      <c r="K877" s="837">
        <v>1</v>
      </c>
      <c r="L877" s="849">
        <v>1</v>
      </c>
      <c r="M877" s="850">
        <v>16.12</v>
      </c>
    </row>
    <row r="878" spans="1:13" ht="14.4" customHeight="1" x14ac:dyDescent="0.3">
      <c r="A878" s="831" t="s">
        <v>2592</v>
      </c>
      <c r="B878" s="832" t="s">
        <v>1986</v>
      </c>
      <c r="C878" s="832" t="s">
        <v>2646</v>
      </c>
      <c r="D878" s="832" t="s">
        <v>1990</v>
      </c>
      <c r="E878" s="832" t="s">
        <v>2647</v>
      </c>
      <c r="F878" s="849"/>
      <c r="G878" s="849"/>
      <c r="H878" s="837">
        <v>0</v>
      </c>
      <c r="I878" s="849">
        <v>5</v>
      </c>
      <c r="J878" s="849">
        <v>161.25</v>
      </c>
      <c r="K878" s="837">
        <v>1</v>
      </c>
      <c r="L878" s="849">
        <v>5</v>
      </c>
      <c r="M878" s="850">
        <v>161.25</v>
      </c>
    </row>
    <row r="879" spans="1:13" ht="14.4" customHeight="1" x14ac:dyDescent="0.3">
      <c r="A879" s="831" t="s">
        <v>2592</v>
      </c>
      <c r="B879" s="832" t="s">
        <v>1986</v>
      </c>
      <c r="C879" s="832" t="s">
        <v>2870</v>
      </c>
      <c r="D879" s="832" t="s">
        <v>1990</v>
      </c>
      <c r="E879" s="832" t="s">
        <v>2647</v>
      </c>
      <c r="F879" s="849"/>
      <c r="G879" s="849"/>
      <c r="H879" s="837">
        <v>0</v>
      </c>
      <c r="I879" s="849">
        <v>2</v>
      </c>
      <c r="J879" s="849">
        <v>64.5</v>
      </c>
      <c r="K879" s="837">
        <v>1</v>
      </c>
      <c r="L879" s="849">
        <v>2</v>
      </c>
      <c r="M879" s="850">
        <v>64.5</v>
      </c>
    </row>
    <row r="880" spans="1:13" ht="14.4" customHeight="1" x14ac:dyDescent="0.3">
      <c r="A880" s="831" t="s">
        <v>2592</v>
      </c>
      <c r="B880" s="832" t="s">
        <v>4367</v>
      </c>
      <c r="C880" s="832" t="s">
        <v>3246</v>
      </c>
      <c r="D880" s="832" t="s">
        <v>3247</v>
      </c>
      <c r="E880" s="832" t="s">
        <v>3248</v>
      </c>
      <c r="F880" s="849"/>
      <c r="G880" s="849"/>
      <c r="H880" s="837">
        <v>0</v>
      </c>
      <c r="I880" s="849">
        <v>2</v>
      </c>
      <c r="J880" s="849">
        <v>129</v>
      </c>
      <c r="K880" s="837">
        <v>1</v>
      </c>
      <c r="L880" s="849">
        <v>2</v>
      </c>
      <c r="M880" s="850">
        <v>129</v>
      </c>
    </row>
    <row r="881" spans="1:13" ht="14.4" customHeight="1" x14ac:dyDescent="0.3">
      <c r="A881" s="831" t="s">
        <v>2592</v>
      </c>
      <c r="B881" s="832" t="s">
        <v>1992</v>
      </c>
      <c r="C881" s="832" t="s">
        <v>1993</v>
      </c>
      <c r="D881" s="832" t="s">
        <v>1994</v>
      </c>
      <c r="E881" s="832" t="s">
        <v>1995</v>
      </c>
      <c r="F881" s="849"/>
      <c r="G881" s="849"/>
      <c r="H881" s="837">
        <v>0</v>
      </c>
      <c r="I881" s="849">
        <v>7</v>
      </c>
      <c r="J881" s="849">
        <v>3172.26</v>
      </c>
      <c r="K881" s="837">
        <v>1</v>
      </c>
      <c r="L881" s="849">
        <v>7</v>
      </c>
      <c r="M881" s="850">
        <v>3172.26</v>
      </c>
    </row>
    <row r="882" spans="1:13" ht="14.4" customHeight="1" x14ac:dyDescent="0.3">
      <c r="A882" s="831" t="s">
        <v>2592</v>
      </c>
      <c r="B882" s="832" t="s">
        <v>2375</v>
      </c>
      <c r="C882" s="832" t="s">
        <v>4115</v>
      </c>
      <c r="D882" s="832" t="s">
        <v>4116</v>
      </c>
      <c r="E882" s="832" t="s">
        <v>4117</v>
      </c>
      <c r="F882" s="849">
        <v>2</v>
      </c>
      <c r="G882" s="849">
        <v>73.459999999999994</v>
      </c>
      <c r="H882" s="837">
        <v>1</v>
      </c>
      <c r="I882" s="849"/>
      <c r="J882" s="849"/>
      <c r="K882" s="837">
        <v>0</v>
      </c>
      <c r="L882" s="849">
        <v>2</v>
      </c>
      <c r="M882" s="850">
        <v>73.459999999999994</v>
      </c>
    </row>
    <row r="883" spans="1:13" ht="14.4" customHeight="1" x14ac:dyDescent="0.3">
      <c r="A883" s="831" t="s">
        <v>2592</v>
      </c>
      <c r="B883" s="832" t="s">
        <v>2378</v>
      </c>
      <c r="C883" s="832" t="s">
        <v>2709</v>
      </c>
      <c r="D883" s="832" t="s">
        <v>2380</v>
      </c>
      <c r="E883" s="832" t="s">
        <v>2710</v>
      </c>
      <c r="F883" s="849"/>
      <c r="G883" s="849"/>
      <c r="H883" s="837">
        <v>0</v>
      </c>
      <c r="I883" s="849">
        <v>1</v>
      </c>
      <c r="J883" s="849">
        <v>120.61</v>
      </c>
      <c r="K883" s="837">
        <v>1</v>
      </c>
      <c r="L883" s="849">
        <v>1</v>
      </c>
      <c r="M883" s="850">
        <v>120.61</v>
      </c>
    </row>
    <row r="884" spans="1:13" ht="14.4" customHeight="1" x14ac:dyDescent="0.3">
      <c r="A884" s="831" t="s">
        <v>2592</v>
      </c>
      <c r="B884" s="832" t="s">
        <v>2010</v>
      </c>
      <c r="C884" s="832" t="s">
        <v>2739</v>
      </c>
      <c r="D884" s="832" t="s">
        <v>901</v>
      </c>
      <c r="E884" s="832" t="s">
        <v>2014</v>
      </c>
      <c r="F884" s="849"/>
      <c r="G884" s="849"/>
      <c r="H884" s="837">
        <v>0</v>
      </c>
      <c r="I884" s="849">
        <v>1</v>
      </c>
      <c r="J884" s="849">
        <v>368.16</v>
      </c>
      <c r="K884" s="837">
        <v>1</v>
      </c>
      <c r="L884" s="849">
        <v>1</v>
      </c>
      <c r="M884" s="850">
        <v>368.16</v>
      </c>
    </row>
    <row r="885" spans="1:13" ht="14.4" customHeight="1" x14ac:dyDescent="0.3">
      <c r="A885" s="831" t="s">
        <v>2592</v>
      </c>
      <c r="B885" s="832" t="s">
        <v>2010</v>
      </c>
      <c r="C885" s="832" t="s">
        <v>2694</v>
      </c>
      <c r="D885" s="832" t="s">
        <v>901</v>
      </c>
      <c r="E885" s="832" t="s">
        <v>2018</v>
      </c>
      <c r="F885" s="849"/>
      <c r="G885" s="849"/>
      <c r="H885" s="837">
        <v>0</v>
      </c>
      <c r="I885" s="849">
        <v>2</v>
      </c>
      <c r="J885" s="849">
        <v>981.78</v>
      </c>
      <c r="K885" s="837">
        <v>1</v>
      </c>
      <c r="L885" s="849">
        <v>2</v>
      </c>
      <c r="M885" s="850">
        <v>981.78</v>
      </c>
    </row>
    <row r="886" spans="1:13" ht="14.4" customHeight="1" x14ac:dyDescent="0.3">
      <c r="A886" s="831" t="s">
        <v>2592</v>
      </c>
      <c r="B886" s="832" t="s">
        <v>2010</v>
      </c>
      <c r="C886" s="832" t="s">
        <v>2740</v>
      </c>
      <c r="D886" s="832" t="s">
        <v>901</v>
      </c>
      <c r="E886" s="832" t="s">
        <v>2016</v>
      </c>
      <c r="F886" s="849"/>
      <c r="G886" s="849"/>
      <c r="H886" s="837">
        <v>0</v>
      </c>
      <c r="I886" s="849">
        <v>2</v>
      </c>
      <c r="J886" s="849">
        <v>1472.66</v>
      </c>
      <c r="K886" s="837">
        <v>1</v>
      </c>
      <c r="L886" s="849">
        <v>2</v>
      </c>
      <c r="M886" s="850">
        <v>1472.66</v>
      </c>
    </row>
    <row r="887" spans="1:13" ht="14.4" customHeight="1" x14ac:dyDescent="0.3">
      <c r="A887" s="831" t="s">
        <v>2592</v>
      </c>
      <c r="B887" s="832" t="s">
        <v>2010</v>
      </c>
      <c r="C887" s="832" t="s">
        <v>2635</v>
      </c>
      <c r="D887" s="832" t="s">
        <v>901</v>
      </c>
      <c r="E887" s="832" t="s">
        <v>2012</v>
      </c>
      <c r="F887" s="849"/>
      <c r="G887" s="849"/>
      <c r="H887" s="837">
        <v>0</v>
      </c>
      <c r="I887" s="849">
        <v>1</v>
      </c>
      <c r="J887" s="849">
        <v>923.74</v>
      </c>
      <c r="K887" s="837">
        <v>1</v>
      </c>
      <c r="L887" s="849">
        <v>1</v>
      </c>
      <c r="M887" s="850">
        <v>923.74</v>
      </c>
    </row>
    <row r="888" spans="1:13" ht="14.4" customHeight="1" x14ac:dyDescent="0.3">
      <c r="A888" s="831" t="s">
        <v>2592</v>
      </c>
      <c r="B888" s="832" t="s">
        <v>2025</v>
      </c>
      <c r="C888" s="832" t="s">
        <v>2029</v>
      </c>
      <c r="D888" s="832" t="s">
        <v>906</v>
      </c>
      <c r="E888" s="832" t="s">
        <v>2030</v>
      </c>
      <c r="F888" s="849">
        <v>1</v>
      </c>
      <c r="G888" s="849">
        <v>42.51</v>
      </c>
      <c r="H888" s="837">
        <v>1</v>
      </c>
      <c r="I888" s="849"/>
      <c r="J888" s="849"/>
      <c r="K888" s="837">
        <v>0</v>
      </c>
      <c r="L888" s="849">
        <v>1</v>
      </c>
      <c r="M888" s="850">
        <v>42.51</v>
      </c>
    </row>
    <row r="889" spans="1:13" ht="14.4" customHeight="1" x14ac:dyDescent="0.3">
      <c r="A889" s="831" t="s">
        <v>2592</v>
      </c>
      <c r="B889" s="832" t="s">
        <v>2036</v>
      </c>
      <c r="C889" s="832" t="s">
        <v>3794</v>
      </c>
      <c r="D889" s="832" t="s">
        <v>2038</v>
      </c>
      <c r="E889" s="832" t="s">
        <v>3263</v>
      </c>
      <c r="F889" s="849"/>
      <c r="G889" s="849"/>
      <c r="H889" s="837">
        <v>0</v>
      </c>
      <c r="I889" s="849">
        <v>1</v>
      </c>
      <c r="J889" s="849">
        <v>117.03</v>
      </c>
      <c r="K889" s="837">
        <v>1</v>
      </c>
      <c r="L889" s="849">
        <v>1</v>
      </c>
      <c r="M889" s="850">
        <v>117.03</v>
      </c>
    </row>
    <row r="890" spans="1:13" ht="14.4" customHeight="1" x14ac:dyDescent="0.3">
      <c r="A890" s="831" t="s">
        <v>2592</v>
      </c>
      <c r="B890" s="832" t="s">
        <v>2051</v>
      </c>
      <c r="C890" s="832" t="s">
        <v>4099</v>
      </c>
      <c r="D890" s="832" t="s">
        <v>3637</v>
      </c>
      <c r="E890" s="832" t="s">
        <v>2053</v>
      </c>
      <c r="F890" s="849">
        <v>1</v>
      </c>
      <c r="G890" s="849">
        <v>35.11</v>
      </c>
      <c r="H890" s="837">
        <v>1</v>
      </c>
      <c r="I890" s="849"/>
      <c r="J890" s="849"/>
      <c r="K890" s="837">
        <v>0</v>
      </c>
      <c r="L890" s="849">
        <v>1</v>
      </c>
      <c r="M890" s="850">
        <v>35.11</v>
      </c>
    </row>
    <row r="891" spans="1:13" ht="14.4" customHeight="1" x14ac:dyDescent="0.3">
      <c r="A891" s="831" t="s">
        <v>2592</v>
      </c>
      <c r="B891" s="832" t="s">
        <v>2061</v>
      </c>
      <c r="C891" s="832" t="s">
        <v>2662</v>
      </c>
      <c r="D891" s="832" t="s">
        <v>2661</v>
      </c>
      <c r="E891" s="832" t="s">
        <v>2066</v>
      </c>
      <c r="F891" s="849">
        <v>5</v>
      </c>
      <c r="G891" s="849">
        <v>155.44999999999999</v>
      </c>
      <c r="H891" s="837">
        <v>1</v>
      </c>
      <c r="I891" s="849"/>
      <c r="J891" s="849"/>
      <c r="K891" s="837">
        <v>0</v>
      </c>
      <c r="L891" s="849">
        <v>5</v>
      </c>
      <c r="M891" s="850">
        <v>155.44999999999999</v>
      </c>
    </row>
    <row r="892" spans="1:13" ht="14.4" customHeight="1" x14ac:dyDescent="0.3">
      <c r="A892" s="831" t="s">
        <v>2592</v>
      </c>
      <c r="B892" s="832" t="s">
        <v>2061</v>
      </c>
      <c r="C892" s="832" t="s">
        <v>2065</v>
      </c>
      <c r="D892" s="832" t="s">
        <v>2063</v>
      </c>
      <c r="E892" s="832" t="s">
        <v>2066</v>
      </c>
      <c r="F892" s="849"/>
      <c r="G892" s="849"/>
      <c r="H892" s="837">
        <v>0</v>
      </c>
      <c r="I892" s="849">
        <v>1</v>
      </c>
      <c r="J892" s="849">
        <v>31.09</v>
      </c>
      <c r="K892" s="837">
        <v>1</v>
      </c>
      <c r="L892" s="849">
        <v>1</v>
      </c>
      <c r="M892" s="850">
        <v>31.09</v>
      </c>
    </row>
    <row r="893" spans="1:13" ht="14.4" customHeight="1" x14ac:dyDescent="0.3">
      <c r="A893" s="831" t="s">
        <v>2592</v>
      </c>
      <c r="B893" s="832" t="s">
        <v>4387</v>
      </c>
      <c r="C893" s="832" t="s">
        <v>4144</v>
      </c>
      <c r="D893" s="832" t="s">
        <v>4145</v>
      </c>
      <c r="E893" s="832" t="s">
        <v>4146</v>
      </c>
      <c r="F893" s="849">
        <v>1</v>
      </c>
      <c r="G893" s="849">
        <v>218.73</v>
      </c>
      <c r="H893" s="837">
        <v>1</v>
      </c>
      <c r="I893" s="849"/>
      <c r="J893" s="849"/>
      <c r="K893" s="837">
        <v>0</v>
      </c>
      <c r="L893" s="849">
        <v>1</v>
      </c>
      <c r="M893" s="850">
        <v>218.73</v>
      </c>
    </row>
    <row r="894" spans="1:13" ht="14.4" customHeight="1" x14ac:dyDescent="0.3">
      <c r="A894" s="831" t="s">
        <v>2592</v>
      </c>
      <c r="B894" s="832" t="s">
        <v>2071</v>
      </c>
      <c r="C894" s="832" t="s">
        <v>2072</v>
      </c>
      <c r="D894" s="832" t="s">
        <v>1142</v>
      </c>
      <c r="E894" s="832" t="s">
        <v>2053</v>
      </c>
      <c r="F894" s="849"/>
      <c r="G894" s="849"/>
      <c r="H894" s="837">
        <v>0</v>
      </c>
      <c r="I894" s="849">
        <v>1</v>
      </c>
      <c r="J894" s="849">
        <v>47.7</v>
      </c>
      <c r="K894" s="837">
        <v>1</v>
      </c>
      <c r="L894" s="849">
        <v>1</v>
      </c>
      <c r="M894" s="850">
        <v>47.7</v>
      </c>
    </row>
    <row r="895" spans="1:13" ht="14.4" customHeight="1" x14ac:dyDescent="0.3">
      <c r="A895" s="831" t="s">
        <v>2592</v>
      </c>
      <c r="B895" s="832" t="s">
        <v>2097</v>
      </c>
      <c r="C895" s="832" t="s">
        <v>2098</v>
      </c>
      <c r="D895" s="832" t="s">
        <v>2099</v>
      </c>
      <c r="E895" s="832" t="s">
        <v>2100</v>
      </c>
      <c r="F895" s="849"/>
      <c r="G895" s="849"/>
      <c r="H895" s="837">
        <v>0</v>
      </c>
      <c r="I895" s="849">
        <v>1</v>
      </c>
      <c r="J895" s="849">
        <v>79.11</v>
      </c>
      <c r="K895" s="837">
        <v>1</v>
      </c>
      <c r="L895" s="849">
        <v>1</v>
      </c>
      <c r="M895" s="850">
        <v>79.11</v>
      </c>
    </row>
    <row r="896" spans="1:13" ht="14.4" customHeight="1" x14ac:dyDescent="0.3">
      <c r="A896" s="831" t="s">
        <v>2592</v>
      </c>
      <c r="B896" s="832" t="s">
        <v>2415</v>
      </c>
      <c r="C896" s="832" t="s">
        <v>2416</v>
      </c>
      <c r="D896" s="832" t="s">
        <v>2417</v>
      </c>
      <c r="E896" s="832" t="s">
        <v>2418</v>
      </c>
      <c r="F896" s="849"/>
      <c r="G896" s="849"/>
      <c r="H896" s="837">
        <v>0</v>
      </c>
      <c r="I896" s="849">
        <v>2</v>
      </c>
      <c r="J896" s="849">
        <v>207.44</v>
      </c>
      <c r="K896" s="837">
        <v>1</v>
      </c>
      <c r="L896" s="849">
        <v>2</v>
      </c>
      <c r="M896" s="850">
        <v>207.44</v>
      </c>
    </row>
    <row r="897" spans="1:13" ht="14.4" customHeight="1" x14ac:dyDescent="0.3">
      <c r="A897" s="831" t="s">
        <v>2592</v>
      </c>
      <c r="B897" s="832" t="s">
        <v>2108</v>
      </c>
      <c r="C897" s="832" t="s">
        <v>3440</v>
      </c>
      <c r="D897" s="832" t="s">
        <v>3439</v>
      </c>
      <c r="E897" s="832" t="s">
        <v>3441</v>
      </c>
      <c r="F897" s="849">
        <v>1</v>
      </c>
      <c r="G897" s="849">
        <v>603.72</v>
      </c>
      <c r="H897" s="837">
        <v>1</v>
      </c>
      <c r="I897" s="849"/>
      <c r="J897" s="849"/>
      <c r="K897" s="837">
        <v>0</v>
      </c>
      <c r="L897" s="849">
        <v>1</v>
      </c>
      <c r="M897" s="850">
        <v>603.72</v>
      </c>
    </row>
    <row r="898" spans="1:13" ht="14.4" customHeight="1" x14ac:dyDescent="0.3">
      <c r="A898" s="831" t="s">
        <v>2592</v>
      </c>
      <c r="B898" s="832" t="s">
        <v>2111</v>
      </c>
      <c r="C898" s="832" t="s">
        <v>2112</v>
      </c>
      <c r="D898" s="832" t="s">
        <v>1034</v>
      </c>
      <c r="E898" s="832" t="s">
        <v>2113</v>
      </c>
      <c r="F898" s="849"/>
      <c r="G898" s="849"/>
      <c r="H898" s="837">
        <v>0</v>
      </c>
      <c r="I898" s="849">
        <v>1</v>
      </c>
      <c r="J898" s="849">
        <v>185.34</v>
      </c>
      <c r="K898" s="837">
        <v>1</v>
      </c>
      <c r="L898" s="849">
        <v>1</v>
      </c>
      <c r="M898" s="850">
        <v>185.34</v>
      </c>
    </row>
    <row r="899" spans="1:13" ht="14.4" customHeight="1" x14ac:dyDescent="0.3">
      <c r="A899" s="831" t="s">
        <v>2592</v>
      </c>
      <c r="B899" s="832" t="s">
        <v>2121</v>
      </c>
      <c r="C899" s="832" t="s">
        <v>2427</v>
      </c>
      <c r="D899" s="832" t="s">
        <v>2128</v>
      </c>
      <c r="E899" s="832" t="s">
        <v>2428</v>
      </c>
      <c r="F899" s="849"/>
      <c r="G899" s="849"/>
      <c r="H899" s="837">
        <v>0</v>
      </c>
      <c r="I899" s="849">
        <v>1</v>
      </c>
      <c r="J899" s="849">
        <v>63.14</v>
      </c>
      <c r="K899" s="837">
        <v>1</v>
      </c>
      <c r="L899" s="849">
        <v>1</v>
      </c>
      <c r="M899" s="850">
        <v>63.14</v>
      </c>
    </row>
    <row r="900" spans="1:13" ht="14.4" customHeight="1" x14ac:dyDescent="0.3">
      <c r="A900" s="831" t="s">
        <v>2592</v>
      </c>
      <c r="B900" s="832" t="s">
        <v>2133</v>
      </c>
      <c r="C900" s="832" t="s">
        <v>2136</v>
      </c>
      <c r="D900" s="832" t="s">
        <v>1309</v>
      </c>
      <c r="E900" s="832" t="s">
        <v>2137</v>
      </c>
      <c r="F900" s="849"/>
      <c r="G900" s="849"/>
      <c r="H900" s="837">
        <v>0</v>
      </c>
      <c r="I900" s="849">
        <v>5</v>
      </c>
      <c r="J900" s="849">
        <v>771.80000000000007</v>
      </c>
      <c r="K900" s="837">
        <v>1</v>
      </c>
      <c r="L900" s="849">
        <v>5</v>
      </c>
      <c r="M900" s="850">
        <v>771.80000000000007</v>
      </c>
    </row>
    <row r="901" spans="1:13" ht="14.4" customHeight="1" x14ac:dyDescent="0.3">
      <c r="A901" s="831" t="s">
        <v>2592</v>
      </c>
      <c r="B901" s="832" t="s">
        <v>2142</v>
      </c>
      <c r="C901" s="832" t="s">
        <v>2146</v>
      </c>
      <c r="D901" s="832" t="s">
        <v>2144</v>
      </c>
      <c r="E901" s="832" t="s">
        <v>2147</v>
      </c>
      <c r="F901" s="849"/>
      <c r="G901" s="849"/>
      <c r="H901" s="837">
        <v>0</v>
      </c>
      <c r="I901" s="849">
        <v>5</v>
      </c>
      <c r="J901" s="849">
        <v>852.60000000000014</v>
      </c>
      <c r="K901" s="837">
        <v>1</v>
      </c>
      <c r="L901" s="849">
        <v>5</v>
      </c>
      <c r="M901" s="850">
        <v>852.60000000000014</v>
      </c>
    </row>
    <row r="902" spans="1:13" ht="14.4" customHeight="1" x14ac:dyDescent="0.3">
      <c r="A902" s="831" t="s">
        <v>2592</v>
      </c>
      <c r="B902" s="832" t="s">
        <v>4359</v>
      </c>
      <c r="C902" s="832" t="s">
        <v>2730</v>
      </c>
      <c r="D902" s="832" t="s">
        <v>1342</v>
      </c>
      <c r="E902" s="832" t="s">
        <v>2666</v>
      </c>
      <c r="F902" s="849">
        <v>1</v>
      </c>
      <c r="G902" s="849">
        <v>98.75</v>
      </c>
      <c r="H902" s="837">
        <v>1</v>
      </c>
      <c r="I902" s="849"/>
      <c r="J902" s="849"/>
      <c r="K902" s="837">
        <v>0</v>
      </c>
      <c r="L902" s="849">
        <v>1</v>
      </c>
      <c r="M902" s="850">
        <v>98.75</v>
      </c>
    </row>
    <row r="903" spans="1:13" ht="14.4" customHeight="1" x14ac:dyDescent="0.3">
      <c r="A903" s="831" t="s">
        <v>2592</v>
      </c>
      <c r="B903" s="832" t="s">
        <v>2155</v>
      </c>
      <c r="C903" s="832" t="s">
        <v>2156</v>
      </c>
      <c r="D903" s="832" t="s">
        <v>2157</v>
      </c>
      <c r="E903" s="832" t="s">
        <v>2158</v>
      </c>
      <c r="F903" s="849"/>
      <c r="G903" s="849"/>
      <c r="H903" s="837">
        <v>0</v>
      </c>
      <c r="I903" s="849">
        <v>3</v>
      </c>
      <c r="J903" s="849">
        <v>211.62</v>
      </c>
      <c r="K903" s="837">
        <v>1</v>
      </c>
      <c r="L903" s="849">
        <v>3</v>
      </c>
      <c r="M903" s="850">
        <v>211.62</v>
      </c>
    </row>
    <row r="904" spans="1:13" ht="14.4" customHeight="1" x14ac:dyDescent="0.3">
      <c r="A904" s="831" t="s">
        <v>2592</v>
      </c>
      <c r="B904" s="832" t="s">
        <v>2155</v>
      </c>
      <c r="C904" s="832" t="s">
        <v>3305</v>
      </c>
      <c r="D904" s="832" t="s">
        <v>2157</v>
      </c>
      <c r="E904" s="832" t="s">
        <v>3306</v>
      </c>
      <c r="F904" s="849"/>
      <c r="G904" s="849"/>
      <c r="H904" s="837">
        <v>0</v>
      </c>
      <c r="I904" s="849">
        <v>1</v>
      </c>
      <c r="J904" s="849">
        <v>141.09</v>
      </c>
      <c r="K904" s="837">
        <v>1</v>
      </c>
      <c r="L904" s="849">
        <v>1</v>
      </c>
      <c r="M904" s="850">
        <v>141.09</v>
      </c>
    </row>
    <row r="905" spans="1:13" ht="14.4" customHeight="1" x14ac:dyDescent="0.3">
      <c r="A905" s="831" t="s">
        <v>2592</v>
      </c>
      <c r="B905" s="832" t="s">
        <v>2184</v>
      </c>
      <c r="C905" s="832" t="s">
        <v>2188</v>
      </c>
      <c r="D905" s="832" t="s">
        <v>2189</v>
      </c>
      <c r="E905" s="832" t="s">
        <v>2190</v>
      </c>
      <c r="F905" s="849"/>
      <c r="G905" s="849"/>
      <c r="H905" s="837">
        <v>0</v>
      </c>
      <c r="I905" s="849">
        <v>13</v>
      </c>
      <c r="J905" s="849">
        <v>42013.53</v>
      </c>
      <c r="K905" s="837">
        <v>1</v>
      </c>
      <c r="L905" s="849">
        <v>13</v>
      </c>
      <c r="M905" s="850">
        <v>42013.53</v>
      </c>
    </row>
    <row r="906" spans="1:13" ht="14.4" customHeight="1" x14ac:dyDescent="0.3">
      <c r="A906" s="831" t="s">
        <v>2592</v>
      </c>
      <c r="B906" s="832" t="s">
        <v>2208</v>
      </c>
      <c r="C906" s="832" t="s">
        <v>2209</v>
      </c>
      <c r="D906" s="832" t="s">
        <v>2210</v>
      </c>
      <c r="E906" s="832" t="s">
        <v>2211</v>
      </c>
      <c r="F906" s="849"/>
      <c r="G906" s="849"/>
      <c r="H906" s="837">
        <v>0</v>
      </c>
      <c r="I906" s="849">
        <v>12</v>
      </c>
      <c r="J906" s="849">
        <v>10830.84</v>
      </c>
      <c r="K906" s="837">
        <v>1</v>
      </c>
      <c r="L906" s="849">
        <v>12</v>
      </c>
      <c r="M906" s="850">
        <v>10830.84</v>
      </c>
    </row>
    <row r="907" spans="1:13" ht="14.4" customHeight="1" x14ac:dyDescent="0.3">
      <c r="A907" s="831" t="s">
        <v>2592</v>
      </c>
      <c r="B907" s="832" t="s">
        <v>2235</v>
      </c>
      <c r="C907" s="832" t="s">
        <v>3932</v>
      </c>
      <c r="D907" s="832" t="s">
        <v>3933</v>
      </c>
      <c r="E907" s="832" t="s">
        <v>679</v>
      </c>
      <c r="F907" s="849">
        <v>1</v>
      </c>
      <c r="G907" s="849">
        <v>72.55</v>
      </c>
      <c r="H907" s="837">
        <v>1</v>
      </c>
      <c r="I907" s="849"/>
      <c r="J907" s="849"/>
      <c r="K907" s="837">
        <v>0</v>
      </c>
      <c r="L907" s="849">
        <v>1</v>
      </c>
      <c r="M907" s="850">
        <v>72.55</v>
      </c>
    </row>
    <row r="908" spans="1:13" ht="14.4" customHeight="1" x14ac:dyDescent="0.3">
      <c r="A908" s="831" t="s">
        <v>2592</v>
      </c>
      <c r="B908" s="832" t="s">
        <v>2235</v>
      </c>
      <c r="C908" s="832" t="s">
        <v>2237</v>
      </c>
      <c r="D908" s="832" t="s">
        <v>678</v>
      </c>
      <c r="E908" s="832" t="s">
        <v>680</v>
      </c>
      <c r="F908" s="849"/>
      <c r="G908" s="849"/>
      <c r="H908" s="837">
        <v>0</v>
      </c>
      <c r="I908" s="849">
        <v>8</v>
      </c>
      <c r="J908" s="849">
        <v>522.24</v>
      </c>
      <c r="K908" s="837">
        <v>1</v>
      </c>
      <c r="L908" s="849">
        <v>8</v>
      </c>
      <c r="M908" s="850">
        <v>522.24</v>
      </c>
    </row>
    <row r="909" spans="1:13" ht="14.4" customHeight="1" x14ac:dyDescent="0.3">
      <c r="A909" s="831" t="s">
        <v>2592</v>
      </c>
      <c r="B909" s="832" t="s">
        <v>2235</v>
      </c>
      <c r="C909" s="832" t="s">
        <v>2753</v>
      </c>
      <c r="D909" s="832" t="s">
        <v>678</v>
      </c>
      <c r="E909" s="832" t="s">
        <v>2234</v>
      </c>
      <c r="F909" s="849"/>
      <c r="G909" s="849"/>
      <c r="H909" s="837">
        <v>0</v>
      </c>
      <c r="I909" s="849">
        <v>4</v>
      </c>
      <c r="J909" s="849">
        <v>87.04</v>
      </c>
      <c r="K909" s="837">
        <v>1</v>
      </c>
      <c r="L909" s="849">
        <v>4</v>
      </c>
      <c r="M909" s="850">
        <v>87.04</v>
      </c>
    </row>
    <row r="910" spans="1:13" ht="14.4" customHeight="1" x14ac:dyDescent="0.3">
      <c r="A910" s="831" t="s">
        <v>2592</v>
      </c>
      <c r="B910" s="832" t="s">
        <v>2249</v>
      </c>
      <c r="C910" s="832" t="s">
        <v>2250</v>
      </c>
      <c r="D910" s="832" t="s">
        <v>2251</v>
      </c>
      <c r="E910" s="832" t="s">
        <v>2252</v>
      </c>
      <c r="F910" s="849"/>
      <c r="G910" s="849"/>
      <c r="H910" s="837"/>
      <c r="I910" s="849">
        <v>3</v>
      </c>
      <c r="J910" s="849">
        <v>0</v>
      </c>
      <c r="K910" s="837"/>
      <c r="L910" s="849">
        <v>3</v>
      </c>
      <c r="M910" s="850">
        <v>0</v>
      </c>
    </row>
    <row r="911" spans="1:13" ht="14.4" customHeight="1" x14ac:dyDescent="0.3">
      <c r="A911" s="831" t="s">
        <v>2592</v>
      </c>
      <c r="B911" s="832" t="s">
        <v>2264</v>
      </c>
      <c r="C911" s="832" t="s">
        <v>2267</v>
      </c>
      <c r="D911" s="832" t="s">
        <v>1248</v>
      </c>
      <c r="E911" s="832" t="s">
        <v>2268</v>
      </c>
      <c r="F911" s="849"/>
      <c r="G911" s="849"/>
      <c r="H911" s="837"/>
      <c r="I911" s="849">
        <v>1</v>
      </c>
      <c r="J911" s="849">
        <v>0</v>
      </c>
      <c r="K911" s="837"/>
      <c r="L911" s="849">
        <v>1</v>
      </c>
      <c r="M911" s="850">
        <v>0</v>
      </c>
    </row>
    <row r="912" spans="1:13" ht="14.4" customHeight="1" x14ac:dyDescent="0.3">
      <c r="A912" s="831" t="s">
        <v>2592</v>
      </c>
      <c r="B912" s="832" t="s">
        <v>2269</v>
      </c>
      <c r="C912" s="832" t="s">
        <v>2270</v>
      </c>
      <c r="D912" s="832" t="s">
        <v>775</v>
      </c>
      <c r="E912" s="832" t="s">
        <v>1510</v>
      </c>
      <c r="F912" s="849"/>
      <c r="G912" s="849"/>
      <c r="H912" s="837">
        <v>0</v>
      </c>
      <c r="I912" s="849">
        <v>1</v>
      </c>
      <c r="J912" s="849">
        <v>65.989999999999995</v>
      </c>
      <c r="K912" s="837">
        <v>1</v>
      </c>
      <c r="L912" s="849">
        <v>1</v>
      </c>
      <c r="M912" s="850">
        <v>65.989999999999995</v>
      </c>
    </row>
    <row r="913" spans="1:13" ht="14.4" customHeight="1" x14ac:dyDescent="0.3">
      <c r="A913" s="831" t="s">
        <v>2592</v>
      </c>
      <c r="B913" s="832" t="s">
        <v>2269</v>
      </c>
      <c r="C913" s="832" t="s">
        <v>2271</v>
      </c>
      <c r="D913" s="832" t="s">
        <v>777</v>
      </c>
      <c r="E913" s="832" t="s">
        <v>2272</v>
      </c>
      <c r="F913" s="849"/>
      <c r="G913" s="849"/>
      <c r="H913" s="837">
        <v>0</v>
      </c>
      <c r="I913" s="849">
        <v>2</v>
      </c>
      <c r="J913" s="849">
        <v>264</v>
      </c>
      <c r="K913" s="837">
        <v>1</v>
      </c>
      <c r="L913" s="849">
        <v>2</v>
      </c>
      <c r="M913" s="850">
        <v>264</v>
      </c>
    </row>
    <row r="914" spans="1:13" ht="14.4" customHeight="1" x14ac:dyDescent="0.3">
      <c r="A914" s="831" t="s">
        <v>2592</v>
      </c>
      <c r="B914" s="832" t="s">
        <v>2291</v>
      </c>
      <c r="C914" s="832" t="s">
        <v>2292</v>
      </c>
      <c r="D914" s="832" t="s">
        <v>1245</v>
      </c>
      <c r="E914" s="832" t="s">
        <v>2293</v>
      </c>
      <c r="F914" s="849"/>
      <c r="G914" s="849"/>
      <c r="H914" s="837">
        <v>0</v>
      </c>
      <c r="I914" s="849">
        <v>1</v>
      </c>
      <c r="J914" s="849">
        <v>117.55</v>
      </c>
      <c r="K914" s="837">
        <v>1</v>
      </c>
      <c r="L914" s="849">
        <v>1</v>
      </c>
      <c r="M914" s="850">
        <v>117.55</v>
      </c>
    </row>
    <row r="915" spans="1:13" ht="14.4" customHeight="1" x14ac:dyDescent="0.3">
      <c r="A915" s="831" t="s">
        <v>2592</v>
      </c>
      <c r="B915" s="832" t="s">
        <v>2291</v>
      </c>
      <c r="C915" s="832" t="s">
        <v>2294</v>
      </c>
      <c r="D915" s="832" t="s">
        <v>1245</v>
      </c>
      <c r="E915" s="832" t="s">
        <v>1510</v>
      </c>
      <c r="F915" s="849"/>
      <c r="G915" s="849"/>
      <c r="H915" s="837">
        <v>0</v>
      </c>
      <c r="I915" s="849">
        <v>2</v>
      </c>
      <c r="J915" s="849">
        <v>117.54</v>
      </c>
      <c r="K915" s="837">
        <v>1</v>
      </c>
      <c r="L915" s="849">
        <v>2</v>
      </c>
      <c r="M915" s="850">
        <v>117.54</v>
      </c>
    </row>
    <row r="916" spans="1:13" ht="14.4" customHeight="1" x14ac:dyDescent="0.3">
      <c r="A916" s="831" t="s">
        <v>2592</v>
      </c>
      <c r="B916" s="832" t="s">
        <v>2306</v>
      </c>
      <c r="C916" s="832" t="s">
        <v>2314</v>
      </c>
      <c r="D916" s="832" t="s">
        <v>1276</v>
      </c>
      <c r="E916" s="832" t="s">
        <v>1269</v>
      </c>
      <c r="F916" s="849"/>
      <c r="G916" s="849"/>
      <c r="H916" s="837">
        <v>0</v>
      </c>
      <c r="I916" s="849">
        <v>8</v>
      </c>
      <c r="J916" s="849">
        <v>1018.72</v>
      </c>
      <c r="K916" s="837">
        <v>1</v>
      </c>
      <c r="L916" s="849">
        <v>8</v>
      </c>
      <c r="M916" s="850">
        <v>1018.72</v>
      </c>
    </row>
    <row r="917" spans="1:13" ht="14.4" customHeight="1" x14ac:dyDescent="0.3">
      <c r="A917" s="831" t="s">
        <v>2592</v>
      </c>
      <c r="B917" s="832" t="s">
        <v>2306</v>
      </c>
      <c r="C917" s="832" t="s">
        <v>2317</v>
      </c>
      <c r="D917" s="832" t="s">
        <v>1274</v>
      </c>
      <c r="E917" s="832" t="s">
        <v>1269</v>
      </c>
      <c r="F917" s="849"/>
      <c r="G917" s="849"/>
      <c r="H917" s="837">
        <v>0</v>
      </c>
      <c r="I917" s="849">
        <v>6</v>
      </c>
      <c r="J917" s="849">
        <v>764.04000000000008</v>
      </c>
      <c r="K917" s="837">
        <v>1</v>
      </c>
      <c r="L917" s="849">
        <v>6</v>
      </c>
      <c r="M917" s="850">
        <v>764.04000000000008</v>
      </c>
    </row>
    <row r="918" spans="1:13" ht="14.4" customHeight="1" x14ac:dyDescent="0.3">
      <c r="A918" s="831" t="s">
        <v>2592</v>
      </c>
      <c r="B918" s="832" t="s">
        <v>2306</v>
      </c>
      <c r="C918" s="832" t="s">
        <v>2322</v>
      </c>
      <c r="D918" s="832" t="s">
        <v>2323</v>
      </c>
      <c r="E918" s="832" t="s">
        <v>2319</v>
      </c>
      <c r="F918" s="849"/>
      <c r="G918" s="849"/>
      <c r="H918" s="837">
        <v>0</v>
      </c>
      <c r="I918" s="849">
        <v>5</v>
      </c>
      <c r="J918" s="849">
        <v>424.45000000000005</v>
      </c>
      <c r="K918" s="837">
        <v>1</v>
      </c>
      <c r="L918" s="849">
        <v>5</v>
      </c>
      <c r="M918" s="850">
        <v>424.45000000000005</v>
      </c>
    </row>
    <row r="919" spans="1:13" ht="14.4" customHeight="1" x14ac:dyDescent="0.3">
      <c r="A919" s="831" t="s">
        <v>2592</v>
      </c>
      <c r="B919" s="832" t="s">
        <v>2306</v>
      </c>
      <c r="C919" s="832" t="s">
        <v>2321</v>
      </c>
      <c r="D919" s="832" t="s">
        <v>1285</v>
      </c>
      <c r="E919" s="832" t="s">
        <v>2319</v>
      </c>
      <c r="F919" s="849"/>
      <c r="G919" s="849"/>
      <c r="H919" s="837">
        <v>0</v>
      </c>
      <c r="I919" s="849">
        <v>5</v>
      </c>
      <c r="J919" s="849">
        <v>424.45000000000005</v>
      </c>
      <c r="K919" s="837">
        <v>1</v>
      </c>
      <c r="L919" s="849">
        <v>5</v>
      </c>
      <c r="M919" s="850">
        <v>424.45000000000005</v>
      </c>
    </row>
    <row r="920" spans="1:13" ht="14.4" customHeight="1" x14ac:dyDescent="0.3">
      <c r="A920" s="831" t="s">
        <v>2592</v>
      </c>
      <c r="B920" s="832" t="s">
        <v>2306</v>
      </c>
      <c r="C920" s="832" t="s">
        <v>2324</v>
      </c>
      <c r="D920" s="832" t="s">
        <v>1268</v>
      </c>
      <c r="E920" s="832" t="s">
        <v>1269</v>
      </c>
      <c r="F920" s="849"/>
      <c r="G920" s="849"/>
      <c r="H920" s="837">
        <v>0</v>
      </c>
      <c r="I920" s="849">
        <v>22</v>
      </c>
      <c r="J920" s="849">
        <v>3882.3399999999997</v>
      </c>
      <c r="K920" s="837">
        <v>1</v>
      </c>
      <c r="L920" s="849">
        <v>22</v>
      </c>
      <c r="M920" s="850">
        <v>3882.3399999999997</v>
      </c>
    </row>
    <row r="921" spans="1:13" ht="14.4" customHeight="1" x14ac:dyDescent="0.3">
      <c r="A921" s="831" t="s">
        <v>2592</v>
      </c>
      <c r="B921" s="832" t="s">
        <v>2306</v>
      </c>
      <c r="C921" s="832" t="s">
        <v>2318</v>
      </c>
      <c r="D921" s="832" t="s">
        <v>1283</v>
      </c>
      <c r="E921" s="832" t="s">
        <v>2319</v>
      </c>
      <c r="F921" s="849"/>
      <c r="G921" s="849"/>
      <c r="H921" s="837">
        <v>0</v>
      </c>
      <c r="I921" s="849">
        <v>5</v>
      </c>
      <c r="J921" s="849">
        <v>424.45000000000005</v>
      </c>
      <c r="K921" s="837">
        <v>1</v>
      </c>
      <c r="L921" s="849">
        <v>5</v>
      </c>
      <c r="M921" s="850">
        <v>424.45000000000005</v>
      </c>
    </row>
    <row r="922" spans="1:13" ht="14.4" customHeight="1" x14ac:dyDescent="0.3">
      <c r="A922" s="831" t="s">
        <v>2592</v>
      </c>
      <c r="B922" s="832" t="s">
        <v>2306</v>
      </c>
      <c r="C922" s="832" t="s">
        <v>2320</v>
      </c>
      <c r="D922" s="832" t="s">
        <v>1288</v>
      </c>
      <c r="E922" s="832" t="s">
        <v>2319</v>
      </c>
      <c r="F922" s="849"/>
      <c r="G922" s="849"/>
      <c r="H922" s="837">
        <v>0</v>
      </c>
      <c r="I922" s="849">
        <v>5</v>
      </c>
      <c r="J922" s="849">
        <v>424.45000000000005</v>
      </c>
      <c r="K922" s="837">
        <v>1</v>
      </c>
      <c r="L922" s="849">
        <v>5</v>
      </c>
      <c r="M922" s="850">
        <v>424.45000000000005</v>
      </c>
    </row>
    <row r="923" spans="1:13" ht="14.4" customHeight="1" x14ac:dyDescent="0.3">
      <c r="A923" s="831" t="s">
        <v>2592</v>
      </c>
      <c r="B923" s="832" t="s">
        <v>2306</v>
      </c>
      <c r="C923" s="832" t="s">
        <v>3408</v>
      </c>
      <c r="D923" s="832" t="s">
        <v>3409</v>
      </c>
      <c r="E923" s="832" t="s">
        <v>1269</v>
      </c>
      <c r="F923" s="849"/>
      <c r="G923" s="849"/>
      <c r="H923" s="837">
        <v>0</v>
      </c>
      <c r="I923" s="849">
        <v>22</v>
      </c>
      <c r="J923" s="849">
        <v>3882.3399999999997</v>
      </c>
      <c r="K923" s="837">
        <v>1</v>
      </c>
      <c r="L923" s="849">
        <v>22</v>
      </c>
      <c r="M923" s="850">
        <v>3882.3399999999997</v>
      </c>
    </row>
    <row r="924" spans="1:13" ht="14.4" customHeight="1" x14ac:dyDescent="0.3">
      <c r="A924" s="831" t="s">
        <v>2592</v>
      </c>
      <c r="B924" s="832" t="s">
        <v>2306</v>
      </c>
      <c r="C924" s="832" t="s">
        <v>2330</v>
      </c>
      <c r="D924" s="832" t="s">
        <v>1281</v>
      </c>
      <c r="E924" s="832" t="s">
        <v>1269</v>
      </c>
      <c r="F924" s="849"/>
      <c r="G924" s="849"/>
      <c r="H924" s="837">
        <v>0</v>
      </c>
      <c r="I924" s="849">
        <v>1</v>
      </c>
      <c r="J924" s="849">
        <v>129.51</v>
      </c>
      <c r="K924" s="837">
        <v>1</v>
      </c>
      <c r="L924" s="849">
        <v>1</v>
      </c>
      <c r="M924" s="850">
        <v>129.51</v>
      </c>
    </row>
    <row r="925" spans="1:13" ht="14.4" customHeight="1" x14ac:dyDescent="0.3">
      <c r="A925" s="831" t="s">
        <v>2592</v>
      </c>
      <c r="B925" s="832" t="s">
        <v>2306</v>
      </c>
      <c r="C925" s="832" t="s">
        <v>2331</v>
      </c>
      <c r="D925" s="832" t="s">
        <v>2332</v>
      </c>
      <c r="E925" s="832" t="s">
        <v>1269</v>
      </c>
      <c r="F925" s="849"/>
      <c r="G925" s="849"/>
      <c r="H925" s="837">
        <v>0</v>
      </c>
      <c r="I925" s="849">
        <v>1</v>
      </c>
      <c r="J925" s="849">
        <v>127.34</v>
      </c>
      <c r="K925" s="837">
        <v>1</v>
      </c>
      <c r="L925" s="849">
        <v>1</v>
      </c>
      <c r="M925" s="850">
        <v>127.34</v>
      </c>
    </row>
    <row r="926" spans="1:13" ht="14.4" customHeight="1" x14ac:dyDescent="0.3">
      <c r="A926" s="831" t="s">
        <v>2592</v>
      </c>
      <c r="B926" s="832" t="s">
        <v>2306</v>
      </c>
      <c r="C926" s="832" t="s">
        <v>2329</v>
      </c>
      <c r="D926" s="832" t="s">
        <v>1280</v>
      </c>
      <c r="E926" s="832" t="s">
        <v>1269</v>
      </c>
      <c r="F926" s="849"/>
      <c r="G926" s="849"/>
      <c r="H926" s="837">
        <v>0</v>
      </c>
      <c r="I926" s="849">
        <v>1</v>
      </c>
      <c r="J926" s="849">
        <v>129.51</v>
      </c>
      <c r="K926" s="837">
        <v>1</v>
      </c>
      <c r="L926" s="849">
        <v>1</v>
      </c>
      <c r="M926" s="850">
        <v>129.51</v>
      </c>
    </row>
    <row r="927" spans="1:13" ht="14.4" customHeight="1" x14ac:dyDescent="0.3">
      <c r="A927" s="831" t="s">
        <v>2592</v>
      </c>
      <c r="B927" s="832" t="s">
        <v>2306</v>
      </c>
      <c r="C927" s="832" t="s">
        <v>3412</v>
      </c>
      <c r="D927" s="832" t="s">
        <v>3413</v>
      </c>
      <c r="E927" s="832" t="s">
        <v>1269</v>
      </c>
      <c r="F927" s="849"/>
      <c r="G927" s="849"/>
      <c r="H927" s="837">
        <v>0</v>
      </c>
      <c r="I927" s="849">
        <v>22</v>
      </c>
      <c r="J927" s="849">
        <v>3882.3399999999997</v>
      </c>
      <c r="K927" s="837">
        <v>1</v>
      </c>
      <c r="L927" s="849">
        <v>22</v>
      </c>
      <c r="M927" s="850">
        <v>3882.3399999999997</v>
      </c>
    </row>
    <row r="928" spans="1:13" ht="14.4" customHeight="1" x14ac:dyDescent="0.3">
      <c r="A928" s="831" t="s">
        <v>2592</v>
      </c>
      <c r="B928" s="832" t="s">
        <v>2306</v>
      </c>
      <c r="C928" s="832" t="s">
        <v>2473</v>
      </c>
      <c r="D928" s="832" t="s">
        <v>1731</v>
      </c>
      <c r="E928" s="832" t="s">
        <v>1263</v>
      </c>
      <c r="F928" s="849"/>
      <c r="G928" s="849"/>
      <c r="H928" s="837">
        <v>0</v>
      </c>
      <c r="I928" s="849">
        <v>5</v>
      </c>
      <c r="J928" s="849">
        <v>659.65000000000009</v>
      </c>
      <c r="K928" s="837">
        <v>1</v>
      </c>
      <c r="L928" s="849">
        <v>5</v>
      </c>
      <c r="M928" s="850">
        <v>659.65000000000009</v>
      </c>
    </row>
    <row r="929" spans="1:13" ht="14.4" customHeight="1" x14ac:dyDescent="0.3">
      <c r="A929" s="831" t="s">
        <v>2592</v>
      </c>
      <c r="B929" s="832" t="s">
        <v>2191</v>
      </c>
      <c r="C929" s="832" t="s">
        <v>2192</v>
      </c>
      <c r="D929" s="832" t="s">
        <v>2193</v>
      </c>
      <c r="E929" s="832" t="s">
        <v>2194</v>
      </c>
      <c r="F929" s="849"/>
      <c r="G929" s="849"/>
      <c r="H929" s="837">
        <v>0</v>
      </c>
      <c r="I929" s="849">
        <v>5</v>
      </c>
      <c r="J929" s="849">
        <v>51626.400000000009</v>
      </c>
      <c r="K929" s="837">
        <v>1</v>
      </c>
      <c r="L929" s="849">
        <v>5</v>
      </c>
      <c r="M929" s="850">
        <v>51626.400000000009</v>
      </c>
    </row>
    <row r="930" spans="1:13" ht="14.4" customHeight="1" x14ac:dyDescent="0.3">
      <c r="A930" s="831" t="s">
        <v>2592</v>
      </c>
      <c r="B930" s="832" t="s">
        <v>2198</v>
      </c>
      <c r="C930" s="832" t="s">
        <v>2199</v>
      </c>
      <c r="D930" s="832" t="s">
        <v>2200</v>
      </c>
      <c r="E930" s="832" t="s">
        <v>2201</v>
      </c>
      <c r="F930" s="849"/>
      <c r="G930" s="849"/>
      <c r="H930" s="837">
        <v>0</v>
      </c>
      <c r="I930" s="849">
        <v>11</v>
      </c>
      <c r="J930" s="849">
        <v>129803.52</v>
      </c>
      <c r="K930" s="837">
        <v>1</v>
      </c>
      <c r="L930" s="849">
        <v>11</v>
      </c>
      <c r="M930" s="850">
        <v>129803.52</v>
      </c>
    </row>
    <row r="931" spans="1:13" ht="14.4" customHeight="1" x14ac:dyDescent="0.3">
      <c r="A931" s="831" t="s">
        <v>2593</v>
      </c>
      <c r="B931" s="832" t="s">
        <v>1986</v>
      </c>
      <c r="C931" s="832" t="s">
        <v>2769</v>
      </c>
      <c r="D931" s="832" t="s">
        <v>1990</v>
      </c>
      <c r="E931" s="832" t="s">
        <v>1991</v>
      </c>
      <c r="F931" s="849"/>
      <c r="G931" s="849"/>
      <c r="H931" s="837">
        <v>0</v>
      </c>
      <c r="I931" s="849">
        <v>1</v>
      </c>
      <c r="J931" s="849">
        <v>115.18</v>
      </c>
      <c r="K931" s="837">
        <v>1</v>
      </c>
      <c r="L931" s="849">
        <v>1</v>
      </c>
      <c r="M931" s="850">
        <v>115.18</v>
      </c>
    </row>
    <row r="932" spans="1:13" ht="14.4" customHeight="1" x14ac:dyDescent="0.3">
      <c r="A932" s="831" t="s">
        <v>2593</v>
      </c>
      <c r="B932" s="832" t="s">
        <v>1986</v>
      </c>
      <c r="C932" s="832" t="s">
        <v>2697</v>
      </c>
      <c r="D932" s="832" t="s">
        <v>1990</v>
      </c>
      <c r="E932" s="832" t="s">
        <v>2698</v>
      </c>
      <c r="F932" s="849"/>
      <c r="G932" s="849"/>
      <c r="H932" s="837">
        <v>0</v>
      </c>
      <c r="I932" s="849">
        <v>3</v>
      </c>
      <c r="J932" s="849">
        <v>172.8</v>
      </c>
      <c r="K932" s="837">
        <v>1</v>
      </c>
      <c r="L932" s="849">
        <v>3</v>
      </c>
      <c r="M932" s="850">
        <v>172.8</v>
      </c>
    </row>
    <row r="933" spans="1:13" ht="14.4" customHeight="1" x14ac:dyDescent="0.3">
      <c r="A933" s="831" t="s">
        <v>2593</v>
      </c>
      <c r="B933" s="832" t="s">
        <v>1986</v>
      </c>
      <c r="C933" s="832" t="s">
        <v>2646</v>
      </c>
      <c r="D933" s="832" t="s">
        <v>1990</v>
      </c>
      <c r="E933" s="832" t="s">
        <v>2647</v>
      </c>
      <c r="F933" s="849"/>
      <c r="G933" s="849"/>
      <c r="H933" s="837">
        <v>0</v>
      </c>
      <c r="I933" s="849">
        <v>3</v>
      </c>
      <c r="J933" s="849">
        <v>96.75</v>
      </c>
      <c r="K933" s="837">
        <v>1</v>
      </c>
      <c r="L933" s="849">
        <v>3</v>
      </c>
      <c r="M933" s="850">
        <v>96.75</v>
      </c>
    </row>
    <row r="934" spans="1:13" ht="14.4" customHeight="1" x14ac:dyDescent="0.3">
      <c r="A934" s="831" t="s">
        <v>2593</v>
      </c>
      <c r="B934" s="832" t="s">
        <v>2378</v>
      </c>
      <c r="C934" s="832" t="s">
        <v>2709</v>
      </c>
      <c r="D934" s="832" t="s">
        <v>2380</v>
      </c>
      <c r="E934" s="832" t="s">
        <v>2710</v>
      </c>
      <c r="F934" s="849"/>
      <c r="G934" s="849"/>
      <c r="H934" s="837">
        <v>0</v>
      </c>
      <c r="I934" s="849">
        <v>1</v>
      </c>
      <c r="J934" s="849">
        <v>120.61</v>
      </c>
      <c r="K934" s="837">
        <v>1</v>
      </c>
      <c r="L934" s="849">
        <v>1</v>
      </c>
      <c r="M934" s="850">
        <v>120.61</v>
      </c>
    </row>
    <row r="935" spans="1:13" ht="14.4" customHeight="1" x14ac:dyDescent="0.3">
      <c r="A935" s="831" t="s">
        <v>2593</v>
      </c>
      <c r="B935" s="832" t="s">
        <v>2010</v>
      </c>
      <c r="C935" s="832" t="s">
        <v>2740</v>
      </c>
      <c r="D935" s="832" t="s">
        <v>901</v>
      </c>
      <c r="E935" s="832" t="s">
        <v>2016</v>
      </c>
      <c r="F935" s="849"/>
      <c r="G935" s="849"/>
      <c r="H935" s="837">
        <v>0</v>
      </c>
      <c r="I935" s="849">
        <v>2</v>
      </c>
      <c r="J935" s="849">
        <v>1472.66</v>
      </c>
      <c r="K935" s="837">
        <v>1</v>
      </c>
      <c r="L935" s="849">
        <v>2</v>
      </c>
      <c r="M935" s="850">
        <v>1472.66</v>
      </c>
    </row>
    <row r="936" spans="1:13" ht="14.4" customHeight="1" x14ac:dyDescent="0.3">
      <c r="A936" s="831" t="s">
        <v>2593</v>
      </c>
      <c r="B936" s="832" t="s">
        <v>2010</v>
      </c>
      <c r="C936" s="832" t="s">
        <v>2695</v>
      </c>
      <c r="D936" s="832" t="s">
        <v>1783</v>
      </c>
      <c r="E936" s="832" t="s">
        <v>2478</v>
      </c>
      <c r="F936" s="849"/>
      <c r="G936" s="849"/>
      <c r="H936" s="837">
        <v>0</v>
      </c>
      <c r="I936" s="849">
        <v>1</v>
      </c>
      <c r="J936" s="849">
        <v>1847.49</v>
      </c>
      <c r="K936" s="837">
        <v>1</v>
      </c>
      <c r="L936" s="849">
        <v>1</v>
      </c>
      <c r="M936" s="850">
        <v>1847.49</v>
      </c>
    </row>
    <row r="937" spans="1:13" ht="14.4" customHeight="1" x14ac:dyDescent="0.3">
      <c r="A937" s="831" t="s">
        <v>2593</v>
      </c>
      <c r="B937" s="832" t="s">
        <v>2051</v>
      </c>
      <c r="C937" s="832" t="s">
        <v>2052</v>
      </c>
      <c r="D937" s="832" t="s">
        <v>1509</v>
      </c>
      <c r="E937" s="832" t="s">
        <v>2053</v>
      </c>
      <c r="F937" s="849"/>
      <c r="G937" s="849"/>
      <c r="H937" s="837">
        <v>0</v>
      </c>
      <c r="I937" s="849">
        <v>1</v>
      </c>
      <c r="J937" s="849">
        <v>35.11</v>
      </c>
      <c r="K937" s="837">
        <v>1</v>
      </c>
      <c r="L937" s="849">
        <v>1</v>
      </c>
      <c r="M937" s="850">
        <v>35.11</v>
      </c>
    </row>
    <row r="938" spans="1:13" ht="14.4" customHeight="1" x14ac:dyDescent="0.3">
      <c r="A938" s="831" t="s">
        <v>2593</v>
      </c>
      <c r="B938" s="832" t="s">
        <v>2061</v>
      </c>
      <c r="C938" s="832" t="s">
        <v>2065</v>
      </c>
      <c r="D938" s="832" t="s">
        <v>2063</v>
      </c>
      <c r="E938" s="832" t="s">
        <v>2066</v>
      </c>
      <c r="F938" s="849"/>
      <c r="G938" s="849"/>
      <c r="H938" s="837">
        <v>0</v>
      </c>
      <c r="I938" s="849">
        <v>1</v>
      </c>
      <c r="J938" s="849">
        <v>31.09</v>
      </c>
      <c r="K938" s="837">
        <v>1</v>
      </c>
      <c r="L938" s="849">
        <v>1</v>
      </c>
      <c r="M938" s="850">
        <v>31.09</v>
      </c>
    </row>
    <row r="939" spans="1:13" ht="14.4" customHeight="1" x14ac:dyDescent="0.3">
      <c r="A939" s="831" t="s">
        <v>2593</v>
      </c>
      <c r="B939" s="832" t="s">
        <v>2071</v>
      </c>
      <c r="C939" s="832" t="s">
        <v>2072</v>
      </c>
      <c r="D939" s="832" t="s">
        <v>1142</v>
      </c>
      <c r="E939" s="832" t="s">
        <v>2053</v>
      </c>
      <c r="F939" s="849"/>
      <c r="G939" s="849"/>
      <c r="H939" s="837">
        <v>0</v>
      </c>
      <c r="I939" s="849">
        <v>1</v>
      </c>
      <c r="J939" s="849">
        <v>47.7</v>
      </c>
      <c r="K939" s="837">
        <v>1</v>
      </c>
      <c r="L939" s="849">
        <v>1</v>
      </c>
      <c r="M939" s="850">
        <v>47.7</v>
      </c>
    </row>
    <row r="940" spans="1:13" ht="14.4" customHeight="1" x14ac:dyDescent="0.3">
      <c r="A940" s="831" t="s">
        <v>2593</v>
      </c>
      <c r="B940" s="832" t="s">
        <v>2077</v>
      </c>
      <c r="C940" s="832" t="s">
        <v>2081</v>
      </c>
      <c r="D940" s="832" t="s">
        <v>2079</v>
      </c>
      <c r="E940" s="832" t="s">
        <v>2082</v>
      </c>
      <c r="F940" s="849"/>
      <c r="G940" s="849"/>
      <c r="H940" s="837">
        <v>0</v>
      </c>
      <c r="I940" s="849">
        <v>3</v>
      </c>
      <c r="J940" s="849">
        <v>47.7</v>
      </c>
      <c r="K940" s="837">
        <v>1</v>
      </c>
      <c r="L940" s="849">
        <v>3</v>
      </c>
      <c r="M940" s="850">
        <v>47.7</v>
      </c>
    </row>
    <row r="941" spans="1:13" ht="14.4" customHeight="1" x14ac:dyDescent="0.3">
      <c r="A941" s="831" t="s">
        <v>2593</v>
      </c>
      <c r="B941" s="832" t="s">
        <v>2133</v>
      </c>
      <c r="C941" s="832" t="s">
        <v>2136</v>
      </c>
      <c r="D941" s="832" t="s">
        <v>1309</v>
      </c>
      <c r="E941" s="832" t="s">
        <v>2137</v>
      </c>
      <c r="F941" s="849"/>
      <c r="G941" s="849"/>
      <c r="H941" s="837">
        <v>0</v>
      </c>
      <c r="I941" s="849">
        <v>2</v>
      </c>
      <c r="J941" s="849">
        <v>308.72000000000003</v>
      </c>
      <c r="K941" s="837">
        <v>1</v>
      </c>
      <c r="L941" s="849">
        <v>2</v>
      </c>
      <c r="M941" s="850">
        <v>308.72000000000003</v>
      </c>
    </row>
    <row r="942" spans="1:13" ht="14.4" customHeight="1" x14ac:dyDescent="0.3">
      <c r="A942" s="831" t="s">
        <v>2593</v>
      </c>
      <c r="B942" s="832" t="s">
        <v>2184</v>
      </c>
      <c r="C942" s="832" t="s">
        <v>2188</v>
      </c>
      <c r="D942" s="832" t="s">
        <v>2189</v>
      </c>
      <c r="E942" s="832" t="s">
        <v>2190</v>
      </c>
      <c r="F942" s="849"/>
      <c r="G942" s="849"/>
      <c r="H942" s="837">
        <v>0</v>
      </c>
      <c r="I942" s="849">
        <v>1</v>
      </c>
      <c r="J942" s="849">
        <v>3231.81</v>
      </c>
      <c r="K942" s="837">
        <v>1</v>
      </c>
      <c r="L942" s="849">
        <v>1</v>
      </c>
      <c r="M942" s="850">
        <v>3231.81</v>
      </c>
    </row>
    <row r="943" spans="1:13" ht="14.4" customHeight="1" x14ac:dyDescent="0.3">
      <c r="A943" s="831" t="s">
        <v>2593</v>
      </c>
      <c r="B943" s="832" t="s">
        <v>2208</v>
      </c>
      <c r="C943" s="832" t="s">
        <v>2209</v>
      </c>
      <c r="D943" s="832" t="s">
        <v>2210</v>
      </c>
      <c r="E943" s="832" t="s">
        <v>2211</v>
      </c>
      <c r="F943" s="849"/>
      <c r="G943" s="849"/>
      <c r="H943" s="837">
        <v>0</v>
      </c>
      <c r="I943" s="849">
        <v>2</v>
      </c>
      <c r="J943" s="849">
        <v>1805.14</v>
      </c>
      <c r="K943" s="837">
        <v>1</v>
      </c>
      <c r="L943" s="849">
        <v>2</v>
      </c>
      <c r="M943" s="850">
        <v>1805.14</v>
      </c>
    </row>
    <row r="944" spans="1:13" ht="14.4" customHeight="1" x14ac:dyDescent="0.3">
      <c r="A944" s="831" t="s">
        <v>2593</v>
      </c>
      <c r="B944" s="832" t="s">
        <v>4368</v>
      </c>
      <c r="C944" s="832" t="s">
        <v>3342</v>
      </c>
      <c r="D944" s="832" t="s">
        <v>3343</v>
      </c>
      <c r="E944" s="832" t="s">
        <v>3344</v>
      </c>
      <c r="F944" s="849"/>
      <c r="G944" s="849"/>
      <c r="H944" s="837">
        <v>0</v>
      </c>
      <c r="I944" s="849">
        <v>1</v>
      </c>
      <c r="J944" s="849">
        <v>16862.740000000002</v>
      </c>
      <c r="K944" s="837">
        <v>1</v>
      </c>
      <c r="L944" s="849">
        <v>1</v>
      </c>
      <c r="M944" s="850">
        <v>16862.740000000002</v>
      </c>
    </row>
    <row r="945" spans="1:13" ht="14.4" customHeight="1" x14ac:dyDescent="0.3">
      <c r="A945" s="831" t="s">
        <v>2593</v>
      </c>
      <c r="B945" s="832" t="s">
        <v>2235</v>
      </c>
      <c r="C945" s="832" t="s">
        <v>2236</v>
      </c>
      <c r="D945" s="832" t="s">
        <v>678</v>
      </c>
      <c r="E945" s="832" t="s">
        <v>679</v>
      </c>
      <c r="F945" s="849"/>
      <c r="G945" s="849"/>
      <c r="H945" s="837">
        <v>0</v>
      </c>
      <c r="I945" s="849">
        <v>7</v>
      </c>
      <c r="J945" s="849">
        <v>507.84999999999997</v>
      </c>
      <c r="K945" s="837">
        <v>1</v>
      </c>
      <c r="L945" s="849">
        <v>7</v>
      </c>
      <c r="M945" s="850">
        <v>507.84999999999997</v>
      </c>
    </row>
    <row r="946" spans="1:13" ht="14.4" customHeight="1" x14ac:dyDescent="0.3">
      <c r="A946" s="831" t="s">
        <v>2593</v>
      </c>
      <c r="B946" s="832" t="s">
        <v>2235</v>
      </c>
      <c r="C946" s="832" t="s">
        <v>2237</v>
      </c>
      <c r="D946" s="832" t="s">
        <v>678</v>
      </c>
      <c r="E946" s="832" t="s">
        <v>680</v>
      </c>
      <c r="F946" s="849"/>
      <c r="G946" s="849"/>
      <c r="H946" s="837">
        <v>0</v>
      </c>
      <c r="I946" s="849">
        <v>4</v>
      </c>
      <c r="J946" s="849">
        <v>261.12</v>
      </c>
      <c r="K946" s="837">
        <v>1</v>
      </c>
      <c r="L946" s="849">
        <v>4</v>
      </c>
      <c r="M946" s="850">
        <v>261.12</v>
      </c>
    </row>
    <row r="947" spans="1:13" ht="14.4" customHeight="1" x14ac:dyDescent="0.3">
      <c r="A947" s="831" t="s">
        <v>2593</v>
      </c>
      <c r="B947" s="832" t="s">
        <v>2269</v>
      </c>
      <c r="C947" s="832" t="s">
        <v>2270</v>
      </c>
      <c r="D947" s="832" t="s">
        <v>775</v>
      </c>
      <c r="E947" s="832" t="s">
        <v>1510</v>
      </c>
      <c r="F947" s="849"/>
      <c r="G947" s="849"/>
      <c r="H947" s="837">
        <v>0</v>
      </c>
      <c r="I947" s="849">
        <v>6</v>
      </c>
      <c r="J947" s="849">
        <v>395.93999999999994</v>
      </c>
      <c r="K947" s="837">
        <v>1</v>
      </c>
      <c r="L947" s="849">
        <v>6</v>
      </c>
      <c r="M947" s="850">
        <v>395.93999999999994</v>
      </c>
    </row>
    <row r="948" spans="1:13" ht="14.4" customHeight="1" x14ac:dyDescent="0.3">
      <c r="A948" s="831" t="s">
        <v>2593</v>
      </c>
      <c r="B948" s="832" t="s">
        <v>2291</v>
      </c>
      <c r="C948" s="832" t="s">
        <v>2294</v>
      </c>
      <c r="D948" s="832" t="s">
        <v>1245</v>
      </c>
      <c r="E948" s="832" t="s">
        <v>1510</v>
      </c>
      <c r="F948" s="849"/>
      <c r="G948" s="849"/>
      <c r="H948" s="837">
        <v>0</v>
      </c>
      <c r="I948" s="849">
        <v>3</v>
      </c>
      <c r="J948" s="849">
        <v>176.31</v>
      </c>
      <c r="K948" s="837">
        <v>1</v>
      </c>
      <c r="L948" s="849">
        <v>3</v>
      </c>
      <c r="M948" s="850">
        <v>176.31</v>
      </c>
    </row>
    <row r="949" spans="1:13" ht="14.4" customHeight="1" x14ac:dyDescent="0.3">
      <c r="A949" s="831" t="s">
        <v>2593</v>
      </c>
      <c r="B949" s="832" t="s">
        <v>2291</v>
      </c>
      <c r="C949" s="832" t="s">
        <v>2295</v>
      </c>
      <c r="D949" s="832" t="s">
        <v>1245</v>
      </c>
      <c r="E949" s="832" t="s">
        <v>2296</v>
      </c>
      <c r="F949" s="849"/>
      <c r="G949" s="849"/>
      <c r="H949" s="837">
        <v>0</v>
      </c>
      <c r="I949" s="849">
        <v>1</v>
      </c>
      <c r="J949" s="849">
        <v>176.32</v>
      </c>
      <c r="K949" s="837">
        <v>1</v>
      </c>
      <c r="L949" s="849">
        <v>1</v>
      </c>
      <c r="M949" s="850">
        <v>176.32</v>
      </c>
    </row>
    <row r="950" spans="1:13" ht="14.4" customHeight="1" x14ac:dyDescent="0.3">
      <c r="A950" s="831" t="s">
        <v>2593</v>
      </c>
      <c r="B950" s="832" t="s">
        <v>2297</v>
      </c>
      <c r="C950" s="832" t="s">
        <v>2301</v>
      </c>
      <c r="D950" s="832" t="s">
        <v>2299</v>
      </c>
      <c r="E950" s="832" t="s">
        <v>2302</v>
      </c>
      <c r="F950" s="849"/>
      <c r="G950" s="849"/>
      <c r="H950" s="837">
        <v>0</v>
      </c>
      <c r="I950" s="849">
        <v>2</v>
      </c>
      <c r="J950" s="849">
        <v>352.64</v>
      </c>
      <c r="K950" s="837">
        <v>1</v>
      </c>
      <c r="L950" s="849">
        <v>2</v>
      </c>
      <c r="M950" s="850">
        <v>352.64</v>
      </c>
    </row>
    <row r="951" spans="1:13" ht="14.4" customHeight="1" x14ac:dyDescent="0.3">
      <c r="A951" s="831" t="s">
        <v>2593</v>
      </c>
      <c r="B951" s="832" t="s">
        <v>2306</v>
      </c>
      <c r="C951" s="832" t="s">
        <v>2324</v>
      </c>
      <c r="D951" s="832" t="s">
        <v>1268</v>
      </c>
      <c r="E951" s="832" t="s">
        <v>1269</v>
      </c>
      <c r="F951" s="849"/>
      <c r="G951" s="849"/>
      <c r="H951" s="837">
        <v>0</v>
      </c>
      <c r="I951" s="849">
        <v>7</v>
      </c>
      <c r="J951" s="849">
        <v>1235.29</v>
      </c>
      <c r="K951" s="837">
        <v>1</v>
      </c>
      <c r="L951" s="849">
        <v>7</v>
      </c>
      <c r="M951" s="850">
        <v>1235.29</v>
      </c>
    </row>
    <row r="952" spans="1:13" ht="14.4" customHeight="1" x14ac:dyDescent="0.3">
      <c r="A952" s="831" t="s">
        <v>2593</v>
      </c>
      <c r="B952" s="832" t="s">
        <v>2306</v>
      </c>
      <c r="C952" s="832" t="s">
        <v>3408</v>
      </c>
      <c r="D952" s="832" t="s">
        <v>3409</v>
      </c>
      <c r="E952" s="832" t="s">
        <v>1269</v>
      </c>
      <c r="F952" s="849"/>
      <c r="G952" s="849"/>
      <c r="H952" s="837">
        <v>0</v>
      </c>
      <c r="I952" s="849">
        <v>7</v>
      </c>
      <c r="J952" s="849">
        <v>1235.29</v>
      </c>
      <c r="K952" s="837">
        <v>1</v>
      </c>
      <c r="L952" s="849">
        <v>7</v>
      </c>
      <c r="M952" s="850">
        <v>1235.29</v>
      </c>
    </row>
    <row r="953" spans="1:13" ht="14.4" customHeight="1" x14ac:dyDescent="0.3">
      <c r="A953" s="831" t="s">
        <v>2593</v>
      </c>
      <c r="B953" s="832" t="s">
        <v>2306</v>
      </c>
      <c r="C953" s="832" t="s">
        <v>3412</v>
      </c>
      <c r="D953" s="832" t="s">
        <v>3413</v>
      </c>
      <c r="E953" s="832" t="s">
        <v>1269</v>
      </c>
      <c r="F953" s="849"/>
      <c r="G953" s="849"/>
      <c r="H953" s="837">
        <v>0</v>
      </c>
      <c r="I953" s="849">
        <v>7</v>
      </c>
      <c r="J953" s="849">
        <v>1235.29</v>
      </c>
      <c r="K953" s="837">
        <v>1</v>
      </c>
      <c r="L953" s="849">
        <v>7</v>
      </c>
      <c r="M953" s="850">
        <v>1235.29</v>
      </c>
    </row>
    <row r="954" spans="1:13" ht="14.4" customHeight="1" x14ac:dyDescent="0.3">
      <c r="A954" s="831" t="s">
        <v>2593</v>
      </c>
      <c r="B954" s="832" t="s">
        <v>2191</v>
      </c>
      <c r="C954" s="832" t="s">
        <v>2192</v>
      </c>
      <c r="D954" s="832" t="s">
        <v>2193</v>
      </c>
      <c r="E954" s="832" t="s">
        <v>2194</v>
      </c>
      <c r="F954" s="849"/>
      <c r="G954" s="849"/>
      <c r="H954" s="837">
        <v>0</v>
      </c>
      <c r="I954" s="849">
        <v>4</v>
      </c>
      <c r="J954" s="849">
        <v>41301.120000000003</v>
      </c>
      <c r="K954" s="837">
        <v>1</v>
      </c>
      <c r="L954" s="849">
        <v>4</v>
      </c>
      <c r="M954" s="850">
        <v>41301.120000000003</v>
      </c>
    </row>
    <row r="955" spans="1:13" ht="14.4" customHeight="1" x14ac:dyDescent="0.3">
      <c r="A955" s="831" t="s">
        <v>2594</v>
      </c>
      <c r="B955" s="832" t="s">
        <v>2375</v>
      </c>
      <c r="C955" s="832" t="s">
        <v>4184</v>
      </c>
      <c r="D955" s="832" t="s">
        <v>4185</v>
      </c>
      <c r="E955" s="832" t="s">
        <v>4186</v>
      </c>
      <c r="F955" s="849">
        <v>2</v>
      </c>
      <c r="G955" s="849">
        <v>146.9</v>
      </c>
      <c r="H955" s="837">
        <v>1</v>
      </c>
      <c r="I955" s="849"/>
      <c r="J955" s="849"/>
      <c r="K955" s="837">
        <v>0</v>
      </c>
      <c r="L955" s="849">
        <v>2</v>
      </c>
      <c r="M955" s="850">
        <v>146.9</v>
      </c>
    </row>
    <row r="956" spans="1:13" ht="14.4" customHeight="1" x14ac:dyDescent="0.3">
      <c r="A956" s="831" t="s">
        <v>2594</v>
      </c>
      <c r="B956" s="832" t="s">
        <v>2010</v>
      </c>
      <c r="C956" s="832" t="s">
        <v>2694</v>
      </c>
      <c r="D956" s="832" t="s">
        <v>901</v>
      </c>
      <c r="E956" s="832" t="s">
        <v>2018</v>
      </c>
      <c r="F956" s="849"/>
      <c r="G956" s="849"/>
      <c r="H956" s="837">
        <v>0</v>
      </c>
      <c r="I956" s="849">
        <v>12</v>
      </c>
      <c r="J956" s="849">
        <v>5890.68</v>
      </c>
      <c r="K956" s="837">
        <v>1</v>
      </c>
      <c r="L956" s="849">
        <v>12</v>
      </c>
      <c r="M956" s="850">
        <v>5890.68</v>
      </c>
    </row>
    <row r="957" spans="1:13" ht="14.4" customHeight="1" x14ac:dyDescent="0.3">
      <c r="A957" s="831" t="s">
        <v>2594</v>
      </c>
      <c r="B957" s="832" t="s">
        <v>2010</v>
      </c>
      <c r="C957" s="832" t="s">
        <v>2635</v>
      </c>
      <c r="D957" s="832" t="s">
        <v>901</v>
      </c>
      <c r="E957" s="832" t="s">
        <v>2012</v>
      </c>
      <c r="F957" s="849"/>
      <c r="G957" s="849"/>
      <c r="H957" s="837">
        <v>0</v>
      </c>
      <c r="I957" s="849">
        <v>5</v>
      </c>
      <c r="J957" s="849">
        <v>4618.7</v>
      </c>
      <c r="K957" s="837">
        <v>1</v>
      </c>
      <c r="L957" s="849">
        <v>5</v>
      </c>
      <c r="M957" s="850">
        <v>4618.7</v>
      </c>
    </row>
    <row r="958" spans="1:13" ht="14.4" customHeight="1" x14ac:dyDescent="0.3">
      <c r="A958" s="831" t="s">
        <v>2594</v>
      </c>
      <c r="B958" s="832" t="s">
        <v>2036</v>
      </c>
      <c r="C958" s="832" t="s">
        <v>2393</v>
      </c>
      <c r="D958" s="832" t="s">
        <v>2041</v>
      </c>
      <c r="E958" s="832" t="s">
        <v>2394</v>
      </c>
      <c r="F958" s="849"/>
      <c r="G958" s="849"/>
      <c r="H958" s="837">
        <v>0</v>
      </c>
      <c r="I958" s="849">
        <v>2</v>
      </c>
      <c r="J958" s="849">
        <v>140.46</v>
      </c>
      <c r="K958" s="837">
        <v>1</v>
      </c>
      <c r="L958" s="849">
        <v>2</v>
      </c>
      <c r="M958" s="850">
        <v>140.46</v>
      </c>
    </row>
    <row r="959" spans="1:13" ht="14.4" customHeight="1" x14ac:dyDescent="0.3">
      <c r="A959" s="831" t="s">
        <v>2594</v>
      </c>
      <c r="B959" s="832" t="s">
        <v>2045</v>
      </c>
      <c r="C959" s="832" t="s">
        <v>2046</v>
      </c>
      <c r="D959" s="832" t="s">
        <v>2047</v>
      </c>
      <c r="E959" s="832" t="s">
        <v>2048</v>
      </c>
      <c r="F959" s="849"/>
      <c r="G959" s="849"/>
      <c r="H959" s="837">
        <v>0</v>
      </c>
      <c r="I959" s="849">
        <v>2</v>
      </c>
      <c r="J959" s="849">
        <v>131.08000000000001</v>
      </c>
      <c r="K959" s="837">
        <v>1</v>
      </c>
      <c r="L959" s="849">
        <v>2</v>
      </c>
      <c r="M959" s="850">
        <v>131.08000000000001</v>
      </c>
    </row>
    <row r="960" spans="1:13" ht="14.4" customHeight="1" x14ac:dyDescent="0.3">
      <c r="A960" s="831" t="s">
        <v>2594</v>
      </c>
      <c r="B960" s="832" t="s">
        <v>2481</v>
      </c>
      <c r="C960" s="832" t="s">
        <v>3687</v>
      </c>
      <c r="D960" s="832" t="s">
        <v>3688</v>
      </c>
      <c r="E960" s="832" t="s">
        <v>3662</v>
      </c>
      <c r="F960" s="849">
        <v>2</v>
      </c>
      <c r="G960" s="849">
        <v>58.04</v>
      </c>
      <c r="H960" s="837">
        <v>1</v>
      </c>
      <c r="I960" s="849"/>
      <c r="J960" s="849"/>
      <c r="K960" s="837">
        <v>0</v>
      </c>
      <c r="L960" s="849">
        <v>2</v>
      </c>
      <c r="M960" s="850">
        <v>58.04</v>
      </c>
    </row>
    <row r="961" spans="1:13" ht="14.4" customHeight="1" x14ac:dyDescent="0.3">
      <c r="A961" s="831" t="s">
        <v>2594</v>
      </c>
      <c r="B961" s="832" t="s">
        <v>2071</v>
      </c>
      <c r="C961" s="832" t="s">
        <v>2072</v>
      </c>
      <c r="D961" s="832" t="s">
        <v>1142</v>
      </c>
      <c r="E961" s="832" t="s">
        <v>2053</v>
      </c>
      <c r="F961" s="849"/>
      <c r="G961" s="849"/>
      <c r="H961" s="837">
        <v>0</v>
      </c>
      <c r="I961" s="849">
        <v>2</v>
      </c>
      <c r="J961" s="849">
        <v>95.4</v>
      </c>
      <c r="K961" s="837">
        <v>1</v>
      </c>
      <c r="L961" s="849">
        <v>2</v>
      </c>
      <c r="M961" s="850">
        <v>95.4</v>
      </c>
    </row>
    <row r="962" spans="1:13" ht="14.4" customHeight="1" x14ac:dyDescent="0.3">
      <c r="A962" s="831" t="s">
        <v>2594</v>
      </c>
      <c r="B962" s="832" t="s">
        <v>2403</v>
      </c>
      <c r="C962" s="832" t="s">
        <v>2876</v>
      </c>
      <c r="D962" s="832" t="s">
        <v>2877</v>
      </c>
      <c r="E962" s="832" t="s">
        <v>2878</v>
      </c>
      <c r="F962" s="849"/>
      <c r="G962" s="849"/>
      <c r="H962" s="837">
        <v>0</v>
      </c>
      <c r="I962" s="849">
        <v>2</v>
      </c>
      <c r="J962" s="849">
        <v>145.76</v>
      </c>
      <c r="K962" s="837">
        <v>1</v>
      </c>
      <c r="L962" s="849">
        <v>2</v>
      </c>
      <c r="M962" s="850">
        <v>145.76</v>
      </c>
    </row>
    <row r="963" spans="1:13" ht="14.4" customHeight="1" x14ac:dyDescent="0.3">
      <c r="A963" s="831" t="s">
        <v>2594</v>
      </c>
      <c r="B963" s="832" t="s">
        <v>2088</v>
      </c>
      <c r="C963" s="832" t="s">
        <v>4189</v>
      </c>
      <c r="D963" s="832" t="s">
        <v>4190</v>
      </c>
      <c r="E963" s="832" t="s">
        <v>4191</v>
      </c>
      <c r="F963" s="849">
        <v>4</v>
      </c>
      <c r="G963" s="849">
        <v>542.72</v>
      </c>
      <c r="H963" s="837">
        <v>1</v>
      </c>
      <c r="I963" s="849"/>
      <c r="J963" s="849"/>
      <c r="K963" s="837">
        <v>0</v>
      </c>
      <c r="L963" s="849">
        <v>4</v>
      </c>
      <c r="M963" s="850">
        <v>542.72</v>
      </c>
    </row>
    <row r="964" spans="1:13" ht="14.4" customHeight="1" x14ac:dyDescent="0.3">
      <c r="A964" s="831" t="s">
        <v>2594</v>
      </c>
      <c r="B964" s="832" t="s">
        <v>4362</v>
      </c>
      <c r="C964" s="832" t="s">
        <v>4193</v>
      </c>
      <c r="D964" s="832" t="s">
        <v>4194</v>
      </c>
      <c r="E964" s="832" t="s">
        <v>2966</v>
      </c>
      <c r="F964" s="849">
        <v>1</v>
      </c>
      <c r="G964" s="849">
        <v>155.30000000000001</v>
      </c>
      <c r="H964" s="837">
        <v>1</v>
      </c>
      <c r="I964" s="849"/>
      <c r="J964" s="849"/>
      <c r="K964" s="837">
        <v>0</v>
      </c>
      <c r="L964" s="849">
        <v>1</v>
      </c>
      <c r="M964" s="850">
        <v>155.30000000000001</v>
      </c>
    </row>
    <row r="965" spans="1:13" ht="14.4" customHeight="1" x14ac:dyDescent="0.3">
      <c r="A965" s="831" t="s">
        <v>2594</v>
      </c>
      <c r="B965" s="832" t="s">
        <v>2108</v>
      </c>
      <c r="C965" s="832" t="s">
        <v>4166</v>
      </c>
      <c r="D965" s="832" t="s">
        <v>4167</v>
      </c>
      <c r="E965" s="832" t="s">
        <v>2296</v>
      </c>
      <c r="F965" s="849">
        <v>1</v>
      </c>
      <c r="G965" s="849">
        <v>0</v>
      </c>
      <c r="H965" s="837"/>
      <c r="I965" s="849"/>
      <c r="J965" s="849"/>
      <c r="K965" s="837"/>
      <c r="L965" s="849">
        <v>1</v>
      </c>
      <c r="M965" s="850">
        <v>0</v>
      </c>
    </row>
    <row r="966" spans="1:13" ht="14.4" customHeight="1" x14ac:dyDescent="0.3">
      <c r="A966" s="831" t="s">
        <v>2594</v>
      </c>
      <c r="B966" s="832" t="s">
        <v>2108</v>
      </c>
      <c r="C966" s="832" t="s">
        <v>4168</v>
      </c>
      <c r="D966" s="832" t="s">
        <v>3439</v>
      </c>
      <c r="E966" s="832" t="s">
        <v>1510</v>
      </c>
      <c r="F966" s="849">
        <v>1</v>
      </c>
      <c r="G966" s="849">
        <v>58.85</v>
      </c>
      <c r="H966" s="837">
        <v>1</v>
      </c>
      <c r="I966" s="849"/>
      <c r="J966" s="849"/>
      <c r="K966" s="837">
        <v>0</v>
      </c>
      <c r="L966" s="849">
        <v>1</v>
      </c>
      <c r="M966" s="850">
        <v>58.85</v>
      </c>
    </row>
    <row r="967" spans="1:13" ht="14.4" customHeight="1" x14ac:dyDescent="0.3">
      <c r="A967" s="831" t="s">
        <v>2594</v>
      </c>
      <c r="B967" s="832" t="s">
        <v>2108</v>
      </c>
      <c r="C967" s="832" t="s">
        <v>4169</v>
      </c>
      <c r="D967" s="832" t="s">
        <v>3439</v>
      </c>
      <c r="E967" s="832" t="s">
        <v>3281</v>
      </c>
      <c r="F967" s="849">
        <v>1</v>
      </c>
      <c r="G967" s="849">
        <v>196.2</v>
      </c>
      <c r="H967" s="837">
        <v>1</v>
      </c>
      <c r="I967" s="849"/>
      <c r="J967" s="849"/>
      <c r="K967" s="837">
        <v>0</v>
      </c>
      <c r="L967" s="849">
        <v>1</v>
      </c>
      <c r="M967" s="850">
        <v>196.2</v>
      </c>
    </row>
    <row r="968" spans="1:13" ht="14.4" customHeight="1" x14ac:dyDescent="0.3">
      <c r="A968" s="831" t="s">
        <v>2594</v>
      </c>
      <c r="B968" s="832" t="s">
        <v>2108</v>
      </c>
      <c r="C968" s="832" t="s">
        <v>4170</v>
      </c>
      <c r="D968" s="832" t="s">
        <v>1703</v>
      </c>
      <c r="E968" s="832" t="s">
        <v>1510</v>
      </c>
      <c r="F968" s="849"/>
      <c r="G968" s="849"/>
      <c r="H968" s="837">
        <v>0</v>
      </c>
      <c r="I968" s="849">
        <v>1</v>
      </c>
      <c r="J968" s="849">
        <v>46.6</v>
      </c>
      <c r="K968" s="837">
        <v>1</v>
      </c>
      <c r="L968" s="849">
        <v>1</v>
      </c>
      <c r="M968" s="850">
        <v>46.6</v>
      </c>
    </row>
    <row r="969" spans="1:13" ht="14.4" customHeight="1" x14ac:dyDescent="0.3">
      <c r="A969" s="831" t="s">
        <v>2594</v>
      </c>
      <c r="B969" s="832" t="s">
        <v>4358</v>
      </c>
      <c r="C969" s="832" t="s">
        <v>3277</v>
      </c>
      <c r="D969" s="832" t="s">
        <v>3278</v>
      </c>
      <c r="E969" s="832" t="s">
        <v>1510</v>
      </c>
      <c r="F969" s="849">
        <v>2</v>
      </c>
      <c r="G969" s="849">
        <v>186.36</v>
      </c>
      <c r="H969" s="837">
        <v>1</v>
      </c>
      <c r="I969" s="849"/>
      <c r="J969" s="849"/>
      <c r="K969" s="837">
        <v>0</v>
      </c>
      <c r="L969" s="849">
        <v>2</v>
      </c>
      <c r="M969" s="850">
        <v>186.36</v>
      </c>
    </row>
    <row r="970" spans="1:13" ht="14.4" customHeight="1" x14ac:dyDescent="0.3">
      <c r="A970" s="831" t="s">
        <v>2594</v>
      </c>
      <c r="B970" s="832" t="s">
        <v>4358</v>
      </c>
      <c r="C970" s="832" t="s">
        <v>4192</v>
      </c>
      <c r="D970" s="832" t="s">
        <v>3278</v>
      </c>
      <c r="E970" s="832" t="s">
        <v>2296</v>
      </c>
      <c r="F970" s="849">
        <v>1</v>
      </c>
      <c r="G970" s="849">
        <v>279.52999999999997</v>
      </c>
      <c r="H970" s="837">
        <v>1</v>
      </c>
      <c r="I970" s="849"/>
      <c r="J970" s="849"/>
      <c r="K970" s="837">
        <v>0</v>
      </c>
      <c r="L970" s="849">
        <v>1</v>
      </c>
      <c r="M970" s="850">
        <v>279.52999999999997</v>
      </c>
    </row>
    <row r="971" spans="1:13" ht="14.4" customHeight="1" x14ac:dyDescent="0.3">
      <c r="A971" s="831" t="s">
        <v>2594</v>
      </c>
      <c r="B971" s="832" t="s">
        <v>2133</v>
      </c>
      <c r="C971" s="832" t="s">
        <v>3302</v>
      </c>
      <c r="D971" s="832" t="s">
        <v>3303</v>
      </c>
      <c r="E971" s="832" t="s">
        <v>3304</v>
      </c>
      <c r="F971" s="849"/>
      <c r="G971" s="849"/>
      <c r="H971" s="837">
        <v>0</v>
      </c>
      <c r="I971" s="849">
        <v>1</v>
      </c>
      <c r="J971" s="849">
        <v>149.52000000000001</v>
      </c>
      <c r="K971" s="837">
        <v>1</v>
      </c>
      <c r="L971" s="849">
        <v>1</v>
      </c>
      <c r="M971" s="850">
        <v>149.52000000000001</v>
      </c>
    </row>
    <row r="972" spans="1:13" ht="14.4" customHeight="1" x14ac:dyDescent="0.3">
      <c r="A972" s="831" t="s">
        <v>2594</v>
      </c>
      <c r="B972" s="832" t="s">
        <v>2208</v>
      </c>
      <c r="C972" s="832" t="s">
        <v>2209</v>
      </c>
      <c r="D972" s="832" t="s">
        <v>2210</v>
      </c>
      <c r="E972" s="832" t="s">
        <v>2211</v>
      </c>
      <c r="F972" s="849"/>
      <c r="G972" s="849"/>
      <c r="H972" s="837">
        <v>0</v>
      </c>
      <c r="I972" s="849">
        <v>2</v>
      </c>
      <c r="J972" s="849">
        <v>1805.14</v>
      </c>
      <c r="K972" s="837">
        <v>1</v>
      </c>
      <c r="L972" s="849">
        <v>2</v>
      </c>
      <c r="M972" s="850">
        <v>1805.14</v>
      </c>
    </row>
    <row r="973" spans="1:13" ht="14.4" customHeight="1" x14ac:dyDescent="0.3">
      <c r="A973" s="831" t="s">
        <v>2594</v>
      </c>
      <c r="B973" s="832" t="s">
        <v>2232</v>
      </c>
      <c r="C973" s="832" t="s">
        <v>2233</v>
      </c>
      <c r="D973" s="832" t="s">
        <v>711</v>
      </c>
      <c r="E973" s="832" t="s">
        <v>2234</v>
      </c>
      <c r="F973" s="849"/>
      <c r="G973" s="849"/>
      <c r="H973" s="837">
        <v>0</v>
      </c>
      <c r="I973" s="849">
        <v>6</v>
      </c>
      <c r="J973" s="849">
        <v>290.52</v>
      </c>
      <c r="K973" s="837">
        <v>1</v>
      </c>
      <c r="L973" s="849">
        <v>6</v>
      </c>
      <c r="M973" s="850">
        <v>290.52</v>
      </c>
    </row>
    <row r="974" spans="1:13" ht="14.4" customHeight="1" x14ac:dyDescent="0.3">
      <c r="A974" s="831" t="s">
        <v>2594</v>
      </c>
      <c r="B974" s="832" t="s">
        <v>2232</v>
      </c>
      <c r="C974" s="832" t="s">
        <v>2856</v>
      </c>
      <c r="D974" s="832" t="s">
        <v>2857</v>
      </c>
      <c r="E974" s="832" t="s">
        <v>2858</v>
      </c>
      <c r="F974" s="849">
        <v>2</v>
      </c>
      <c r="G974" s="849">
        <v>96.84</v>
      </c>
      <c r="H974" s="837">
        <v>1</v>
      </c>
      <c r="I974" s="849"/>
      <c r="J974" s="849"/>
      <c r="K974" s="837">
        <v>0</v>
      </c>
      <c r="L974" s="849">
        <v>2</v>
      </c>
      <c r="M974" s="850">
        <v>96.84</v>
      </c>
    </row>
    <row r="975" spans="1:13" ht="14.4" customHeight="1" x14ac:dyDescent="0.3">
      <c r="A975" s="831" t="s">
        <v>2594</v>
      </c>
      <c r="B975" s="832" t="s">
        <v>2256</v>
      </c>
      <c r="C975" s="832" t="s">
        <v>3522</v>
      </c>
      <c r="D975" s="832" t="s">
        <v>2885</v>
      </c>
      <c r="E975" s="832" t="s">
        <v>3523</v>
      </c>
      <c r="F975" s="849">
        <v>1</v>
      </c>
      <c r="G975" s="849">
        <v>2391.4899999999998</v>
      </c>
      <c r="H975" s="837">
        <v>1</v>
      </c>
      <c r="I975" s="849"/>
      <c r="J975" s="849"/>
      <c r="K975" s="837">
        <v>0</v>
      </c>
      <c r="L975" s="849">
        <v>1</v>
      </c>
      <c r="M975" s="850">
        <v>2391.4899999999998</v>
      </c>
    </row>
    <row r="976" spans="1:13" ht="14.4" customHeight="1" x14ac:dyDescent="0.3">
      <c r="A976" s="831" t="s">
        <v>2594</v>
      </c>
      <c r="B976" s="832" t="s">
        <v>2256</v>
      </c>
      <c r="C976" s="832" t="s">
        <v>2884</v>
      </c>
      <c r="D976" s="832" t="s">
        <v>2885</v>
      </c>
      <c r="E976" s="832" t="s">
        <v>2886</v>
      </c>
      <c r="F976" s="849">
        <v>6</v>
      </c>
      <c r="G976" s="849">
        <v>7174.5</v>
      </c>
      <c r="H976" s="837">
        <v>1</v>
      </c>
      <c r="I976" s="849"/>
      <c r="J976" s="849"/>
      <c r="K976" s="837">
        <v>0</v>
      </c>
      <c r="L976" s="849">
        <v>6</v>
      </c>
      <c r="M976" s="850">
        <v>7174.5</v>
      </c>
    </row>
    <row r="977" spans="1:13" ht="14.4" customHeight="1" x14ac:dyDescent="0.3">
      <c r="A977" s="831" t="s">
        <v>2594</v>
      </c>
      <c r="B977" s="832" t="s">
        <v>4388</v>
      </c>
      <c r="C977" s="832" t="s">
        <v>4181</v>
      </c>
      <c r="D977" s="832" t="s">
        <v>4182</v>
      </c>
      <c r="E977" s="832" t="s">
        <v>4183</v>
      </c>
      <c r="F977" s="849">
        <v>1</v>
      </c>
      <c r="G977" s="849">
        <v>0</v>
      </c>
      <c r="H977" s="837"/>
      <c r="I977" s="849"/>
      <c r="J977" s="849"/>
      <c r="K977" s="837"/>
      <c r="L977" s="849">
        <v>1</v>
      </c>
      <c r="M977" s="850">
        <v>0</v>
      </c>
    </row>
    <row r="978" spans="1:13" ht="14.4" customHeight="1" x14ac:dyDescent="0.3">
      <c r="A978" s="831" t="s">
        <v>2595</v>
      </c>
      <c r="B978" s="832" t="s">
        <v>1986</v>
      </c>
      <c r="C978" s="832" t="s">
        <v>2769</v>
      </c>
      <c r="D978" s="832" t="s">
        <v>1990</v>
      </c>
      <c r="E978" s="832" t="s">
        <v>1991</v>
      </c>
      <c r="F978" s="849"/>
      <c r="G978" s="849"/>
      <c r="H978" s="837">
        <v>0</v>
      </c>
      <c r="I978" s="849">
        <v>7</v>
      </c>
      <c r="J978" s="849">
        <v>806.2600000000001</v>
      </c>
      <c r="K978" s="837">
        <v>1</v>
      </c>
      <c r="L978" s="849">
        <v>7</v>
      </c>
      <c r="M978" s="850">
        <v>806.2600000000001</v>
      </c>
    </row>
    <row r="979" spans="1:13" ht="14.4" customHeight="1" x14ac:dyDescent="0.3">
      <c r="A979" s="831" t="s">
        <v>2595</v>
      </c>
      <c r="B979" s="832" t="s">
        <v>1986</v>
      </c>
      <c r="C979" s="832" t="s">
        <v>2646</v>
      </c>
      <c r="D979" s="832" t="s">
        <v>1990</v>
      </c>
      <c r="E979" s="832" t="s">
        <v>2647</v>
      </c>
      <c r="F979" s="849"/>
      <c r="G979" s="849"/>
      <c r="H979" s="837">
        <v>0</v>
      </c>
      <c r="I979" s="849">
        <v>2</v>
      </c>
      <c r="J979" s="849">
        <v>64.5</v>
      </c>
      <c r="K979" s="837">
        <v>1</v>
      </c>
      <c r="L979" s="849">
        <v>2</v>
      </c>
      <c r="M979" s="850">
        <v>64.5</v>
      </c>
    </row>
    <row r="980" spans="1:13" ht="14.4" customHeight="1" x14ac:dyDescent="0.3">
      <c r="A980" s="831" t="s">
        <v>2595</v>
      </c>
      <c r="B980" s="832" t="s">
        <v>1992</v>
      </c>
      <c r="C980" s="832" t="s">
        <v>1993</v>
      </c>
      <c r="D980" s="832" t="s">
        <v>1994</v>
      </c>
      <c r="E980" s="832" t="s">
        <v>1995</v>
      </c>
      <c r="F980" s="849"/>
      <c r="G980" s="849"/>
      <c r="H980" s="837">
        <v>0</v>
      </c>
      <c r="I980" s="849">
        <v>1</v>
      </c>
      <c r="J980" s="849">
        <v>453.18</v>
      </c>
      <c r="K980" s="837">
        <v>1</v>
      </c>
      <c r="L980" s="849">
        <v>1</v>
      </c>
      <c r="M980" s="850">
        <v>453.18</v>
      </c>
    </row>
    <row r="981" spans="1:13" ht="14.4" customHeight="1" x14ac:dyDescent="0.3">
      <c r="A981" s="831" t="s">
        <v>2595</v>
      </c>
      <c r="B981" s="832" t="s">
        <v>2010</v>
      </c>
      <c r="C981" s="832" t="s">
        <v>2739</v>
      </c>
      <c r="D981" s="832" t="s">
        <v>901</v>
      </c>
      <c r="E981" s="832" t="s">
        <v>2014</v>
      </c>
      <c r="F981" s="849"/>
      <c r="G981" s="849"/>
      <c r="H981" s="837">
        <v>0</v>
      </c>
      <c r="I981" s="849">
        <v>7</v>
      </c>
      <c r="J981" s="849">
        <v>2577.12</v>
      </c>
      <c r="K981" s="837">
        <v>1</v>
      </c>
      <c r="L981" s="849">
        <v>7</v>
      </c>
      <c r="M981" s="850">
        <v>2577.12</v>
      </c>
    </row>
    <row r="982" spans="1:13" ht="14.4" customHeight="1" x14ac:dyDescent="0.3">
      <c r="A982" s="831" t="s">
        <v>2595</v>
      </c>
      <c r="B982" s="832" t="s">
        <v>2010</v>
      </c>
      <c r="C982" s="832" t="s">
        <v>2694</v>
      </c>
      <c r="D982" s="832" t="s">
        <v>901</v>
      </c>
      <c r="E982" s="832" t="s">
        <v>2018</v>
      </c>
      <c r="F982" s="849"/>
      <c r="G982" s="849"/>
      <c r="H982" s="837">
        <v>0</v>
      </c>
      <c r="I982" s="849">
        <v>3</v>
      </c>
      <c r="J982" s="849">
        <v>1472.67</v>
      </c>
      <c r="K982" s="837">
        <v>1</v>
      </c>
      <c r="L982" s="849">
        <v>3</v>
      </c>
      <c r="M982" s="850">
        <v>1472.67</v>
      </c>
    </row>
    <row r="983" spans="1:13" ht="14.4" customHeight="1" x14ac:dyDescent="0.3">
      <c r="A983" s="831" t="s">
        <v>2595</v>
      </c>
      <c r="B983" s="832" t="s">
        <v>2010</v>
      </c>
      <c r="C983" s="832" t="s">
        <v>2740</v>
      </c>
      <c r="D983" s="832" t="s">
        <v>901</v>
      </c>
      <c r="E983" s="832" t="s">
        <v>2016</v>
      </c>
      <c r="F983" s="849"/>
      <c r="G983" s="849"/>
      <c r="H983" s="837">
        <v>0</v>
      </c>
      <c r="I983" s="849">
        <v>7</v>
      </c>
      <c r="J983" s="849">
        <v>5154.3100000000004</v>
      </c>
      <c r="K983" s="837">
        <v>1</v>
      </c>
      <c r="L983" s="849">
        <v>7</v>
      </c>
      <c r="M983" s="850">
        <v>5154.3100000000004</v>
      </c>
    </row>
    <row r="984" spans="1:13" ht="14.4" customHeight="1" x14ac:dyDescent="0.3">
      <c r="A984" s="831" t="s">
        <v>2595</v>
      </c>
      <c r="B984" s="832" t="s">
        <v>2010</v>
      </c>
      <c r="C984" s="832" t="s">
        <v>2654</v>
      </c>
      <c r="D984" s="832" t="s">
        <v>1783</v>
      </c>
      <c r="E984" s="832" t="s">
        <v>2476</v>
      </c>
      <c r="F984" s="849"/>
      <c r="G984" s="849"/>
      <c r="H984" s="837">
        <v>0</v>
      </c>
      <c r="I984" s="849">
        <v>7</v>
      </c>
      <c r="J984" s="849">
        <v>9699.34</v>
      </c>
      <c r="K984" s="837">
        <v>1</v>
      </c>
      <c r="L984" s="849">
        <v>7</v>
      </c>
      <c r="M984" s="850">
        <v>9699.34</v>
      </c>
    </row>
    <row r="985" spans="1:13" ht="14.4" customHeight="1" x14ac:dyDescent="0.3">
      <c r="A985" s="831" t="s">
        <v>2595</v>
      </c>
      <c r="B985" s="832" t="s">
        <v>2010</v>
      </c>
      <c r="C985" s="832" t="s">
        <v>2695</v>
      </c>
      <c r="D985" s="832" t="s">
        <v>1783</v>
      </c>
      <c r="E985" s="832" t="s">
        <v>2478</v>
      </c>
      <c r="F985" s="849"/>
      <c r="G985" s="849"/>
      <c r="H985" s="837">
        <v>0</v>
      </c>
      <c r="I985" s="849">
        <v>5</v>
      </c>
      <c r="J985" s="849">
        <v>9237.4500000000007</v>
      </c>
      <c r="K985" s="837">
        <v>1</v>
      </c>
      <c r="L985" s="849">
        <v>5</v>
      </c>
      <c r="M985" s="850">
        <v>9237.4500000000007</v>
      </c>
    </row>
    <row r="986" spans="1:13" ht="14.4" customHeight="1" x14ac:dyDescent="0.3">
      <c r="A986" s="831" t="s">
        <v>2595</v>
      </c>
      <c r="B986" s="832" t="s">
        <v>2010</v>
      </c>
      <c r="C986" s="832" t="s">
        <v>2477</v>
      </c>
      <c r="D986" s="832" t="s">
        <v>1783</v>
      </c>
      <c r="E986" s="832" t="s">
        <v>2478</v>
      </c>
      <c r="F986" s="849"/>
      <c r="G986" s="849"/>
      <c r="H986" s="837">
        <v>0</v>
      </c>
      <c r="I986" s="849">
        <v>3</v>
      </c>
      <c r="J986" s="849">
        <v>5542.47</v>
      </c>
      <c r="K986" s="837">
        <v>1</v>
      </c>
      <c r="L986" s="849">
        <v>3</v>
      </c>
      <c r="M986" s="850">
        <v>5542.47</v>
      </c>
    </row>
    <row r="987" spans="1:13" ht="14.4" customHeight="1" x14ac:dyDescent="0.3">
      <c r="A987" s="831" t="s">
        <v>2595</v>
      </c>
      <c r="B987" s="832" t="s">
        <v>4384</v>
      </c>
      <c r="C987" s="832" t="s">
        <v>3915</v>
      </c>
      <c r="D987" s="832" t="s">
        <v>2896</v>
      </c>
      <c r="E987" s="832" t="s">
        <v>3916</v>
      </c>
      <c r="F987" s="849">
        <v>1</v>
      </c>
      <c r="G987" s="849">
        <v>0</v>
      </c>
      <c r="H987" s="837"/>
      <c r="I987" s="849"/>
      <c r="J987" s="849"/>
      <c r="K987" s="837"/>
      <c r="L987" s="849">
        <v>1</v>
      </c>
      <c r="M987" s="850">
        <v>0</v>
      </c>
    </row>
    <row r="988" spans="1:13" ht="14.4" customHeight="1" x14ac:dyDescent="0.3">
      <c r="A988" s="831" t="s">
        <v>2595</v>
      </c>
      <c r="B988" s="832" t="s">
        <v>2025</v>
      </c>
      <c r="C988" s="832" t="s">
        <v>2765</v>
      </c>
      <c r="D988" s="832" t="s">
        <v>908</v>
      </c>
      <c r="E988" s="832" t="s">
        <v>2030</v>
      </c>
      <c r="F988" s="849"/>
      <c r="G988" s="849"/>
      <c r="H988" s="837">
        <v>0</v>
      </c>
      <c r="I988" s="849">
        <v>1</v>
      </c>
      <c r="J988" s="849">
        <v>42.51</v>
      </c>
      <c r="K988" s="837">
        <v>1</v>
      </c>
      <c r="L988" s="849">
        <v>1</v>
      </c>
      <c r="M988" s="850">
        <v>42.51</v>
      </c>
    </row>
    <row r="989" spans="1:13" ht="14.4" customHeight="1" x14ac:dyDescent="0.3">
      <c r="A989" s="831" t="s">
        <v>2595</v>
      </c>
      <c r="B989" s="832" t="s">
        <v>2031</v>
      </c>
      <c r="C989" s="832" t="s">
        <v>2032</v>
      </c>
      <c r="D989" s="832" t="s">
        <v>945</v>
      </c>
      <c r="E989" s="832" t="s">
        <v>2033</v>
      </c>
      <c r="F989" s="849"/>
      <c r="G989" s="849"/>
      <c r="H989" s="837"/>
      <c r="I989" s="849">
        <v>1</v>
      </c>
      <c r="J989" s="849">
        <v>0</v>
      </c>
      <c r="K989" s="837"/>
      <c r="L989" s="849">
        <v>1</v>
      </c>
      <c r="M989" s="850">
        <v>0</v>
      </c>
    </row>
    <row r="990" spans="1:13" ht="14.4" customHeight="1" x14ac:dyDescent="0.3">
      <c r="A990" s="831" t="s">
        <v>2595</v>
      </c>
      <c r="B990" s="832" t="s">
        <v>2121</v>
      </c>
      <c r="C990" s="832" t="s">
        <v>2427</v>
      </c>
      <c r="D990" s="832" t="s">
        <v>2128</v>
      </c>
      <c r="E990" s="832" t="s">
        <v>2428</v>
      </c>
      <c r="F990" s="849"/>
      <c r="G990" s="849"/>
      <c r="H990" s="837">
        <v>0</v>
      </c>
      <c r="I990" s="849">
        <v>1</v>
      </c>
      <c r="J990" s="849">
        <v>63.14</v>
      </c>
      <c r="K990" s="837">
        <v>1</v>
      </c>
      <c r="L990" s="849">
        <v>1</v>
      </c>
      <c r="M990" s="850">
        <v>63.14</v>
      </c>
    </row>
    <row r="991" spans="1:13" ht="14.4" customHeight="1" x14ac:dyDescent="0.3">
      <c r="A991" s="831" t="s">
        <v>2595</v>
      </c>
      <c r="B991" s="832" t="s">
        <v>2133</v>
      </c>
      <c r="C991" s="832" t="s">
        <v>2136</v>
      </c>
      <c r="D991" s="832" t="s">
        <v>1309</v>
      </c>
      <c r="E991" s="832" t="s">
        <v>2137</v>
      </c>
      <c r="F991" s="849"/>
      <c r="G991" s="849"/>
      <c r="H991" s="837">
        <v>0</v>
      </c>
      <c r="I991" s="849">
        <v>4</v>
      </c>
      <c r="J991" s="849">
        <v>617.44000000000005</v>
      </c>
      <c r="K991" s="837">
        <v>1</v>
      </c>
      <c r="L991" s="849">
        <v>4</v>
      </c>
      <c r="M991" s="850">
        <v>617.44000000000005</v>
      </c>
    </row>
    <row r="992" spans="1:13" ht="14.4" customHeight="1" x14ac:dyDescent="0.3">
      <c r="A992" s="831" t="s">
        <v>2595</v>
      </c>
      <c r="B992" s="832" t="s">
        <v>2142</v>
      </c>
      <c r="C992" s="832" t="s">
        <v>2146</v>
      </c>
      <c r="D992" s="832" t="s">
        <v>2144</v>
      </c>
      <c r="E992" s="832" t="s">
        <v>2147</v>
      </c>
      <c r="F992" s="849"/>
      <c r="G992" s="849"/>
      <c r="H992" s="837">
        <v>0</v>
      </c>
      <c r="I992" s="849">
        <v>6</v>
      </c>
      <c r="J992" s="849">
        <v>1023.1200000000001</v>
      </c>
      <c r="K992" s="837">
        <v>1</v>
      </c>
      <c r="L992" s="849">
        <v>6</v>
      </c>
      <c r="M992" s="850">
        <v>1023.1200000000001</v>
      </c>
    </row>
    <row r="993" spans="1:13" ht="14.4" customHeight="1" x14ac:dyDescent="0.3">
      <c r="A993" s="831" t="s">
        <v>2595</v>
      </c>
      <c r="B993" s="832" t="s">
        <v>2142</v>
      </c>
      <c r="C993" s="832" t="s">
        <v>2143</v>
      </c>
      <c r="D993" s="832" t="s">
        <v>2144</v>
      </c>
      <c r="E993" s="832" t="s">
        <v>2145</v>
      </c>
      <c r="F993" s="849"/>
      <c r="G993" s="849"/>
      <c r="H993" s="837">
        <v>0</v>
      </c>
      <c r="I993" s="849">
        <v>1</v>
      </c>
      <c r="J993" s="849">
        <v>272.83</v>
      </c>
      <c r="K993" s="837">
        <v>1</v>
      </c>
      <c r="L993" s="849">
        <v>1</v>
      </c>
      <c r="M993" s="850">
        <v>272.83</v>
      </c>
    </row>
    <row r="994" spans="1:13" ht="14.4" customHeight="1" x14ac:dyDescent="0.3">
      <c r="A994" s="831" t="s">
        <v>2595</v>
      </c>
      <c r="B994" s="832" t="s">
        <v>4359</v>
      </c>
      <c r="C994" s="832" t="s">
        <v>2730</v>
      </c>
      <c r="D994" s="832" t="s">
        <v>1342</v>
      </c>
      <c r="E994" s="832" t="s">
        <v>2666</v>
      </c>
      <c r="F994" s="849">
        <v>1</v>
      </c>
      <c r="G994" s="849">
        <v>98.75</v>
      </c>
      <c r="H994" s="837">
        <v>1</v>
      </c>
      <c r="I994" s="849"/>
      <c r="J994" s="849"/>
      <c r="K994" s="837">
        <v>0</v>
      </c>
      <c r="L994" s="849">
        <v>1</v>
      </c>
      <c r="M994" s="850">
        <v>98.75</v>
      </c>
    </row>
    <row r="995" spans="1:13" ht="14.4" customHeight="1" x14ac:dyDescent="0.3">
      <c r="A995" s="831" t="s">
        <v>2595</v>
      </c>
      <c r="B995" s="832" t="s">
        <v>2184</v>
      </c>
      <c r="C995" s="832" t="s">
        <v>2188</v>
      </c>
      <c r="D995" s="832" t="s">
        <v>2189</v>
      </c>
      <c r="E995" s="832" t="s">
        <v>2190</v>
      </c>
      <c r="F995" s="849"/>
      <c r="G995" s="849"/>
      <c r="H995" s="837">
        <v>0</v>
      </c>
      <c r="I995" s="849">
        <v>11</v>
      </c>
      <c r="J995" s="849">
        <v>35549.910000000003</v>
      </c>
      <c r="K995" s="837">
        <v>1</v>
      </c>
      <c r="L995" s="849">
        <v>11</v>
      </c>
      <c r="M995" s="850">
        <v>35549.910000000003</v>
      </c>
    </row>
    <row r="996" spans="1:13" ht="14.4" customHeight="1" x14ac:dyDescent="0.3">
      <c r="A996" s="831" t="s">
        <v>2595</v>
      </c>
      <c r="B996" s="832" t="s">
        <v>2208</v>
      </c>
      <c r="C996" s="832" t="s">
        <v>2432</v>
      </c>
      <c r="D996" s="832" t="s">
        <v>2213</v>
      </c>
      <c r="E996" s="832" t="s">
        <v>2211</v>
      </c>
      <c r="F996" s="849">
        <v>1</v>
      </c>
      <c r="G996" s="849">
        <v>1427.23</v>
      </c>
      <c r="H996" s="837">
        <v>1</v>
      </c>
      <c r="I996" s="849"/>
      <c r="J996" s="849"/>
      <c r="K996" s="837">
        <v>0</v>
      </c>
      <c r="L996" s="849">
        <v>1</v>
      </c>
      <c r="M996" s="850">
        <v>1427.23</v>
      </c>
    </row>
    <row r="997" spans="1:13" ht="14.4" customHeight="1" x14ac:dyDescent="0.3">
      <c r="A997" s="831" t="s">
        <v>2595</v>
      </c>
      <c r="B997" s="832" t="s">
        <v>2208</v>
      </c>
      <c r="C997" s="832" t="s">
        <v>2209</v>
      </c>
      <c r="D997" s="832" t="s">
        <v>2210</v>
      </c>
      <c r="E997" s="832" t="s">
        <v>2211</v>
      </c>
      <c r="F997" s="849"/>
      <c r="G997" s="849"/>
      <c r="H997" s="837">
        <v>0</v>
      </c>
      <c r="I997" s="849">
        <v>1</v>
      </c>
      <c r="J997" s="849">
        <v>902.57</v>
      </c>
      <c r="K997" s="837">
        <v>1</v>
      </c>
      <c r="L997" s="849">
        <v>1</v>
      </c>
      <c r="M997" s="850">
        <v>902.57</v>
      </c>
    </row>
    <row r="998" spans="1:13" ht="14.4" customHeight="1" x14ac:dyDescent="0.3">
      <c r="A998" s="831" t="s">
        <v>2595</v>
      </c>
      <c r="B998" s="832" t="s">
        <v>2208</v>
      </c>
      <c r="C998" s="832" t="s">
        <v>2212</v>
      </c>
      <c r="D998" s="832" t="s">
        <v>2213</v>
      </c>
      <c r="E998" s="832" t="s">
        <v>2147</v>
      </c>
      <c r="F998" s="849"/>
      <c r="G998" s="849"/>
      <c r="H998" s="837">
        <v>0</v>
      </c>
      <c r="I998" s="849">
        <v>4</v>
      </c>
      <c r="J998" s="849">
        <v>1359.2</v>
      </c>
      <c r="K998" s="837">
        <v>1</v>
      </c>
      <c r="L998" s="849">
        <v>4</v>
      </c>
      <c r="M998" s="850">
        <v>1359.2</v>
      </c>
    </row>
    <row r="999" spans="1:13" ht="14.4" customHeight="1" x14ac:dyDescent="0.3">
      <c r="A999" s="831" t="s">
        <v>2595</v>
      </c>
      <c r="B999" s="832" t="s">
        <v>2235</v>
      </c>
      <c r="C999" s="832" t="s">
        <v>2236</v>
      </c>
      <c r="D999" s="832" t="s">
        <v>678</v>
      </c>
      <c r="E999" s="832" t="s">
        <v>679</v>
      </c>
      <c r="F999" s="849"/>
      <c r="G999" s="849"/>
      <c r="H999" s="837">
        <v>0</v>
      </c>
      <c r="I999" s="849">
        <v>1</v>
      </c>
      <c r="J999" s="849">
        <v>72.55</v>
      </c>
      <c r="K999" s="837">
        <v>1</v>
      </c>
      <c r="L999" s="849">
        <v>1</v>
      </c>
      <c r="M999" s="850">
        <v>72.55</v>
      </c>
    </row>
    <row r="1000" spans="1:13" ht="14.4" customHeight="1" x14ac:dyDescent="0.3">
      <c r="A1000" s="831" t="s">
        <v>2595</v>
      </c>
      <c r="B1000" s="832" t="s">
        <v>2235</v>
      </c>
      <c r="C1000" s="832" t="s">
        <v>2237</v>
      </c>
      <c r="D1000" s="832" t="s">
        <v>678</v>
      </c>
      <c r="E1000" s="832" t="s">
        <v>680</v>
      </c>
      <c r="F1000" s="849"/>
      <c r="G1000" s="849"/>
      <c r="H1000" s="837">
        <v>0</v>
      </c>
      <c r="I1000" s="849">
        <v>36</v>
      </c>
      <c r="J1000" s="849">
        <v>2350.0799999999995</v>
      </c>
      <c r="K1000" s="837">
        <v>1</v>
      </c>
      <c r="L1000" s="849">
        <v>36</v>
      </c>
      <c r="M1000" s="850">
        <v>2350.0799999999995</v>
      </c>
    </row>
    <row r="1001" spans="1:13" ht="14.4" customHeight="1" x14ac:dyDescent="0.3">
      <c r="A1001" s="831" t="s">
        <v>2595</v>
      </c>
      <c r="B1001" s="832" t="s">
        <v>2269</v>
      </c>
      <c r="C1001" s="832" t="s">
        <v>3452</v>
      </c>
      <c r="D1001" s="832" t="s">
        <v>777</v>
      </c>
      <c r="E1001" s="832" t="s">
        <v>2516</v>
      </c>
      <c r="F1001" s="849"/>
      <c r="G1001" s="849"/>
      <c r="H1001" s="837">
        <v>0</v>
      </c>
      <c r="I1001" s="849">
        <v>1</v>
      </c>
      <c r="J1001" s="849">
        <v>264</v>
      </c>
      <c r="K1001" s="837">
        <v>1</v>
      </c>
      <c r="L1001" s="849">
        <v>1</v>
      </c>
      <c r="M1001" s="850">
        <v>264</v>
      </c>
    </row>
    <row r="1002" spans="1:13" ht="14.4" customHeight="1" x14ac:dyDescent="0.3">
      <c r="A1002" s="831" t="s">
        <v>2595</v>
      </c>
      <c r="B1002" s="832" t="s">
        <v>2306</v>
      </c>
      <c r="C1002" s="832" t="s">
        <v>2324</v>
      </c>
      <c r="D1002" s="832" t="s">
        <v>1268</v>
      </c>
      <c r="E1002" s="832" t="s">
        <v>1269</v>
      </c>
      <c r="F1002" s="849"/>
      <c r="G1002" s="849"/>
      <c r="H1002" s="837">
        <v>0</v>
      </c>
      <c r="I1002" s="849">
        <v>9</v>
      </c>
      <c r="J1002" s="849">
        <v>1588.23</v>
      </c>
      <c r="K1002" s="837">
        <v>1</v>
      </c>
      <c r="L1002" s="849">
        <v>9</v>
      </c>
      <c r="M1002" s="850">
        <v>1588.23</v>
      </c>
    </row>
    <row r="1003" spans="1:13" ht="14.4" customHeight="1" x14ac:dyDescent="0.3">
      <c r="A1003" s="831" t="s">
        <v>2595</v>
      </c>
      <c r="B1003" s="832" t="s">
        <v>2306</v>
      </c>
      <c r="C1003" s="832" t="s">
        <v>3408</v>
      </c>
      <c r="D1003" s="832" t="s">
        <v>3409</v>
      </c>
      <c r="E1003" s="832" t="s">
        <v>1269</v>
      </c>
      <c r="F1003" s="849"/>
      <c r="G1003" s="849"/>
      <c r="H1003" s="837">
        <v>0</v>
      </c>
      <c r="I1003" s="849">
        <v>5</v>
      </c>
      <c r="J1003" s="849">
        <v>882.35</v>
      </c>
      <c r="K1003" s="837">
        <v>1</v>
      </c>
      <c r="L1003" s="849">
        <v>5</v>
      </c>
      <c r="M1003" s="850">
        <v>882.35</v>
      </c>
    </row>
    <row r="1004" spans="1:13" ht="14.4" customHeight="1" x14ac:dyDescent="0.3">
      <c r="A1004" s="831" t="s">
        <v>2595</v>
      </c>
      <c r="B1004" s="832" t="s">
        <v>2191</v>
      </c>
      <c r="C1004" s="832" t="s">
        <v>2192</v>
      </c>
      <c r="D1004" s="832" t="s">
        <v>2193</v>
      </c>
      <c r="E1004" s="832" t="s">
        <v>2194</v>
      </c>
      <c r="F1004" s="849"/>
      <c r="G1004" s="849"/>
      <c r="H1004" s="837">
        <v>0</v>
      </c>
      <c r="I1004" s="849">
        <v>6</v>
      </c>
      <c r="J1004" s="849">
        <v>61951.680000000008</v>
      </c>
      <c r="K1004" s="837">
        <v>1</v>
      </c>
      <c r="L1004" s="849">
        <v>6</v>
      </c>
      <c r="M1004" s="850">
        <v>61951.680000000008</v>
      </c>
    </row>
    <row r="1005" spans="1:13" ht="14.4" customHeight="1" x14ac:dyDescent="0.3">
      <c r="A1005" s="831" t="s">
        <v>2595</v>
      </c>
      <c r="B1005" s="832" t="s">
        <v>4370</v>
      </c>
      <c r="C1005" s="832" t="s">
        <v>3350</v>
      </c>
      <c r="D1005" s="832" t="s">
        <v>3348</v>
      </c>
      <c r="E1005" s="832" t="s">
        <v>3111</v>
      </c>
      <c r="F1005" s="849"/>
      <c r="G1005" s="849"/>
      <c r="H1005" s="837">
        <v>0</v>
      </c>
      <c r="I1005" s="849">
        <v>1</v>
      </c>
      <c r="J1005" s="849">
        <v>414.07</v>
      </c>
      <c r="K1005" s="837">
        <v>1</v>
      </c>
      <c r="L1005" s="849">
        <v>1</v>
      </c>
      <c r="M1005" s="850">
        <v>414.07</v>
      </c>
    </row>
    <row r="1006" spans="1:13" ht="14.4" customHeight="1" x14ac:dyDescent="0.3">
      <c r="A1006" s="831" t="s">
        <v>2596</v>
      </c>
      <c r="B1006" s="832" t="s">
        <v>1986</v>
      </c>
      <c r="C1006" s="832" t="s">
        <v>2637</v>
      </c>
      <c r="D1006" s="832" t="s">
        <v>1990</v>
      </c>
      <c r="E1006" s="832" t="s">
        <v>2638</v>
      </c>
      <c r="F1006" s="849"/>
      <c r="G1006" s="849"/>
      <c r="H1006" s="837">
        <v>0</v>
      </c>
      <c r="I1006" s="849">
        <v>2</v>
      </c>
      <c r="J1006" s="849">
        <v>32.24</v>
      </c>
      <c r="K1006" s="837">
        <v>1</v>
      </c>
      <c r="L1006" s="849">
        <v>2</v>
      </c>
      <c r="M1006" s="850">
        <v>32.24</v>
      </c>
    </row>
    <row r="1007" spans="1:13" ht="14.4" customHeight="1" x14ac:dyDescent="0.3">
      <c r="A1007" s="831" t="s">
        <v>2596</v>
      </c>
      <c r="B1007" s="832" t="s">
        <v>1986</v>
      </c>
      <c r="C1007" s="832" t="s">
        <v>2697</v>
      </c>
      <c r="D1007" s="832" t="s">
        <v>1990</v>
      </c>
      <c r="E1007" s="832" t="s">
        <v>2698</v>
      </c>
      <c r="F1007" s="849"/>
      <c r="G1007" s="849"/>
      <c r="H1007" s="837">
        <v>0</v>
      </c>
      <c r="I1007" s="849">
        <v>1</v>
      </c>
      <c r="J1007" s="849">
        <v>57.6</v>
      </c>
      <c r="K1007" s="837">
        <v>1</v>
      </c>
      <c r="L1007" s="849">
        <v>1</v>
      </c>
      <c r="M1007" s="850">
        <v>57.6</v>
      </c>
    </row>
    <row r="1008" spans="1:13" ht="14.4" customHeight="1" x14ac:dyDescent="0.3">
      <c r="A1008" s="831" t="s">
        <v>2596</v>
      </c>
      <c r="B1008" s="832" t="s">
        <v>1986</v>
      </c>
      <c r="C1008" s="832" t="s">
        <v>2744</v>
      </c>
      <c r="D1008" s="832" t="s">
        <v>1990</v>
      </c>
      <c r="E1008" s="832" t="s">
        <v>2745</v>
      </c>
      <c r="F1008" s="849">
        <v>1</v>
      </c>
      <c r="G1008" s="849">
        <v>103.67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103.67</v>
      </c>
    </row>
    <row r="1009" spans="1:13" ht="14.4" customHeight="1" x14ac:dyDescent="0.3">
      <c r="A1009" s="831" t="s">
        <v>2596</v>
      </c>
      <c r="B1009" s="832" t="s">
        <v>2378</v>
      </c>
      <c r="C1009" s="832" t="s">
        <v>2709</v>
      </c>
      <c r="D1009" s="832" t="s">
        <v>2380</v>
      </c>
      <c r="E1009" s="832" t="s">
        <v>2710</v>
      </c>
      <c r="F1009" s="849"/>
      <c r="G1009" s="849"/>
      <c r="H1009" s="837">
        <v>0</v>
      </c>
      <c r="I1009" s="849">
        <v>1</v>
      </c>
      <c r="J1009" s="849">
        <v>120.61</v>
      </c>
      <c r="K1009" s="837">
        <v>1</v>
      </c>
      <c r="L1009" s="849">
        <v>1</v>
      </c>
      <c r="M1009" s="850">
        <v>120.61</v>
      </c>
    </row>
    <row r="1010" spans="1:13" ht="14.4" customHeight="1" x14ac:dyDescent="0.3">
      <c r="A1010" s="831" t="s">
        <v>2596</v>
      </c>
      <c r="B1010" s="832" t="s">
        <v>2010</v>
      </c>
      <c r="C1010" s="832" t="s">
        <v>2739</v>
      </c>
      <c r="D1010" s="832" t="s">
        <v>901</v>
      </c>
      <c r="E1010" s="832" t="s">
        <v>2014</v>
      </c>
      <c r="F1010" s="849"/>
      <c r="G1010" s="849"/>
      <c r="H1010" s="837">
        <v>0</v>
      </c>
      <c r="I1010" s="849">
        <v>1</v>
      </c>
      <c r="J1010" s="849">
        <v>368.16</v>
      </c>
      <c r="K1010" s="837">
        <v>1</v>
      </c>
      <c r="L1010" s="849">
        <v>1</v>
      </c>
      <c r="M1010" s="850">
        <v>368.16</v>
      </c>
    </row>
    <row r="1011" spans="1:13" ht="14.4" customHeight="1" x14ac:dyDescent="0.3">
      <c r="A1011" s="831" t="s">
        <v>2596</v>
      </c>
      <c r="B1011" s="832" t="s">
        <v>2010</v>
      </c>
      <c r="C1011" s="832" t="s">
        <v>2694</v>
      </c>
      <c r="D1011" s="832" t="s">
        <v>901</v>
      </c>
      <c r="E1011" s="832" t="s">
        <v>2018</v>
      </c>
      <c r="F1011" s="849"/>
      <c r="G1011" s="849"/>
      <c r="H1011" s="837">
        <v>0</v>
      </c>
      <c r="I1011" s="849">
        <v>4</v>
      </c>
      <c r="J1011" s="849">
        <v>1963.56</v>
      </c>
      <c r="K1011" s="837">
        <v>1</v>
      </c>
      <c r="L1011" s="849">
        <v>4</v>
      </c>
      <c r="M1011" s="850">
        <v>1963.56</v>
      </c>
    </row>
    <row r="1012" spans="1:13" ht="14.4" customHeight="1" x14ac:dyDescent="0.3">
      <c r="A1012" s="831" t="s">
        <v>2596</v>
      </c>
      <c r="B1012" s="832" t="s">
        <v>2010</v>
      </c>
      <c r="C1012" s="832" t="s">
        <v>2740</v>
      </c>
      <c r="D1012" s="832" t="s">
        <v>901</v>
      </c>
      <c r="E1012" s="832" t="s">
        <v>2016</v>
      </c>
      <c r="F1012" s="849"/>
      <c r="G1012" s="849"/>
      <c r="H1012" s="837">
        <v>0</v>
      </c>
      <c r="I1012" s="849">
        <v>7</v>
      </c>
      <c r="J1012" s="849">
        <v>5154.3100000000004</v>
      </c>
      <c r="K1012" s="837">
        <v>1</v>
      </c>
      <c r="L1012" s="849">
        <v>7</v>
      </c>
      <c r="M1012" s="850">
        <v>5154.3100000000004</v>
      </c>
    </row>
    <row r="1013" spans="1:13" ht="14.4" customHeight="1" x14ac:dyDescent="0.3">
      <c r="A1013" s="831" t="s">
        <v>2596</v>
      </c>
      <c r="B1013" s="832" t="s">
        <v>2010</v>
      </c>
      <c r="C1013" s="832" t="s">
        <v>2695</v>
      </c>
      <c r="D1013" s="832" t="s">
        <v>1783</v>
      </c>
      <c r="E1013" s="832" t="s">
        <v>2478</v>
      </c>
      <c r="F1013" s="849"/>
      <c r="G1013" s="849"/>
      <c r="H1013" s="837">
        <v>0</v>
      </c>
      <c r="I1013" s="849">
        <v>1</v>
      </c>
      <c r="J1013" s="849">
        <v>1847.49</v>
      </c>
      <c r="K1013" s="837">
        <v>1</v>
      </c>
      <c r="L1013" s="849">
        <v>1</v>
      </c>
      <c r="M1013" s="850">
        <v>1847.49</v>
      </c>
    </row>
    <row r="1014" spans="1:13" ht="14.4" customHeight="1" x14ac:dyDescent="0.3">
      <c r="A1014" s="831" t="s">
        <v>2596</v>
      </c>
      <c r="B1014" s="832" t="s">
        <v>4384</v>
      </c>
      <c r="C1014" s="832" t="s">
        <v>4238</v>
      </c>
      <c r="D1014" s="832" t="s">
        <v>2896</v>
      </c>
      <c r="E1014" s="832" t="s">
        <v>3916</v>
      </c>
      <c r="F1014" s="849">
        <v>1</v>
      </c>
      <c r="G1014" s="849">
        <v>0</v>
      </c>
      <c r="H1014" s="837"/>
      <c r="I1014" s="849"/>
      <c r="J1014" s="849"/>
      <c r="K1014" s="837"/>
      <c r="L1014" s="849">
        <v>1</v>
      </c>
      <c r="M1014" s="850">
        <v>0</v>
      </c>
    </row>
    <row r="1015" spans="1:13" ht="14.4" customHeight="1" x14ac:dyDescent="0.3">
      <c r="A1015" s="831" t="s">
        <v>2596</v>
      </c>
      <c r="B1015" s="832" t="s">
        <v>2019</v>
      </c>
      <c r="C1015" s="832" t="s">
        <v>2022</v>
      </c>
      <c r="D1015" s="832" t="s">
        <v>796</v>
      </c>
      <c r="E1015" s="832" t="s">
        <v>2023</v>
      </c>
      <c r="F1015" s="849"/>
      <c r="G1015" s="849"/>
      <c r="H1015" s="837">
        <v>0</v>
      </c>
      <c r="I1015" s="849">
        <v>1</v>
      </c>
      <c r="J1015" s="849">
        <v>72</v>
      </c>
      <c r="K1015" s="837">
        <v>1</v>
      </c>
      <c r="L1015" s="849">
        <v>1</v>
      </c>
      <c r="M1015" s="850">
        <v>72</v>
      </c>
    </row>
    <row r="1016" spans="1:13" ht="14.4" customHeight="1" x14ac:dyDescent="0.3">
      <c r="A1016" s="831" t="s">
        <v>2596</v>
      </c>
      <c r="B1016" s="832" t="s">
        <v>2025</v>
      </c>
      <c r="C1016" s="832" t="s">
        <v>2029</v>
      </c>
      <c r="D1016" s="832" t="s">
        <v>906</v>
      </c>
      <c r="E1016" s="832" t="s">
        <v>2030</v>
      </c>
      <c r="F1016" s="849">
        <v>3</v>
      </c>
      <c r="G1016" s="849">
        <v>127.53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127.53</v>
      </c>
    </row>
    <row r="1017" spans="1:13" ht="14.4" customHeight="1" x14ac:dyDescent="0.3">
      <c r="A1017" s="831" t="s">
        <v>2596</v>
      </c>
      <c r="B1017" s="832" t="s">
        <v>2025</v>
      </c>
      <c r="C1017" s="832" t="s">
        <v>4219</v>
      </c>
      <c r="D1017" s="832" t="s">
        <v>3471</v>
      </c>
      <c r="E1017" s="832" t="s">
        <v>2768</v>
      </c>
      <c r="F1017" s="849"/>
      <c r="G1017" s="849"/>
      <c r="H1017" s="837">
        <v>0</v>
      </c>
      <c r="I1017" s="849">
        <v>1</v>
      </c>
      <c r="J1017" s="849">
        <v>78.63</v>
      </c>
      <c r="K1017" s="837">
        <v>1</v>
      </c>
      <c r="L1017" s="849">
        <v>1</v>
      </c>
      <c r="M1017" s="850">
        <v>78.63</v>
      </c>
    </row>
    <row r="1018" spans="1:13" ht="14.4" customHeight="1" x14ac:dyDescent="0.3">
      <c r="A1018" s="831" t="s">
        <v>2596</v>
      </c>
      <c r="B1018" s="832" t="s">
        <v>2036</v>
      </c>
      <c r="C1018" s="832" t="s">
        <v>2037</v>
      </c>
      <c r="D1018" s="832" t="s">
        <v>2038</v>
      </c>
      <c r="E1018" s="832" t="s">
        <v>2039</v>
      </c>
      <c r="F1018" s="849"/>
      <c r="G1018" s="849"/>
      <c r="H1018" s="837">
        <v>0</v>
      </c>
      <c r="I1018" s="849">
        <v>2</v>
      </c>
      <c r="J1018" s="849">
        <v>76.08</v>
      </c>
      <c r="K1018" s="837">
        <v>1</v>
      </c>
      <c r="L1018" s="849">
        <v>2</v>
      </c>
      <c r="M1018" s="850">
        <v>76.08</v>
      </c>
    </row>
    <row r="1019" spans="1:13" ht="14.4" customHeight="1" x14ac:dyDescent="0.3">
      <c r="A1019" s="831" t="s">
        <v>2596</v>
      </c>
      <c r="B1019" s="832" t="s">
        <v>2036</v>
      </c>
      <c r="C1019" s="832" t="s">
        <v>2393</v>
      </c>
      <c r="D1019" s="832" t="s">
        <v>2041</v>
      </c>
      <c r="E1019" s="832" t="s">
        <v>2394</v>
      </c>
      <c r="F1019" s="849"/>
      <c r="G1019" s="849"/>
      <c r="H1019" s="837">
        <v>0</v>
      </c>
      <c r="I1019" s="849">
        <v>1</v>
      </c>
      <c r="J1019" s="849">
        <v>70.23</v>
      </c>
      <c r="K1019" s="837">
        <v>1</v>
      </c>
      <c r="L1019" s="849">
        <v>1</v>
      </c>
      <c r="M1019" s="850">
        <v>70.23</v>
      </c>
    </row>
    <row r="1020" spans="1:13" ht="14.4" customHeight="1" x14ac:dyDescent="0.3">
      <c r="A1020" s="831" t="s">
        <v>2596</v>
      </c>
      <c r="B1020" s="832" t="s">
        <v>2051</v>
      </c>
      <c r="C1020" s="832" t="s">
        <v>2052</v>
      </c>
      <c r="D1020" s="832" t="s">
        <v>1509</v>
      </c>
      <c r="E1020" s="832" t="s">
        <v>2053</v>
      </c>
      <c r="F1020" s="849"/>
      <c r="G1020" s="849"/>
      <c r="H1020" s="837">
        <v>0</v>
      </c>
      <c r="I1020" s="849">
        <v>2</v>
      </c>
      <c r="J1020" s="849">
        <v>70.22</v>
      </c>
      <c r="K1020" s="837">
        <v>1</v>
      </c>
      <c r="L1020" s="849">
        <v>2</v>
      </c>
      <c r="M1020" s="850">
        <v>70.22</v>
      </c>
    </row>
    <row r="1021" spans="1:13" ht="14.4" customHeight="1" x14ac:dyDescent="0.3">
      <c r="A1021" s="831" t="s">
        <v>2596</v>
      </c>
      <c r="B1021" s="832" t="s">
        <v>2061</v>
      </c>
      <c r="C1021" s="832" t="s">
        <v>2660</v>
      </c>
      <c r="D1021" s="832" t="s">
        <v>2661</v>
      </c>
      <c r="E1021" s="832" t="s">
        <v>2275</v>
      </c>
      <c r="F1021" s="849">
        <v>1</v>
      </c>
      <c r="G1021" s="849">
        <v>62.18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62.18</v>
      </c>
    </row>
    <row r="1022" spans="1:13" ht="14.4" customHeight="1" x14ac:dyDescent="0.3">
      <c r="A1022" s="831" t="s">
        <v>2596</v>
      </c>
      <c r="B1022" s="832" t="s">
        <v>2061</v>
      </c>
      <c r="C1022" s="832" t="s">
        <v>2662</v>
      </c>
      <c r="D1022" s="832" t="s">
        <v>2661</v>
      </c>
      <c r="E1022" s="832" t="s">
        <v>2066</v>
      </c>
      <c r="F1022" s="849">
        <v>1</v>
      </c>
      <c r="G1022" s="849">
        <v>31.09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31.09</v>
      </c>
    </row>
    <row r="1023" spans="1:13" ht="14.4" customHeight="1" x14ac:dyDescent="0.3">
      <c r="A1023" s="831" t="s">
        <v>2596</v>
      </c>
      <c r="B1023" s="832" t="s">
        <v>2077</v>
      </c>
      <c r="C1023" s="832" t="s">
        <v>2081</v>
      </c>
      <c r="D1023" s="832" t="s">
        <v>2079</v>
      </c>
      <c r="E1023" s="832" t="s">
        <v>2082</v>
      </c>
      <c r="F1023" s="849"/>
      <c r="G1023" s="849"/>
      <c r="H1023" s="837">
        <v>0</v>
      </c>
      <c r="I1023" s="849">
        <v>1</v>
      </c>
      <c r="J1023" s="849">
        <v>15.9</v>
      </c>
      <c r="K1023" s="837">
        <v>1</v>
      </c>
      <c r="L1023" s="849">
        <v>1</v>
      </c>
      <c r="M1023" s="850">
        <v>15.9</v>
      </c>
    </row>
    <row r="1024" spans="1:13" ht="14.4" customHeight="1" x14ac:dyDescent="0.3">
      <c r="A1024" s="831" t="s">
        <v>2596</v>
      </c>
      <c r="B1024" s="832" t="s">
        <v>2077</v>
      </c>
      <c r="C1024" s="832" t="s">
        <v>2701</v>
      </c>
      <c r="D1024" s="832" t="s">
        <v>2079</v>
      </c>
      <c r="E1024" s="832" t="s">
        <v>2066</v>
      </c>
      <c r="F1024" s="849"/>
      <c r="G1024" s="849"/>
      <c r="H1024" s="837">
        <v>0</v>
      </c>
      <c r="I1024" s="849">
        <v>1</v>
      </c>
      <c r="J1024" s="849">
        <v>47.7</v>
      </c>
      <c r="K1024" s="837">
        <v>1</v>
      </c>
      <c r="L1024" s="849">
        <v>1</v>
      </c>
      <c r="M1024" s="850">
        <v>47.7</v>
      </c>
    </row>
    <row r="1025" spans="1:13" ht="14.4" customHeight="1" x14ac:dyDescent="0.3">
      <c r="A1025" s="831" t="s">
        <v>2596</v>
      </c>
      <c r="B1025" s="832" t="s">
        <v>2121</v>
      </c>
      <c r="C1025" s="832" t="s">
        <v>2127</v>
      </c>
      <c r="D1025" s="832" t="s">
        <v>2128</v>
      </c>
      <c r="E1025" s="832" t="s">
        <v>2124</v>
      </c>
      <c r="F1025" s="849"/>
      <c r="G1025" s="849"/>
      <c r="H1025" s="837">
        <v>0</v>
      </c>
      <c r="I1025" s="849">
        <v>1</v>
      </c>
      <c r="J1025" s="849">
        <v>49.08</v>
      </c>
      <c r="K1025" s="837">
        <v>1</v>
      </c>
      <c r="L1025" s="849">
        <v>1</v>
      </c>
      <c r="M1025" s="850">
        <v>49.08</v>
      </c>
    </row>
    <row r="1026" spans="1:13" ht="14.4" customHeight="1" x14ac:dyDescent="0.3">
      <c r="A1026" s="831" t="s">
        <v>2596</v>
      </c>
      <c r="B1026" s="832" t="s">
        <v>2133</v>
      </c>
      <c r="C1026" s="832" t="s">
        <v>2136</v>
      </c>
      <c r="D1026" s="832" t="s">
        <v>1309</v>
      </c>
      <c r="E1026" s="832" t="s">
        <v>2137</v>
      </c>
      <c r="F1026" s="849"/>
      <c r="G1026" s="849"/>
      <c r="H1026" s="837">
        <v>0</v>
      </c>
      <c r="I1026" s="849">
        <v>4</v>
      </c>
      <c r="J1026" s="849">
        <v>617.44000000000005</v>
      </c>
      <c r="K1026" s="837">
        <v>1</v>
      </c>
      <c r="L1026" s="849">
        <v>4</v>
      </c>
      <c r="M1026" s="850">
        <v>617.44000000000005</v>
      </c>
    </row>
    <row r="1027" spans="1:13" ht="14.4" customHeight="1" x14ac:dyDescent="0.3">
      <c r="A1027" s="831" t="s">
        <v>2596</v>
      </c>
      <c r="B1027" s="832" t="s">
        <v>2142</v>
      </c>
      <c r="C1027" s="832" t="s">
        <v>2664</v>
      </c>
      <c r="D1027" s="832" t="s">
        <v>2665</v>
      </c>
      <c r="E1027" s="832" t="s">
        <v>2666</v>
      </c>
      <c r="F1027" s="849">
        <v>14</v>
      </c>
      <c r="G1027" s="849">
        <v>3342.08</v>
      </c>
      <c r="H1027" s="837">
        <v>1</v>
      </c>
      <c r="I1027" s="849"/>
      <c r="J1027" s="849"/>
      <c r="K1027" s="837">
        <v>0</v>
      </c>
      <c r="L1027" s="849">
        <v>14</v>
      </c>
      <c r="M1027" s="850">
        <v>3342.08</v>
      </c>
    </row>
    <row r="1028" spans="1:13" ht="14.4" customHeight="1" x14ac:dyDescent="0.3">
      <c r="A1028" s="831" t="s">
        <v>2596</v>
      </c>
      <c r="B1028" s="832" t="s">
        <v>2142</v>
      </c>
      <c r="C1028" s="832" t="s">
        <v>2146</v>
      </c>
      <c r="D1028" s="832" t="s">
        <v>2144</v>
      </c>
      <c r="E1028" s="832" t="s">
        <v>2147</v>
      </c>
      <c r="F1028" s="849"/>
      <c r="G1028" s="849"/>
      <c r="H1028" s="837">
        <v>0</v>
      </c>
      <c r="I1028" s="849">
        <v>1</v>
      </c>
      <c r="J1028" s="849">
        <v>170.52</v>
      </c>
      <c r="K1028" s="837">
        <v>1</v>
      </c>
      <c r="L1028" s="849">
        <v>1</v>
      </c>
      <c r="M1028" s="850">
        <v>170.52</v>
      </c>
    </row>
    <row r="1029" spans="1:13" ht="14.4" customHeight="1" x14ac:dyDescent="0.3">
      <c r="A1029" s="831" t="s">
        <v>2596</v>
      </c>
      <c r="B1029" s="832" t="s">
        <v>4359</v>
      </c>
      <c r="C1029" s="832" t="s">
        <v>2819</v>
      </c>
      <c r="D1029" s="832" t="s">
        <v>1342</v>
      </c>
      <c r="E1029" s="832" t="s">
        <v>2666</v>
      </c>
      <c r="F1029" s="849">
        <v>1</v>
      </c>
      <c r="G1029" s="849">
        <v>98.75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98.75</v>
      </c>
    </row>
    <row r="1030" spans="1:13" ht="14.4" customHeight="1" x14ac:dyDescent="0.3">
      <c r="A1030" s="831" t="s">
        <v>2596</v>
      </c>
      <c r="B1030" s="832" t="s">
        <v>2184</v>
      </c>
      <c r="C1030" s="832" t="s">
        <v>4218</v>
      </c>
      <c r="D1030" s="832" t="s">
        <v>2722</v>
      </c>
      <c r="E1030" s="832" t="s">
        <v>2190</v>
      </c>
      <c r="F1030" s="849">
        <v>2</v>
      </c>
      <c r="G1030" s="849">
        <v>1692.94</v>
      </c>
      <c r="H1030" s="837">
        <v>1</v>
      </c>
      <c r="I1030" s="849"/>
      <c r="J1030" s="849"/>
      <c r="K1030" s="837">
        <v>0</v>
      </c>
      <c r="L1030" s="849">
        <v>2</v>
      </c>
      <c r="M1030" s="850">
        <v>1692.94</v>
      </c>
    </row>
    <row r="1031" spans="1:13" ht="14.4" customHeight="1" x14ac:dyDescent="0.3">
      <c r="A1031" s="831" t="s">
        <v>2596</v>
      </c>
      <c r="B1031" s="832" t="s">
        <v>2184</v>
      </c>
      <c r="C1031" s="832" t="s">
        <v>2188</v>
      </c>
      <c r="D1031" s="832" t="s">
        <v>2189</v>
      </c>
      <c r="E1031" s="832" t="s">
        <v>2190</v>
      </c>
      <c r="F1031" s="849"/>
      <c r="G1031" s="849"/>
      <c r="H1031" s="837">
        <v>0</v>
      </c>
      <c r="I1031" s="849">
        <v>3</v>
      </c>
      <c r="J1031" s="849">
        <v>9695.43</v>
      </c>
      <c r="K1031" s="837">
        <v>1</v>
      </c>
      <c r="L1031" s="849">
        <v>3</v>
      </c>
      <c r="M1031" s="850">
        <v>9695.43</v>
      </c>
    </row>
    <row r="1032" spans="1:13" ht="14.4" customHeight="1" x14ac:dyDescent="0.3">
      <c r="A1032" s="831" t="s">
        <v>2596</v>
      </c>
      <c r="B1032" s="832" t="s">
        <v>2208</v>
      </c>
      <c r="C1032" s="832" t="s">
        <v>2432</v>
      </c>
      <c r="D1032" s="832" t="s">
        <v>2213</v>
      </c>
      <c r="E1032" s="832" t="s">
        <v>2211</v>
      </c>
      <c r="F1032" s="849">
        <v>1</v>
      </c>
      <c r="G1032" s="849">
        <v>1427.23</v>
      </c>
      <c r="H1032" s="837">
        <v>1</v>
      </c>
      <c r="I1032" s="849"/>
      <c r="J1032" s="849"/>
      <c r="K1032" s="837">
        <v>0</v>
      </c>
      <c r="L1032" s="849">
        <v>1</v>
      </c>
      <c r="M1032" s="850">
        <v>1427.23</v>
      </c>
    </row>
    <row r="1033" spans="1:13" ht="14.4" customHeight="1" x14ac:dyDescent="0.3">
      <c r="A1033" s="831" t="s">
        <v>2596</v>
      </c>
      <c r="B1033" s="832" t="s">
        <v>4368</v>
      </c>
      <c r="C1033" s="832" t="s">
        <v>4010</v>
      </c>
      <c r="D1033" s="832" t="s">
        <v>4011</v>
      </c>
      <c r="E1033" s="832" t="s">
        <v>3344</v>
      </c>
      <c r="F1033" s="849">
        <v>2</v>
      </c>
      <c r="G1033" s="849">
        <v>33725.480000000003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33725.480000000003</v>
      </c>
    </row>
    <row r="1034" spans="1:13" ht="14.4" customHeight="1" x14ac:dyDescent="0.3">
      <c r="A1034" s="831" t="s">
        <v>2596</v>
      </c>
      <c r="B1034" s="832" t="s">
        <v>2235</v>
      </c>
      <c r="C1034" s="832" t="s">
        <v>2955</v>
      </c>
      <c r="D1034" s="832" t="s">
        <v>2956</v>
      </c>
      <c r="E1034" s="832" t="s">
        <v>679</v>
      </c>
      <c r="F1034" s="849">
        <v>1</v>
      </c>
      <c r="G1034" s="849">
        <v>72.55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72.55</v>
      </c>
    </row>
    <row r="1035" spans="1:13" ht="14.4" customHeight="1" x14ac:dyDescent="0.3">
      <c r="A1035" s="831" t="s">
        <v>2596</v>
      </c>
      <c r="B1035" s="832" t="s">
        <v>2235</v>
      </c>
      <c r="C1035" s="832" t="s">
        <v>3180</v>
      </c>
      <c r="D1035" s="832" t="s">
        <v>2657</v>
      </c>
      <c r="E1035" s="832" t="s">
        <v>680</v>
      </c>
      <c r="F1035" s="849">
        <v>1</v>
      </c>
      <c r="G1035" s="849">
        <v>65.28</v>
      </c>
      <c r="H1035" s="837">
        <v>1</v>
      </c>
      <c r="I1035" s="849"/>
      <c r="J1035" s="849"/>
      <c r="K1035" s="837">
        <v>0</v>
      </c>
      <c r="L1035" s="849">
        <v>1</v>
      </c>
      <c r="M1035" s="850">
        <v>65.28</v>
      </c>
    </row>
    <row r="1036" spans="1:13" ht="14.4" customHeight="1" x14ac:dyDescent="0.3">
      <c r="A1036" s="831" t="s">
        <v>2596</v>
      </c>
      <c r="B1036" s="832" t="s">
        <v>2235</v>
      </c>
      <c r="C1036" s="832" t="s">
        <v>4214</v>
      </c>
      <c r="D1036" s="832" t="s">
        <v>3933</v>
      </c>
      <c r="E1036" s="832" t="s">
        <v>680</v>
      </c>
      <c r="F1036" s="849">
        <v>1</v>
      </c>
      <c r="G1036" s="849">
        <v>65.28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65.28</v>
      </c>
    </row>
    <row r="1037" spans="1:13" ht="14.4" customHeight="1" x14ac:dyDescent="0.3">
      <c r="A1037" s="831" t="s">
        <v>2596</v>
      </c>
      <c r="B1037" s="832" t="s">
        <v>2235</v>
      </c>
      <c r="C1037" s="832" t="s">
        <v>2656</v>
      </c>
      <c r="D1037" s="832" t="s">
        <v>2657</v>
      </c>
      <c r="E1037" s="832" t="s">
        <v>2658</v>
      </c>
      <c r="F1037" s="849">
        <v>4</v>
      </c>
      <c r="G1037" s="849">
        <v>487</v>
      </c>
      <c r="H1037" s="837">
        <v>1</v>
      </c>
      <c r="I1037" s="849"/>
      <c r="J1037" s="849"/>
      <c r="K1037" s="837">
        <v>0</v>
      </c>
      <c r="L1037" s="849">
        <v>4</v>
      </c>
      <c r="M1037" s="850">
        <v>487</v>
      </c>
    </row>
    <row r="1038" spans="1:13" ht="14.4" customHeight="1" x14ac:dyDescent="0.3">
      <c r="A1038" s="831" t="s">
        <v>2596</v>
      </c>
      <c r="B1038" s="832" t="s">
        <v>2235</v>
      </c>
      <c r="C1038" s="832" t="s">
        <v>2236</v>
      </c>
      <c r="D1038" s="832" t="s">
        <v>678</v>
      </c>
      <c r="E1038" s="832" t="s">
        <v>679</v>
      </c>
      <c r="F1038" s="849"/>
      <c r="G1038" s="849"/>
      <c r="H1038" s="837">
        <v>0</v>
      </c>
      <c r="I1038" s="849">
        <v>1</v>
      </c>
      <c r="J1038" s="849">
        <v>72.55</v>
      </c>
      <c r="K1038" s="837">
        <v>1</v>
      </c>
      <c r="L1038" s="849">
        <v>1</v>
      </c>
      <c r="M1038" s="850">
        <v>72.55</v>
      </c>
    </row>
    <row r="1039" spans="1:13" ht="14.4" customHeight="1" x14ac:dyDescent="0.3">
      <c r="A1039" s="831" t="s">
        <v>2596</v>
      </c>
      <c r="B1039" s="832" t="s">
        <v>2235</v>
      </c>
      <c r="C1039" s="832" t="s">
        <v>2237</v>
      </c>
      <c r="D1039" s="832" t="s">
        <v>678</v>
      </c>
      <c r="E1039" s="832" t="s">
        <v>680</v>
      </c>
      <c r="F1039" s="849"/>
      <c r="G1039" s="849"/>
      <c r="H1039" s="837">
        <v>0</v>
      </c>
      <c r="I1039" s="849">
        <v>7</v>
      </c>
      <c r="J1039" s="849">
        <v>456.96000000000004</v>
      </c>
      <c r="K1039" s="837">
        <v>1</v>
      </c>
      <c r="L1039" s="849">
        <v>7</v>
      </c>
      <c r="M1039" s="850">
        <v>456.96000000000004</v>
      </c>
    </row>
    <row r="1040" spans="1:13" ht="14.4" customHeight="1" x14ac:dyDescent="0.3">
      <c r="A1040" s="831" t="s">
        <v>2596</v>
      </c>
      <c r="B1040" s="832" t="s">
        <v>2256</v>
      </c>
      <c r="C1040" s="832" t="s">
        <v>4236</v>
      </c>
      <c r="D1040" s="832" t="s">
        <v>2885</v>
      </c>
      <c r="E1040" s="832" t="s">
        <v>4237</v>
      </c>
      <c r="F1040" s="849">
        <v>1</v>
      </c>
      <c r="G1040" s="849">
        <v>597.88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597.88</v>
      </c>
    </row>
    <row r="1041" spans="1:13" ht="14.4" customHeight="1" x14ac:dyDescent="0.3">
      <c r="A1041" s="831" t="s">
        <v>2596</v>
      </c>
      <c r="B1041" s="832" t="s">
        <v>2306</v>
      </c>
      <c r="C1041" s="832" t="s">
        <v>2314</v>
      </c>
      <c r="D1041" s="832" t="s">
        <v>1276</v>
      </c>
      <c r="E1041" s="832" t="s">
        <v>1269</v>
      </c>
      <c r="F1041" s="849"/>
      <c r="G1041" s="849"/>
      <c r="H1041" s="837">
        <v>0</v>
      </c>
      <c r="I1041" s="849">
        <v>2</v>
      </c>
      <c r="J1041" s="849">
        <v>254.68</v>
      </c>
      <c r="K1041" s="837">
        <v>1</v>
      </c>
      <c r="L1041" s="849">
        <v>2</v>
      </c>
      <c r="M1041" s="850">
        <v>254.68</v>
      </c>
    </row>
    <row r="1042" spans="1:13" ht="14.4" customHeight="1" x14ac:dyDescent="0.3">
      <c r="A1042" s="831" t="s">
        <v>2596</v>
      </c>
      <c r="B1042" s="832" t="s">
        <v>2306</v>
      </c>
      <c r="C1042" s="832" t="s">
        <v>2317</v>
      </c>
      <c r="D1042" s="832" t="s">
        <v>1274</v>
      </c>
      <c r="E1042" s="832" t="s">
        <v>1269</v>
      </c>
      <c r="F1042" s="849"/>
      <c r="G1042" s="849"/>
      <c r="H1042" s="837">
        <v>0</v>
      </c>
      <c r="I1042" s="849">
        <v>2</v>
      </c>
      <c r="J1042" s="849">
        <v>254.68</v>
      </c>
      <c r="K1042" s="837">
        <v>1</v>
      </c>
      <c r="L1042" s="849">
        <v>2</v>
      </c>
      <c r="M1042" s="850">
        <v>254.68</v>
      </c>
    </row>
    <row r="1043" spans="1:13" ht="14.4" customHeight="1" x14ac:dyDescent="0.3">
      <c r="A1043" s="831" t="s">
        <v>2596</v>
      </c>
      <c r="B1043" s="832" t="s">
        <v>2306</v>
      </c>
      <c r="C1043" s="832" t="s">
        <v>2322</v>
      </c>
      <c r="D1043" s="832" t="s">
        <v>2323</v>
      </c>
      <c r="E1043" s="832" t="s">
        <v>2319</v>
      </c>
      <c r="F1043" s="849"/>
      <c r="G1043" s="849"/>
      <c r="H1043" s="837">
        <v>0</v>
      </c>
      <c r="I1043" s="849">
        <v>1</v>
      </c>
      <c r="J1043" s="849">
        <v>84.89</v>
      </c>
      <c r="K1043" s="837">
        <v>1</v>
      </c>
      <c r="L1043" s="849">
        <v>1</v>
      </c>
      <c r="M1043" s="850">
        <v>84.89</v>
      </c>
    </row>
    <row r="1044" spans="1:13" ht="14.4" customHeight="1" x14ac:dyDescent="0.3">
      <c r="A1044" s="831" t="s">
        <v>2596</v>
      </c>
      <c r="B1044" s="832" t="s">
        <v>2306</v>
      </c>
      <c r="C1044" s="832" t="s">
        <v>2321</v>
      </c>
      <c r="D1044" s="832" t="s">
        <v>1285</v>
      </c>
      <c r="E1044" s="832" t="s">
        <v>2319</v>
      </c>
      <c r="F1044" s="849"/>
      <c r="G1044" s="849"/>
      <c r="H1044" s="837">
        <v>0</v>
      </c>
      <c r="I1044" s="849">
        <v>2</v>
      </c>
      <c r="J1044" s="849">
        <v>169.78</v>
      </c>
      <c r="K1044" s="837">
        <v>1</v>
      </c>
      <c r="L1044" s="849">
        <v>2</v>
      </c>
      <c r="M1044" s="850">
        <v>169.78</v>
      </c>
    </row>
    <row r="1045" spans="1:13" ht="14.4" customHeight="1" x14ac:dyDescent="0.3">
      <c r="A1045" s="831" t="s">
        <v>2596</v>
      </c>
      <c r="B1045" s="832" t="s">
        <v>2306</v>
      </c>
      <c r="C1045" s="832" t="s">
        <v>2324</v>
      </c>
      <c r="D1045" s="832" t="s">
        <v>1268</v>
      </c>
      <c r="E1045" s="832" t="s">
        <v>1269</v>
      </c>
      <c r="F1045" s="849"/>
      <c r="G1045" s="849"/>
      <c r="H1045" s="837">
        <v>0</v>
      </c>
      <c r="I1045" s="849">
        <v>7</v>
      </c>
      <c r="J1045" s="849">
        <v>1235.29</v>
      </c>
      <c r="K1045" s="837">
        <v>1</v>
      </c>
      <c r="L1045" s="849">
        <v>7</v>
      </c>
      <c r="M1045" s="850">
        <v>1235.29</v>
      </c>
    </row>
    <row r="1046" spans="1:13" ht="14.4" customHeight="1" x14ac:dyDescent="0.3">
      <c r="A1046" s="831" t="s">
        <v>2596</v>
      </c>
      <c r="B1046" s="832" t="s">
        <v>2306</v>
      </c>
      <c r="C1046" s="832" t="s">
        <v>2318</v>
      </c>
      <c r="D1046" s="832" t="s">
        <v>1283</v>
      </c>
      <c r="E1046" s="832" t="s">
        <v>2319</v>
      </c>
      <c r="F1046" s="849"/>
      <c r="G1046" s="849"/>
      <c r="H1046" s="837">
        <v>0</v>
      </c>
      <c r="I1046" s="849">
        <v>1</v>
      </c>
      <c r="J1046" s="849">
        <v>84.89</v>
      </c>
      <c r="K1046" s="837">
        <v>1</v>
      </c>
      <c r="L1046" s="849">
        <v>1</v>
      </c>
      <c r="M1046" s="850">
        <v>84.89</v>
      </c>
    </row>
    <row r="1047" spans="1:13" ht="14.4" customHeight="1" x14ac:dyDescent="0.3">
      <c r="A1047" s="831" t="s">
        <v>2596</v>
      </c>
      <c r="B1047" s="832" t="s">
        <v>2306</v>
      </c>
      <c r="C1047" s="832" t="s">
        <v>2320</v>
      </c>
      <c r="D1047" s="832" t="s">
        <v>1288</v>
      </c>
      <c r="E1047" s="832" t="s">
        <v>2319</v>
      </c>
      <c r="F1047" s="849"/>
      <c r="G1047" s="849"/>
      <c r="H1047" s="837">
        <v>0</v>
      </c>
      <c r="I1047" s="849">
        <v>4</v>
      </c>
      <c r="J1047" s="849">
        <v>339.56</v>
      </c>
      <c r="K1047" s="837">
        <v>1</v>
      </c>
      <c r="L1047" s="849">
        <v>4</v>
      </c>
      <c r="M1047" s="850">
        <v>339.56</v>
      </c>
    </row>
    <row r="1048" spans="1:13" ht="14.4" customHeight="1" x14ac:dyDescent="0.3">
      <c r="A1048" s="831" t="s">
        <v>2596</v>
      </c>
      <c r="B1048" s="832" t="s">
        <v>2306</v>
      </c>
      <c r="C1048" s="832" t="s">
        <v>3408</v>
      </c>
      <c r="D1048" s="832" t="s">
        <v>3409</v>
      </c>
      <c r="E1048" s="832" t="s">
        <v>1269</v>
      </c>
      <c r="F1048" s="849"/>
      <c r="G1048" s="849"/>
      <c r="H1048" s="837">
        <v>0</v>
      </c>
      <c r="I1048" s="849">
        <v>2</v>
      </c>
      <c r="J1048" s="849">
        <v>352.94</v>
      </c>
      <c r="K1048" s="837">
        <v>1</v>
      </c>
      <c r="L1048" s="849">
        <v>2</v>
      </c>
      <c r="M1048" s="850">
        <v>352.94</v>
      </c>
    </row>
    <row r="1049" spans="1:13" ht="14.4" customHeight="1" x14ac:dyDescent="0.3">
      <c r="A1049" s="831" t="s">
        <v>2596</v>
      </c>
      <c r="B1049" s="832" t="s">
        <v>2306</v>
      </c>
      <c r="C1049" s="832" t="s">
        <v>4234</v>
      </c>
      <c r="D1049" s="832" t="s">
        <v>4235</v>
      </c>
      <c r="E1049" s="832" t="s">
        <v>1263</v>
      </c>
      <c r="F1049" s="849"/>
      <c r="G1049" s="849"/>
      <c r="H1049" s="837">
        <v>0</v>
      </c>
      <c r="I1049" s="849">
        <v>5</v>
      </c>
      <c r="J1049" s="849">
        <v>1194.4499999999998</v>
      </c>
      <c r="K1049" s="837">
        <v>1</v>
      </c>
      <c r="L1049" s="849">
        <v>5</v>
      </c>
      <c r="M1049" s="850">
        <v>1194.4499999999998</v>
      </c>
    </row>
    <row r="1050" spans="1:13" ht="14.4" customHeight="1" x14ac:dyDescent="0.3">
      <c r="A1050" s="831" t="s">
        <v>2596</v>
      </c>
      <c r="B1050" s="832" t="s">
        <v>2306</v>
      </c>
      <c r="C1050" s="832" t="s">
        <v>4232</v>
      </c>
      <c r="D1050" s="832" t="s">
        <v>4233</v>
      </c>
      <c r="E1050" s="832" t="s">
        <v>1263</v>
      </c>
      <c r="F1050" s="849"/>
      <c r="G1050" s="849"/>
      <c r="H1050" s="837">
        <v>0</v>
      </c>
      <c r="I1050" s="849">
        <v>3</v>
      </c>
      <c r="J1050" s="849">
        <v>716.67</v>
      </c>
      <c r="K1050" s="837">
        <v>1</v>
      </c>
      <c r="L1050" s="849">
        <v>3</v>
      </c>
      <c r="M1050" s="850">
        <v>716.67</v>
      </c>
    </row>
    <row r="1051" spans="1:13" ht="14.4" customHeight="1" x14ac:dyDescent="0.3">
      <c r="A1051" s="831" t="s">
        <v>2596</v>
      </c>
      <c r="B1051" s="832" t="s">
        <v>2191</v>
      </c>
      <c r="C1051" s="832" t="s">
        <v>2192</v>
      </c>
      <c r="D1051" s="832" t="s">
        <v>2193</v>
      </c>
      <c r="E1051" s="832" t="s">
        <v>2194</v>
      </c>
      <c r="F1051" s="849"/>
      <c r="G1051" s="849"/>
      <c r="H1051" s="837">
        <v>0</v>
      </c>
      <c r="I1051" s="849">
        <v>2</v>
      </c>
      <c r="J1051" s="849">
        <v>20650.560000000001</v>
      </c>
      <c r="K1051" s="837">
        <v>1</v>
      </c>
      <c r="L1051" s="849">
        <v>2</v>
      </c>
      <c r="M1051" s="850">
        <v>20650.560000000001</v>
      </c>
    </row>
    <row r="1052" spans="1:13" ht="14.4" customHeight="1" x14ac:dyDescent="0.3">
      <c r="A1052" s="831" t="s">
        <v>2596</v>
      </c>
      <c r="B1052" s="832" t="s">
        <v>4370</v>
      </c>
      <c r="C1052" s="832" t="s">
        <v>3350</v>
      </c>
      <c r="D1052" s="832" t="s">
        <v>3348</v>
      </c>
      <c r="E1052" s="832" t="s">
        <v>3111</v>
      </c>
      <c r="F1052" s="849"/>
      <c r="G1052" s="849"/>
      <c r="H1052" s="837">
        <v>0</v>
      </c>
      <c r="I1052" s="849">
        <v>1</v>
      </c>
      <c r="J1052" s="849">
        <v>414.07</v>
      </c>
      <c r="K1052" s="837">
        <v>1</v>
      </c>
      <c r="L1052" s="849">
        <v>1</v>
      </c>
      <c r="M1052" s="850">
        <v>414.07</v>
      </c>
    </row>
    <row r="1053" spans="1:13" ht="14.4" customHeight="1" x14ac:dyDescent="0.3">
      <c r="A1053" s="831" t="s">
        <v>2596</v>
      </c>
      <c r="B1053" s="832" t="s">
        <v>4366</v>
      </c>
      <c r="C1053" s="832" t="s">
        <v>2712</v>
      </c>
      <c r="D1053" s="832" t="s">
        <v>2713</v>
      </c>
      <c r="E1053" s="832" t="s">
        <v>2714</v>
      </c>
      <c r="F1053" s="849"/>
      <c r="G1053" s="849"/>
      <c r="H1053" s="837">
        <v>0</v>
      </c>
      <c r="I1053" s="849">
        <v>1</v>
      </c>
      <c r="J1053" s="849">
        <v>50.32</v>
      </c>
      <c r="K1053" s="837">
        <v>1</v>
      </c>
      <c r="L1053" s="849">
        <v>1</v>
      </c>
      <c r="M1053" s="850">
        <v>50.32</v>
      </c>
    </row>
    <row r="1054" spans="1:13" ht="14.4" customHeight="1" x14ac:dyDescent="0.3">
      <c r="A1054" s="831" t="s">
        <v>2597</v>
      </c>
      <c r="B1054" s="832" t="s">
        <v>1986</v>
      </c>
      <c r="C1054" s="832" t="s">
        <v>2637</v>
      </c>
      <c r="D1054" s="832" t="s">
        <v>1990</v>
      </c>
      <c r="E1054" s="832" t="s">
        <v>2638</v>
      </c>
      <c r="F1054" s="849"/>
      <c r="G1054" s="849"/>
      <c r="H1054" s="837">
        <v>0</v>
      </c>
      <c r="I1054" s="849">
        <v>2</v>
      </c>
      <c r="J1054" s="849">
        <v>32.24</v>
      </c>
      <c r="K1054" s="837">
        <v>1</v>
      </c>
      <c r="L1054" s="849">
        <v>2</v>
      </c>
      <c r="M1054" s="850">
        <v>32.24</v>
      </c>
    </row>
    <row r="1055" spans="1:13" ht="14.4" customHeight="1" x14ac:dyDescent="0.3">
      <c r="A1055" s="831" t="s">
        <v>2597</v>
      </c>
      <c r="B1055" s="832" t="s">
        <v>1986</v>
      </c>
      <c r="C1055" s="832" t="s">
        <v>2646</v>
      </c>
      <c r="D1055" s="832" t="s">
        <v>1990</v>
      </c>
      <c r="E1055" s="832" t="s">
        <v>2647</v>
      </c>
      <c r="F1055" s="849"/>
      <c r="G1055" s="849"/>
      <c r="H1055" s="837">
        <v>0</v>
      </c>
      <c r="I1055" s="849">
        <v>3</v>
      </c>
      <c r="J1055" s="849">
        <v>96.75</v>
      </c>
      <c r="K1055" s="837">
        <v>1</v>
      </c>
      <c r="L1055" s="849">
        <v>3</v>
      </c>
      <c r="M1055" s="850">
        <v>96.75</v>
      </c>
    </row>
    <row r="1056" spans="1:13" ht="14.4" customHeight="1" x14ac:dyDescent="0.3">
      <c r="A1056" s="831" t="s">
        <v>2597</v>
      </c>
      <c r="B1056" s="832" t="s">
        <v>2010</v>
      </c>
      <c r="C1056" s="832" t="s">
        <v>2694</v>
      </c>
      <c r="D1056" s="832" t="s">
        <v>901</v>
      </c>
      <c r="E1056" s="832" t="s">
        <v>2018</v>
      </c>
      <c r="F1056" s="849"/>
      <c r="G1056" s="849"/>
      <c r="H1056" s="837">
        <v>0</v>
      </c>
      <c r="I1056" s="849">
        <v>1</v>
      </c>
      <c r="J1056" s="849">
        <v>490.89</v>
      </c>
      <c r="K1056" s="837">
        <v>1</v>
      </c>
      <c r="L1056" s="849">
        <v>1</v>
      </c>
      <c r="M1056" s="850">
        <v>490.89</v>
      </c>
    </row>
    <row r="1057" spans="1:13" ht="14.4" customHeight="1" x14ac:dyDescent="0.3">
      <c r="A1057" s="831" t="s">
        <v>2597</v>
      </c>
      <c r="B1057" s="832" t="s">
        <v>2010</v>
      </c>
      <c r="C1057" s="832" t="s">
        <v>2740</v>
      </c>
      <c r="D1057" s="832" t="s">
        <v>901</v>
      </c>
      <c r="E1057" s="832" t="s">
        <v>2016</v>
      </c>
      <c r="F1057" s="849"/>
      <c r="G1057" s="849"/>
      <c r="H1057" s="837">
        <v>0</v>
      </c>
      <c r="I1057" s="849">
        <v>2</v>
      </c>
      <c r="J1057" s="849">
        <v>1472.66</v>
      </c>
      <c r="K1057" s="837">
        <v>1</v>
      </c>
      <c r="L1057" s="849">
        <v>2</v>
      </c>
      <c r="M1057" s="850">
        <v>1472.66</v>
      </c>
    </row>
    <row r="1058" spans="1:13" ht="14.4" customHeight="1" x14ac:dyDescent="0.3">
      <c r="A1058" s="831" t="s">
        <v>2597</v>
      </c>
      <c r="B1058" s="832" t="s">
        <v>2142</v>
      </c>
      <c r="C1058" s="832" t="s">
        <v>2143</v>
      </c>
      <c r="D1058" s="832" t="s">
        <v>2144</v>
      </c>
      <c r="E1058" s="832" t="s">
        <v>2145</v>
      </c>
      <c r="F1058" s="849"/>
      <c r="G1058" s="849"/>
      <c r="H1058" s="837">
        <v>0</v>
      </c>
      <c r="I1058" s="849">
        <v>1</v>
      </c>
      <c r="J1058" s="849">
        <v>272.83</v>
      </c>
      <c r="K1058" s="837">
        <v>1</v>
      </c>
      <c r="L1058" s="849">
        <v>1</v>
      </c>
      <c r="M1058" s="850">
        <v>272.83</v>
      </c>
    </row>
    <row r="1059" spans="1:13" ht="14.4" customHeight="1" x14ac:dyDescent="0.3">
      <c r="A1059" s="831" t="s">
        <v>2597</v>
      </c>
      <c r="B1059" s="832" t="s">
        <v>2184</v>
      </c>
      <c r="C1059" s="832" t="s">
        <v>2188</v>
      </c>
      <c r="D1059" s="832" t="s">
        <v>2189</v>
      </c>
      <c r="E1059" s="832" t="s">
        <v>2190</v>
      </c>
      <c r="F1059" s="849"/>
      <c r="G1059" s="849"/>
      <c r="H1059" s="837">
        <v>0</v>
      </c>
      <c r="I1059" s="849">
        <v>2</v>
      </c>
      <c r="J1059" s="849">
        <v>6463.62</v>
      </c>
      <c r="K1059" s="837">
        <v>1</v>
      </c>
      <c r="L1059" s="849">
        <v>2</v>
      </c>
      <c r="M1059" s="850">
        <v>6463.62</v>
      </c>
    </row>
    <row r="1060" spans="1:13" ht="14.4" customHeight="1" x14ac:dyDescent="0.3">
      <c r="A1060" s="831" t="s">
        <v>2597</v>
      </c>
      <c r="B1060" s="832" t="s">
        <v>2235</v>
      </c>
      <c r="C1060" s="832" t="s">
        <v>2237</v>
      </c>
      <c r="D1060" s="832" t="s">
        <v>678</v>
      </c>
      <c r="E1060" s="832" t="s">
        <v>680</v>
      </c>
      <c r="F1060" s="849"/>
      <c r="G1060" s="849"/>
      <c r="H1060" s="837">
        <v>0</v>
      </c>
      <c r="I1060" s="849">
        <v>1</v>
      </c>
      <c r="J1060" s="849">
        <v>65.28</v>
      </c>
      <c r="K1060" s="837">
        <v>1</v>
      </c>
      <c r="L1060" s="849">
        <v>1</v>
      </c>
      <c r="M1060" s="850">
        <v>65.28</v>
      </c>
    </row>
    <row r="1061" spans="1:13" ht="14.4" customHeight="1" x14ac:dyDescent="0.3">
      <c r="A1061" s="831" t="s">
        <v>2597</v>
      </c>
      <c r="B1061" s="832" t="s">
        <v>2235</v>
      </c>
      <c r="C1061" s="832" t="s">
        <v>2753</v>
      </c>
      <c r="D1061" s="832" t="s">
        <v>678</v>
      </c>
      <c r="E1061" s="832" t="s">
        <v>2234</v>
      </c>
      <c r="F1061" s="849"/>
      <c r="G1061" s="849"/>
      <c r="H1061" s="837">
        <v>0</v>
      </c>
      <c r="I1061" s="849">
        <v>3</v>
      </c>
      <c r="J1061" s="849">
        <v>65.28</v>
      </c>
      <c r="K1061" s="837">
        <v>1</v>
      </c>
      <c r="L1061" s="849">
        <v>3</v>
      </c>
      <c r="M1061" s="850">
        <v>65.28</v>
      </c>
    </row>
    <row r="1062" spans="1:13" ht="14.4" customHeight="1" x14ac:dyDescent="0.3">
      <c r="A1062" s="831" t="s">
        <v>2597</v>
      </c>
      <c r="B1062" s="832" t="s">
        <v>2264</v>
      </c>
      <c r="C1062" s="832" t="s">
        <v>2265</v>
      </c>
      <c r="D1062" s="832" t="s">
        <v>1248</v>
      </c>
      <c r="E1062" s="832" t="s">
        <v>2266</v>
      </c>
      <c r="F1062" s="849"/>
      <c r="G1062" s="849"/>
      <c r="H1062" s="837"/>
      <c r="I1062" s="849">
        <v>1</v>
      </c>
      <c r="J1062" s="849">
        <v>0</v>
      </c>
      <c r="K1062" s="837"/>
      <c r="L1062" s="849">
        <v>1</v>
      </c>
      <c r="M1062" s="850">
        <v>0</v>
      </c>
    </row>
    <row r="1063" spans="1:13" ht="14.4" customHeight="1" thickBot="1" x14ac:dyDescent="0.35">
      <c r="A1063" s="839" t="s">
        <v>2597</v>
      </c>
      <c r="B1063" s="840" t="s">
        <v>2291</v>
      </c>
      <c r="C1063" s="840" t="s">
        <v>2294</v>
      </c>
      <c r="D1063" s="840" t="s">
        <v>1245</v>
      </c>
      <c r="E1063" s="840" t="s">
        <v>1510</v>
      </c>
      <c r="F1063" s="851"/>
      <c r="G1063" s="851"/>
      <c r="H1063" s="845">
        <v>0</v>
      </c>
      <c r="I1063" s="851">
        <v>1</v>
      </c>
      <c r="J1063" s="851">
        <v>58.77</v>
      </c>
      <c r="K1063" s="845">
        <v>1</v>
      </c>
      <c r="L1063" s="851">
        <v>1</v>
      </c>
      <c r="M1063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590</v>
      </c>
      <c r="B5" s="730" t="s">
        <v>591</v>
      </c>
      <c r="C5" s="731" t="s">
        <v>592</v>
      </c>
      <c r="D5" s="731" t="s">
        <v>592</v>
      </c>
      <c r="E5" s="731"/>
      <c r="F5" s="731" t="s">
        <v>592</v>
      </c>
      <c r="G5" s="731" t="s">
        <v>592</v>
      </c>
      <c r="H5" s="731" t="s">
        <v>592</v>
      </c>
      <c r="I5" s="732" t="s">
        <v>592</v>
      </c>
      <c r="J5" s="733" t="s">
        <v>73</v>
      </c>
    </row>
    <row r="6" spans="1:10" ht="14.4" customHeight="1" x14ac:dyDescent="0.3">
      <c r="A6" s="729" t="s">
        <v>590</v>
      </c>
      <c r="B6" s="730" t="s">
        <v>4390</v>
      </c>
      <c r="C6" s="731">
        <v>0</v>
      </c>
      <c r="D6" s="731">
        <v>0</v>
      </c>
      <c r="E6" s="731"/>
      <c r="F6" s="731">
        <v>21.218</v>
      </c>
      <c r="G6" s="731">
        <v>0</v>
      </c>
      <c r="H6" s="731">
        <v>21.218</v>
      </c>
      <c r="I6" s="732" t="s">
        <v>592</v>
      </c>
      <c r="J6" s="733" t="s">
        <v>1</v>
      </c>
    </row>
    <row r="7" spans="1:10" ht="14.4" customHeight="1" x14ac:dyDescent="0.3">
      <c r="A7" s="729" t="s">
        <v>590</v>
      </c>
      <c r="B7" s="730" t="s">
        <v>4391</v>
      </c>
      <c r="C7" s="731">
        <v>4425.5214499999993</v>
      </c>
      <c r="D7" s="731">
        <v>5464.8683899999996</v>
      </c>
      <c r="E7" s="731"/>
      <c r="F7" s="731">
        <v>6433.3869500000001</v>
      </c>
      <c r="G7" s="731">
        <v>6249.9999050292972</v>
      </c>
      <c r="H7" s="731">
        <v>183.38704497070285</v>
      </c>
      <c r="I7" s="732">
        <v>1.0293419276411722</v>
      </c>
      <c r="J7" s="733" t="s">
        <v>1</v>
      </c>
    </row>
    <row r="8" spans="1:10" ht="14.4" customHeight="1" x14ac:dyDescent="0.3">
      <c r="A8" s="729" t="s">
        <v>590</v>
      </c>
      <c r="B8" s="730" t="s">
        <v>4392</v>
      </c>
      <c r="C8" s="731">
        <v>195.76073999999997</v>
      </c>
      <c r="D8" s="731">
        <v>218.56982999999997</v>
      </c>
      <c r="E8" s="731"/>
      <c r="F8" s="731">
        <v>172.45490000000004</v>
      </c>
      <c r="G8" s="731">
        <v>213.74999479675293</v>
      </c>
      <c r="H8" s="731">
        <v>-41.295094796752892</v>
      </c>
      <c r="I8" s="732">
        <v>0.80680656934743367</v>
      </c>
      <c r="J8" s="733" t="s">
        <v>1</v>
      </c>
    </row>
    <row r="9" spans="1:10" ht="14.4" customHeight="1" x14ac:dyDescent="0.3">
      <c r="A9" s="729" t="s">
        <v>590</v>
      </c>
      <c r="B9" s="730" t="s">
        <v>4393</v>
      </c>
      <c r="C9" s="731">
        <v>260.92336</v>
      </c>
      <c r="D9" s="731">
        <v>196.79454000000001</v>
      </c>
      <c r="E9" s="731"/>
      <c r="F9" s="731">
        <v>318.35734000000002</v>
      </c>
      <c r="G9" s="731">
        <v>274.99999218750003</v>
      </c>
      <c r="H9" s="731">
        <v>43.357347812499995</v>
      </c>
      <c r="I9" s="732">
        <v>1.1576630874336105</v>
      </c>
      <c r="J9" s="733" t="s">
        <v>1</v>
      </c>
    </row>
    <row r="10" spans="1:10" ht="14.4" customHeight="1" x14ac:dyDescent="0.3">
      <c r="A10" s="729" t="s">
        <v>590</v>
      </c>
      <c r="B10" s="730" t="s">
        <v>4394</v>
      </c>
      <c r="C10" s="731">
        <v>805.96286999999995</v>
      </c>
      <c r="D10" s="731">
        <v>1113.2648799999999</v>
      </c>
      <c r="E10" s="731"/>
      <c r="F10" s="731">
        <v>1112.434</v>
      </c>
      <c r="G10" s="731">
        <v>1200.0000156250001</v>
      </c>
      <c r="H10" s="731">
        <v>-87.566015625000091</v>
      </c>
      <c r="I10" s="732">
        <v>0.927028321262652</v>
      </c>
      <c r="J10" s="733" t="s">
        <v>1</v>
      </c>
    </row>
    <row r="11" spans="1:10" ht="14.4" customHeight="1" x14ac:dyDescent="0.3">
      <c r="A11" s="729" t="s">
        <v>590</v>
      </c>
      <c r="B11" s="730" t="s">
        <v>4395</v>
      </c>
      <c r="C11" s="731">
        <v>223.00916000000001</v>
      </c>
      <c r="D11" s="731">
        <v>320.71942000000001</v>
      </c>
      <c r="E11" s="731"/>
      <c r="F11" s="731">
        <v>174.93718999999999</v>
      </c>
      <c r="G11" s="731">
        <v>320.75001269531248</v>
      </c>
      <c r="H11" s="731">
        <v>-145.81282269531249</v>
      </c>
      <c r="I11" s="732">
        <v>0.54540041489001179</v>
      </c>
      <c r="J11" s="733" t="s">
        <v>1</v>
      </c>
    </row>
    <row r="12" spans="1:10" ht="14.4" customHeight="1" x14ac:dyDescent="0.3">
      <c r="A12" s="729" t="s">
        <v>590</v>
      </c>
      <c r="B12" s="730" t="s">
        <v>4396</v>
      </c>
      <c r="C12" s="731">
        <v>3.8129400000000002</v>
      </c>
      <c r="D12" s="731">
        <v>7.7065499999999991</v>
      </c>
      <c r="E12" s="731"/>
      <c r="F12" s="731">
        <v>6.4627100000000004</v>
      </c>
      <c r="G12" s="731">
        <v>6.2500004272460945</v>
      </c>
      <c r="H12" s="731">
        <v>0.2127095727539059</v>
      </c>
      <c r="I12" s="732">
        <v>1.0340335293141141</v>
      </c>
      <c r="J12" s="733" t="s">
        <v>1</v>
      </c>
    </row>
    <row r="13" spans="1:10" ht="14.4" customHeight="1" x14ac:dyDescent="0.3">
      <c r="A13" s="729" t="s">
        <v>590</v>
      </c>
      <c r="B13" s="730" t="s">
        <v>4397</v>
      </c>
      <c r="C13" s="731">
        <v>227.84544</v>
      </c>
      <c r="D13" s="731">
        <v>220.41982000000002</v>
      </c>
      <c r="E13" s="731"/>
      <c r="F13" s="731">
        <v>236.19573000000003</v>
      </c>
      <c r="G13" s="731">
        <v>229.99999855041506</v>
      </c>
      <c r="H13" s="731">
        <v>6.1957314495849687</v>
      </c>
      <c r="I13" s="732">
        <v>1.02693796299406</v>
      </c>
      <c r="J13" s="733" t="s">
        <v>1</v>
      </c>
    </row>
    <row r="14" spans="1:10" ht="14.4" customHeight="1" x14ac:dyDescent="0.3">
      <c r="A14" s="729" t="s">
        <v>590</v>
      </c>
      <c r="B14" s="730" t="s">
        <v>4398</v>
      </c>
      <c r="C14" s="731">
        <v>100.02760000000001</v>
      </c>
      <c r="D14" s="731">
        <v>118.93789</v>
      </c>
      <c r="E14" s="731"/>
      <c r="F14" s="731">
        <v>126.06240000000001</v>
      </c>
      <c r="G14" s="731">
        <v>131.24999609374998</v>
      </c>
      <c r="H14" s="731">
        <v>-5.1875960937499741</v>
      </c>
      <c r="I14" s="732">
        <v>0.96047545715700788</v>
      </c>
      <c r="J14" s="733" t="s">
        <v>1</v>
      </c>
    </row>
    <row r="15" spans="1:10" ht="14.4" customHeight="1" x14ac:dyDescent="0.3">
      <c r="A15" s="729" t="s">
        <v>590</v>
      </c>
      <c r="B15" s="730" t="s">
        <v>4399</v>
      </c>
      <c r="C15" s="731">
        <v>0</v>
      </c>
      <c r="D15" s="731">
        <v>54.119390000000003</v>
      </c>
      <c r="E15" s="731"/>
      <c r="F15" s="731">
        <v>4.51</v>
      </c>
      <c r="G15" s="731">
        <v>55</v>
      </c>
      <c r="H15" s="731">
        <v>-50.49</v>
      </c>
      <c r="I15" s="732">
        <v>8.199999999999999E-2</v>
      </c>
      <c r="J15" s="733" t="s">
        <v>1</v>
      </c>
    </row>
    <row r="16" spans="1:10" ht="14.4" customHeight="1" x14ac:dyDescent="0.3">
      <c r="A16" s="729" t="s">
        <v>590</v>
      </c>
      <c r="B16" s="730" t="s">
        <v>4400</v>
      </c>
      <c r="C16" s="731">
        <v>188.97797</v>
      </c>
      <c r="D16" s="731">
        <v>269.03620999999998</v>
      </c>
      <c r="E16" s="731"/>
      <c r="F16" s="731">
        <v>233.25771000000003</v>
      </c>
      <c r="G16" s="731">
        <v>205.95906250000002</v>
      </c>
      <c r="H16" s="731">
        <v>27.298647500000015</v>
      </c>
      <c r="I16" s="732">
        <v>1.132544046222778</v>
      </c>
      <c r="J16" s="733" t="s">
        <v>1</v>
      </c>
    </row>
    <row r="17" spans="1:10" ht="14.4" customHeight="1" x14ac:dyDescent="0.3">
      <c r="A17" s="729" t="s">
        <v>590</v>
      </c>
      <c r="B17" s="730" t="s">
        <v>4401</v>
      </c>
      <c r="C17" s="731">
        <v>1.7170999999999998</v>
      </c>
      <c r="D17" s="731">
        <v>0.46829999999999999</v>
      </c>
      <c r="E17" s="731"/>
      <c r="F17" s="731">
        <v>1.5775999999999999</v>
      </c>
      <c r="G17" s="731">
        <v>1.25</v>
      </c>
      <c r="H17" s="731">
        <v>0.32759999999999989</v>
      </c>
      <c r="I17" s="732">
        <v>1.2620799999999999</v>
      </c>
      <c r="J17" s="733" t="s">
        <v>1</v>
      </c>
    </row>
    <row r="18" spans="1:10" ht="14.4" customHeight="1" x14ac:dyDescent="0.3">
      <c r="A18" s="729" t="s">
        <v>590</v>
      </c>
      <c r="B18" s="730" t="s">
        <v>4402</v>
      </c>
      <c r="C18" s="731">
        <v>0</v>
      </c>
      <c r="D18" s="731">
        <v>0</v>
      </c>
      <c r="E18" s="731"/>
      <c r="F18" s="731">
        <v>114.316</v>
      </c>
      <c r="G18" s="731">
        <v>31.5</v>
      </c>
      <c r="H18" s="731">
        <v>82.816000000000003</v>
      </c>
      <c r="I18" s="732">
        <v>3.6290793650793653</v>
      </c>
      <c r="J18" s="733" t="s">
        <v>1</v>
      </c>
    </row>
    <row r="19" spans="1:10" ht="14.4" customHeight="1" x14ac:dyDescent="0.3">
      <c r="A19" s="729" t="s">
        <v>590</v>
      </c>
      <c r="B19" s="730" t="s">
        <v>605</v>
      </c>
      <c r="C19" s="731">
        <v>6433.5586299999986</v>
      </c>
      <c r="D19" s="731">
        <v>7984.9052200000006</v>
      </c>
      <c r="E19" s="731"/>
      <c r="F19" s="731">
        <v>8955.1705300000012</v>
      </c>
      <c r="G19" s="731">
        <v>8920.7089779052712</v>
      </c>
      <c r="H19" s="731">
        <v>34.461552094729996</v>
      </c>
      <c r="I19" s="732">
        <v>1.0038630956552987</v>
      </c>
      <c r="J19" s="733" t="s">
        <v>606</v>
      </c>
    </row>
    <row r="21" spans="1:10" ht="14.4" customHeight="1" x14ac:dyDescent="0.3">
      <c r="A21" s="729" t="s">
        <v>590</v>
      </c>
      <c r="B21" s="730" t="s">
        <v>591</v>
      </c>
      <c r="C21" s="731" t="s">
        <v>592</v>
      </c>
      <c r="D21" s="731" t="s">
        <v>592</v>
      </c>
      <c r="E21" s="731"/>
      <c r="F21" s="731" t="s">
        <v>592</v>
      </c>
      <c r="G21" s="731" t="s">
        <v>592</v>
      </c>
      <c r="H21" s="731" t="s">
        <v>592</v>
      </c>
      <c r="I21" s="732" t="s">
        <v>592</v>
      </c>
      <c r="J21" s="733" t="s">
        <v>73</v>
      </c>
    </row>
    <row r="22" spans="1:10" ht="14.4" customHeight="1" x14ac:dyDescent="0.3">
      <c r="A22" s="729" t="s">
        <v>607</v>
      </c>
      <c r="B22" s="730" t="s">
        <v>608</v>
      </c>
      <c r="C22" s="731" t="s">
        <v>592</v>
      </c>
      <c r="D22" s="731" t="s">
        <v>592</v>
      </c>
      <c r="E22" s="731"/>
      <c r="F22" s="731" t="s">
        <v>592</v>
      </c>
      <c r="G22" s="731" t="s">
        <v>592</v>
      </c>
      <c r="H22" s="731" t="s">
        <v>592</v>
      </c>
      <c r="I22" s="732" t="s">
        <v>592</v>
      </c>
      <c r="J22" s="733" t="s">
        <v>0</v>
      </c>
    </row>
    <row r="23" spans="1:10" ht="14.4" customHeight="1" x14ac:dyDescent="0.3">
      <c r="A23" s="729" t="s">
        <v>607</v>
      </c>
      <c r="B23" s="730" t="s">
        <v>4391</v>
      </c>
      <c r="C23" s="731">
        <v>27.133369999999999</v>
      </c>
      <c r="D23" s="731">
        <v>34.949390000000001</v>
      </c>
      <c r="E23" s="731"/>
      <c r="F23" s="731">
        <v>28.465109999999999</v>
      </c>
      <c r="G23" s="731">
        <v>25</v>
      </c>
      <c r="H23" s="731">
        <v>3.4651099999999992</v>
      </c>
      <c r="I23" s="732">
        <v>1.1386044</v>
      </c>
      <c r="J23" s="733" t="s">
        <v>1</v>
      </c>
    </row>
    <row r="24" spans="1:10" ht="14.4" customHeight="1" x14ac:dyDescent="0.3">
      <c r="A24" s="729" t="s">
        <v>607</v>
      </c>
      <c r="B24" s="730" t="s">
        <v>4392</v>
      </c>
      <c r="C24" s="731">
        <v>0.22950000000000001</v>
      </c>
      <c r="D24" s="731">
        <v>0.10584</v>
      </c>
      <c r="E24" s="731"/>
      <c r="F24" s="731">
        <v>0.20738000000000001</v>
      </c>
      <c r="G24" s="731">
        <v>0</v>
      </c>
      <c r="H24" s="731">
        <v>0.20738000000000001</v>
      </c>
      <c r="I24" s="732" t="s">
        <v>592</v>
      </c>
      <c r="J24" s="733" t="s">
        <v>1</v>
      </c>
    </row>
    <row r="25" spans="1:10" ht="14.4" customHeight="1" x14ac:dyDescent="0.3">
      <c r="A25" s="729" t="s">
        <v>607</v>
      </c>
      <c r="B25" s="730" t="s">
        <v>4393</v>
      </c>
      <c r="C25" s="731">
        <v>51.110429999999987</v>
      </c>
      <c r="D25" s="731">
        <v>39.309570000000001</v>
      </c>
      <c r="E25" s="731"/>
      <c r="F25" s="731">
        <v>37.585830000000009</v>
      </c>
      <c r="G25" s="731">
        <v>48</v>
      </c>
      <c r="H25" s="731">
        <v>-10.414169999999991</v>
      </c>
      <c r="I25" s="732">
        <v>0.78303812500000014</v>
      </c>
      <c r="J25" s="733" t="s">
        <v>1</v>
      </c>
    </row>
    <row r="26" spans="1:10" ht="14.4" customHeight="1" x14ac:dyDescent="0.3">
      <c r="A26" s="729" t="s">
        <v>607</v>
      </c>
      <c r="B26" s="730" t="s">
        <v>4394</v>
      </c>
      <c r="C26" s="731">
        <v>153.63604999999998</v>
      </c>
      <c r="D26" s="731">
        <v>186.93189999999998</v>
      </c>
      <c r="E26" s="731"/>
      <c r="F26" s="731">
        <v>187.80544</v>
      </c>
      <c r="G26" s="731">
        <v>184</v>
      </c>
      <c r="H26" s="731">
        <v>3.8054400000000044</v>
      </c>
      <c r="I26" s="732">
        <v>1.0206817391304348</v>
      </c>
      <c r="J26" s="733" t="s">
        <v>1</v>
      </c>
    </row>
    <row r="27" spans="1:10" ht="14.4" customHeight="1" x14ac:dyDescent="0.3">
      <c r="A27" s="729" t="s">
        <v>607</v>
      </c>
      <c r="B27" s="730" t="s">
        <v>4395</v>
      </c>
      <c r="C27" s="731">
        <v>22.029</v>
      </c>
      <c r="D27" s="731">
        <v>19.030540000000002</v>
      </c>
      <c r="E27" s="731"/>
      <c r="F27" s="731">
        <v>25.785</v>
      </c>
      <c r="G27" s="731">
        <v>23</v>
      </c>
      <c r="H27" s="731">
        <v>2.7850000000000001</v>
      </c>
      <c r="I27" s="732">
        <v>1.1210869565217392</v>
      </c>
      <c r="J27" s="733" t="s">
        <v>1</v>
      </c>
    </row>
    <row r="28" spans="1:10" ht="14.4" customHeight="1" x14ac:dyDescent="0.3">
      <c r="A28" s="729" t="s">
        <v>607</v>
      </c>
      <c r="B28" s="730" t="s">
        <v>4396</v>
      </c>
      <c r="C28" s="731">
        <v>0</v>
      </c>
      <c r="D28" s="731">
        <v>0</v>
      </c>
      <c r="E28" s="731"/>
      <c r="F28" s="731">
        <v>1.7438499999999999</v>
      </c>
      <c r="G28" s="731">
        <v>1</v>
      </c>
      <c r="H28" s="731">
        <v>0.7438499999999999</v>
      </c>
      <c r="I28" s="732">
        <v>1.7438499999999999</v>
      </c>
      <c r="J28" s="733" t="s">
        <v>1</v>
      </c>
    </row>
    <row r="29" spans="1:10" ht="14.4" customHeight="1" x14ac:dyDescent="0.3">
      <c r="A29" s="729" t="s">
        <v>607</v>
      </c>
      <c r="B29" s="730" t="s">
        <v>4397</v>
      </c>
      <c r="C29" s="731">
        <v>21.654990000000002</v>
      </c>
      <c r="D29" s="731">
        <v>32.211030000000001</v>
      </c>
      <c r="E29" s="731"/>
      <c r="F29" s="731">
        <v>42.979509999999998</v>
      </c>
      <c r="G29" s="731">
        <v>34</v>
      </c>
      <c r="H29" s="731">
        <v>8.9795099999999977</v>
      </c>
      <c r="I29" s="732">
        <v>1.2641032352941175</v>
      </c>
      <c r="J29" s="733" t="s">
        <v>1</v>
      </c>
    </row>
    <row r="30" spans="1:10" ht="14.4" customHeight="1" x14ac:dyDescent="0.3">
      <c r="A30" s="729" t="s">
        <v>607</v>
      </c>
      <c r="B30" s="730" t="s">
        <v>4398</v>
      </c>
      <c r="C30" s="731">
        <v>30.638399999999997</v>
      </c>
      <c r="D30" s="731">
        <v>38.733599999999996</v>
      </c>
      <c r="E30" s="731"/>
      <c r="F30" s="731">
        <v>35.151000000000003</v>
      </c>
      <c r="G30" s="731">
        <v>38</v>
      </c>
      <c r="H30" s="731">
        <v>-2.8489999999999966</v>
      </c>
      <c r="I30" s="732">
        <v>0.92502631578947381</v>
      </c>
      <c r="J30" s="733" t="s">
        <v>1</v>
      </c>
    </row>
    <row r="31" spans="1:10" ht="14.4" customHeight="1" x14ac:dyDescent="0.3">
      <c r="A31" s="729" t="s">
        <v>607</v>
      </c>
      <c r="B31" s="730" t="s">
        <v>4400</v>
      </c>
      <c r="C31" s="731">
        <v>45.746770000000005</v>
      </c>
      <c r="D31" s="731">
        <v>35.635510000000004</v>
      </c>
      <c r="E31" s="731"/>
      <c r="F31" s="731">
        <v>21.88918</v>
      </c>
      <c r="G31" s="731">
        <v>45</v>
      </c>
      <c r="H31" s="731">
        <v>-23.11082</v>
      </c>
      <c r="I31" s="732">
        <v>0.4864262222222222</v>
      </c>
      <c r="J31" s="733" t="s">
        <v>1</v>
      </c>
    </row>
    <row r="32" spans="1:10" ht="14.4" customHeight="1" x14ac:dyDescent="0.3">
      <c r="A32" s="729" t="s">
        <v>607</v>
      </c>
      <c r="B32" s="730" t="s">
        <v>4401</v>
      </c>
      <c r="C32" s="731">
        <v>0.93659999999999999</v>
      </c>
      <c r="D32" s="731">
        <v>0.46829999999999999</v>
      </c>
      <c r="E32" s="731"/>
      <c r="F32" s="731">
        <v>0.9788</v>
      </c>
      <c r="G32" s="731">
        <v>1</v>
      </c>
      <c r="H32" s="731">
        <v>-2.1199999999999997E-2</v>
      </c>
      <c r="I32" s="732">
        <v>0.9788</v>
      </c>
      <c r="J32" s="733" t="s">
        <v>1</v>
      </c>
    </row>
    <row r="33" spans="1:10" ht="14.4" customHeight="1" x14ac:dyDescent="0.3">
      <c r="A33" s="729" t="s">
        <v>607</v>
      </c>
      <c r="B33" s="730" t="s">
        <v>609</v>
      </c>
      <c r="C33" s="731">
        <v>353.11511000000002</v>
      </c>
      <c r="D33" s="731">
        <v>387.37567999999993</v>
      </c>
      <c r="E33" s="731"/>
      <c r="F33" s="731">
        <v>382.59110000000004</v>
      </c>
      <c r="G33" s="731">
        <v>398</v>
      </c>
      <c r="H33" s="731">
        <v>-15.40889999999996</v>
      </c>
      <c r="I33" s="732">
        <v>0.96128417085427142</v>
      </c>
      <c r="J33" s="733" t="s">
        <v>610</v>
      </c>
    </row>
    <row r="34" spans="1:10" ht="14.4" customHeight="1" x14ac:dyDescent="0.3">
      <c r="A34" s="729" t="s">
        <v>592</v>
      </c>
      <c r="B34" s="730" t="s">
        <v>592</v>
      </c>
      <c r="C34" s="731" t="s">
        <v>592</v>
      </c>
      <c r="D34" s="731" t="s">
        <v>592</v>
      </c>
      <c r="E34" s="731"/>
      <c r="F34" s="731" t="s">
        <v>592</v>
      </c>
      <c r="G34" s="731" t="s">
        <v>592</v>
      </c>
      <c r="H34" s="731" t="s">
        <v>592</v>
      </c>
      <c r="I34" s="732" t="s">
        <v>592</v>
      </c>
      <c r="J34" s="733" t="s">
        <v>611</v>
      </c>
    </row>
    <row r="35" spans="1:10" ht="14.4" customHeight="1" x14ac:dyDescent="0.3">
      <c r="A35" s="729" t="s">
        <v>612</v>
      </c>
      <c r="B35" s="730" t="s">
        <v>613</v>
      </c>
      <c r="C35" s="731" t="s">
        <v>592</v>
      </c>
      <c r="D35" s="731" t="s">
        <v>592</v>
      </c>
      <c r="E35" s="731"/>
      <c r="F35" s="731" t="s">
        <v>592</v>
      </c>
      <c r="G35" s="731" t="s">
        <v>592</v>
      </c>
      <c r="H35" s="731" t="s">
        <v>592</v>
      </c>
      <c r="I35" s="732" t="s">
        <v>592</v>
      </c>
      <c r="J35" s="733" t="s">
        <v>0</v>
      </c>
    </row>
    <row r="36" spans="1:10" ht="14.4" customHeight="1" x14ac:dyDescent="0.3">
      <c r="A36" s="729" t="s">
        <v>612</v>
      </c>
      <c r="B36" s="730" t="s">
        <v>4391</v>
      </c>
      <c r="C36" s="731">
        <v>3.8783300000000001</v>
      </c>
      <c r="D36" s="731">
        <v>2.9261900000000001</v>
      </c>
      <c r="E36" s="731"/>
      <c r="F36" s="731">
        <v>2.8526100000000003</v>
      </c>
      <c r="G36" s="731">
        <v>4</v>
      </c>
      <c r="H36" s="731">
        <v>-1.1473899999999997</v>
      </c>
      <c r="I36" s="732">
        <v>0.71315250000000008</v>
      </c>
      <c r="J36" s="733" t="s">
        <v>1</v>
      </c>
    </row>
    <row r="37" spans="1:10" ht="14.4" customHeight="1" x14ac:dyDescent="0.3">
      <c r="A37" s="729" t="s">
        <v>612</v>
      </c>
      <c r="B37" s="730" t="s">
        <v>4392</v>
      </c>
      <c r="C37" s="731">
        <v>0.64293</v>
      </c>
      <c r="D37" s="731">
        <v>0.51433999999999991</v>
      </c>
      <c r="E37" s="731"/>
      <c r="F37" s="731">
        <v>0.32128000000000001</v>
      </c>
      <c r="G37" s="731">
        <v>1</v>
      </c>
      <c r="H37" s="731">
        <v>-0.67871999999999999</v>
      </c>
      <c r="I37" s="732">
        <v>0.32128000000000001</v>
      </c>
      <c r="J37" s="733" t="s">
        <v>1</v>
      </c>
    </row>
    <row r="38" spans="1:10" ht="14.4" customHeight="1" x14ac:dyDescent="0.3">
      <c r="A38" s="729" t="s">
        <v>612</v>
      </c>
      <c r="B38" s="730" t="s">
        <v>4393</v>
      </c>
      <c r="C38" s="731">
        <v>42.948819999999998</v>
      </c>
      <c r="D38" s="731">
        <v>23.89209</v>
      </c>
      <c r="E38" s="731"/>
      <c r="F38" s="731">
        <v>61.835839999999997</v>
      </c>
      <c r="G38" s="731">
        <v>40</v>
      </c>
      <c r="H38" s="731">
        <v>21.835839999999997</v>
      </c>
      <c r="I38" s="732">
        <v>1.5458959999999999</v>
      </c>
      <c r="J38" s="733" t="s">
        <v>1</v>
      </c>
    </row>
    <row r="39" spans="1:10" ht="14.4" customHeight="1" x14ac:dyDescent="0.3">
      <c r="A39" s="729" t="s">
        <v>612</v>
      </c>
      <c r="B39" s="730" t="s">
        <v>4394</v>
      </c>
      <c r="C39" s="731">
        <v>99.542660000000012</v>
      </c>
      <c r="D39" s="731">
        <v>116.33863000000001</v>
      </c>
      <c r="E39" s="731"/>
      <c r="F39" s="731">
        <v>110.19186000000001</v>
      </c>
      <c r="G39" s="731">
        <v>143</v>
      </c>
      <c r="H39" s="731">
        <v>-32.808139999999995</v>
      </c>
      <c r="I39" s="732">
        <v>0.77057244755244758</v>
      </c>
      <c r="J39" s="733" t="s">
        <v>1</v>
      </c>
    </row>
    <row r="40" spans="1:10" ht="14.4" customHeight="1" x14ac:dyDescent="0.3">
      <c r="A40" s="729" t="s">
        <v>612</v>
      </c>
      <c r="B40" s="730" t="s">
        <v>4395</v>
      </c>
      <c r="C40" s="731">
        <v>9.2219999999999995</v>
      </c>
      <c r="D40" s="731">
        <v>8.8339999999999996</v>
      </c>
      <c r="E40" s="731"/>
      <c r="F40" s="731">
        <v>10.303000000000001</v>
      </c>
      <c r="G40" s="731">
        <v>9</v>
      </c>
      <c r="H40" s="731">
        <v>1.3030000000000008</v>
      </c>
      <c r="I40" s="732">
        <v>1.1447777777777779</v>
      </c>
      <c r="J40" s="733" t="s">
        <v>1</v>
      </c>
    </row>
    <row r="41" spans="1:10" ht="14.4" customHeight="1" x14ac:dyDescent="0.3">
      <c r="A41" s="729" t="s">
        <v>612</v>
      </c>
      <c r="B41" s="730" t="s">
        <v>4396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592</v>
      </c>
      <c r="J41" s="733" t="s">
        <v>1</v>
      </c>
    </row>
    <row r="42" spans="1:10" ht="14.4" customHeight="1" x14ac:dyDescent="0.3">
      <c r="A42" s="729" t="s">
        <v>612</v>
      </c>
      <c r="B42" s="730" t="s">
        <v>4397</v>
      </c>
      <c r="C42" s="731">
        <v>135.57872999999998</v>
      </c>
      <c r="D42" s="731">
        <v>159.52249</v>
      </c>
      <c r="E42" s="731"/>
      <c r="F42" s="731">
        <v>181.72795000000002</v>
      </c>
      <c r="G42" s="731">
        <v>152</v>
      </c>
      <c r="H42" s="731">
        <v>29.727950000000021</v>
      </c>
      <c r="I42" s="732">
        <v>1.1955786184210528</v>
      </c>
      <c r="J42" s="733" t="s">
        <v>1</v>
      </c>
    </row>
    <row r="43" spans="1:10" ht="14.4" customHeight="1" x14ac:dyDescent="0.3">
      <c r="A43" s="729" t="s">
        <v>612</v>
      </c>
      <c r="B43" s="730" t="s">
        <v>4398</v>
      </c>
      <c r="C43" s="731">
        <v>12.64</v>
      </c>
      <c r="D43" s="731">
        <v>15.6823</v>
      </c>
      <c r="E43" s="731"/>
      <c r="F43" s="731">
        <v>16.2974</v>
      </c>
      <c r="G43" s="731">
        <v>19</v>
      </c>
      <c r="H43" s="731">
        <v>-2.7026000000000003</v>
      </c>
      <c r="I43" s="732">
        <v>0.85775789473684205</v>
      </c>
      <c r="J43" s="733" t="s">
        <v>1</v>
      </c>
    </row>
    <row r="44" spans="1:10" ht="14.4" customHeight="1" x14ac:dyDescent="0.3">
      <c r="A44" s="729" t="s">
        <v>612</v>
      </c>
      <c r="B44" s="730" t="s">
        <v>4401</v>
      </c>
      <c r="C44" s="731">
        <v>0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592</v>
      </c>
      <c r="J44" s="733" t="s">
        <v>1</v>
      </c>
    </row>
    <row r="45" spans="1:10" ht="14.4" customHeight="1" x14ac:dyDescent="0.3">
      <c r="A45" s="729" t="s">
        <v>612</v>
      </c>
      <c r="B45" s="730" t="s">
        <v>614</v>
      </c>
      <c r="C45" s="731">
        <v>304.45346999999998</v>
      </c>
      <c r="D45" s="731">
        <v>327.71003999999999</v>
      </c>
      <c r="E45" s="731"/>
      <c r="F45" s="731">
        <v>383.52994000000001</v>
      </c>
      <c r="G45" s="731">
        <v>367</v>
      </c>
      <c r="H45" s="731">
        <v>16.529940000000011</v>
      </c>
      <c r="I45" s="732">
        <v>1.0450407084468665</v>
      </c>
      <c r="J45" s="733" t="s">
        <v>610</v>
      </c>
    </row>
    <row r="46" spans="1:10" ht="14.4" customHeight="1" x14ac:dyDescent="0.3">
      <c r="A46" s="729" t="s">
        <v>592</v>
      </c>
      <c r="B46" s="730" t="s">
        <v>592</v>
      </c>
      <c r="C46" s="731" t="s">
        <v>592</v>
      </c>
      <c r="D46" s="731" t="s">
        <v>592</v>
      </c>
      <c r="E46" s="731"/>
      <c r="F46" s="731" t="s">
        <v>592</v>
      </c>
      <c r="G46" s="731" t="s">
        <v>592</v>
      </c>
      <c r="H46" s="731" t="s">
        <v>592</v>
      </c>
      <c r="I46" s="732" t="s">
        <v>592</v>
      </c>
      <c r="J46" s="733" t="s">
        <v>611</v>
      </c>
    </row>
    <row r="47" spans="1:10" ht="14.4" customHeight="1" x14ac:dyDescent="0.3">
      <c r="A47" s="729" t="s">
        <v>615</v>
      </c>
      <c r="B47" s="730" t="s">
        <v>616</v>
      </c>
      <c r="C47" s="731" t="s">
        <v>592</v>
      </c>
      <c r="D47" s="731" t="s">
        <v>592</v>
      </c>
      <c r="E47" s="731"/>
      <c r="F47" s="731" t="s">
        <v>592</v>
      </c>
      <c r="G47" s="731" t="s">
        <v>592</v>
      </c>
      <c r="H47" s="731" t="s">
        <v>592</v>
      </c>
      <c r="I47" s="732" t="s">
        <v>592</v>
      </c>
      <c r="J47" s="733" t="s">
        <v>0</v>
      </c>
    </row>
    <row r="48" spans="1:10" ht="14.4" customHeight="1" x14ac:dyDescent="0.3">
      <c r="A48" s="729" t="s">
        <v>615</v>
      </c>
      <c r="B48" s="730" t="s">
        <v>4390</v>
      </c>
      <c r="C48" s="731">
        <v>0</v>
      </c>
      <c r="D48" s="731">
        <v>0</v>
      </c>
      <c r="E48" s="731"/>
      <c r="F48" s="731">
        <v>21.218</v>
      </c>
      <c r="G48" s="731">
        <v>0</v>
      </c>
      <c r="H48" s="731">
        <v>21.218</v>
      </c>
      <c r="I48" s="732" t="s">
        <v>592</v>
      </c>
      <c r="J48" s="733" t="s">
        <v>1</v>
      </c>
    </row>
    <row r="49" spans="1:10" ht="14.4" customHeight="1" x14ac:dyDescent="0.3">
      <c r="A49" s="729" t="s">
        <v>615</v>
      </c>
      <c r="B49" s="730" t="s">
        <v>4391</v>
      </c>
      <c r="C49" s="731">
        <v>35.597180000000002</v>
      </c>
      <c r="D49" s="731">
        <v>23.057919999999996</v>
      </c>
      <c r="E49" s="731"/>
      <c r="F49" s="731">
        <v>23.123049999999996</v>
      </c>
      <c r="G49" s="731">
        <v>29</v>
      </c>
      <c r="H49" s="731">
        <v>-5.8769500000000043</v>
      </c>
      <c r="I49" s="732">
        <v>0.79734655172413782</v>
      </c>
      <c r="J49" s="733" t="s">
        <v>1</v>
      </c>
    </row>
    <row r="50" spans="1:10" ht="14.4" customHeight="1" x14ac:dyDescent="0.3">
      <c r="A50" s="729" t="s">
        <v>615</v>
      </c>
      <c r="B50" s="730" t="s">
        <v>4392</v>
      </c>
      <c r="C50" s="731">
        <v>0.1075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592</v>
      </c>
      <c r="J50" s="733" t="s">
        <v>1</v>
      </c>
    </row>
    <row r="51" spans="1:10" ht="14.4" customHeight="1" x14ac:dyDescent="0.3">
      <c r="A51" s="729" t="s">
        <v>615</v>
      </c>
      <c r="B51" s="730" t="s">
        <v>4393</v>
      </c>
      <c r="C51" s="731">
        <v>64.028440000000003</v>
      </c>
      <c r="D51" s="731">
        <v>70.640640000000005</v>
      </c>
      <c r="E51" s="731"/>
      <c r="F51" s="731">
        <v>105.08244999999999</v>
      </c>
      <c r="G51" s="731">
        <v>107</v>
      </c>
      <c r="H51" s="731">
        <v>-1.9175500000000056</v>
      </c>
      <c r="I51" s="732">
        <v>0.98207897196261673</v>
      </c>
      <c r="J51" s="733" t="s">
        <v>1</v>
      </c>
    </row>
    <row r="52" spans="1:10" ht="14.4" customHeight="1" x14ac:dyDescent="0.3">
      <c r="A52" s="729" t="s">
        <v>615</v>
      </c>
      <c r="B52" s="730" t="s">
        <v>4394</v>
      </c>
      <c r="C52" s="731">
        <v>105.69986</v>
      </c>
      <c r="D52" s="731">
        <v>180.98982000000001</v>
      </c>
      <c r="E52" s="731"/>
      <c r="F52" s="731">
        <v>200.31571</v>
      </c>
      <c r="G52" s="731">
        <v>195</v>
      </c>
      <c r="H52" s="731">
        <v>5.3157099999999957</v>
      </c>
      <c r="I52" s="732">
        <v>1.0272600512820513</v>
      </c>
      <c r="J52" s="733" t="s">
        <v>1</v>
      </c>
    </row>
    <row r="53" spans="1:10" ht="14.4" customHeight="1" x14ac:dyDescent="0.3">
      <c r="A53" s="729" t="s">
        <v>615</v>
      </c>
      <c r="B53" s="730" t="s">
        <v>4395</v>
      </c>
      <c r="C53" s="731">
        <v>29.461359999999999</v>
      </c>
      <c r="D53" s="731">
        <v>36.578379999999996</v>
      </c>
      <c r="E53" s="731"/>
      <c r="F53" s="731">
        <v>33.536360000000002</v>
      </c>
      <c r="G53" s="731">
        <v>29</v>
      </c>
      <c r="H53" s="731">
        <v>4.5363600000000019</v>
      </c>
      <c r="I53" s="732">
        <v>1.1564262068965518</v>
      </c>
      <c r="J53" s="733" t="s">
        <v>1</v>
      </c>
    </row>
    <row r="54" spans="1:10" ht="14.4" customHeight="1" x14ac:dyDescent="0.3">
      <c r="A54" s="729" t="s">
        <v>615</v>
      </c>
      <c r="B54" s="730" t="s">
        <v>4396</v>
      </c>
      <c r="C54" s="731">
        <v>2.54196</v>
      </c>
      <c r="D54" s="731">
        <v>6.4355699999999993</v>
      </c>
      <c r="E54" s="731"/>
      <c r="F54" s="731">
        <v>4.7188600000000003</v>
      </c>
      <c r="G54" s="731">
        <v>5</v>
      </c>
      <c r="H54" s="731">
        <v>-0.28113999999999972</v>
      </c>
      <c r="I54" s="732">
        <v>0.94377200000000006</v>
      </c>
      <c r="J54" s="733" t="s">
        <v>1</v>
      </c>
    </row>
    <row r="55" spans="1:10" ht="14.4" customHeight="1" x14ac:dyDescent="0.3">
      <c r="A55" s="729" t="s">
        <v>615</v>
      </c>
      <c r="B55" s="730" t="s">
        <v>4397</v>
      </c>
      <c r="C55" s="731">
        <v>45.09122</v>
      </c>
      <c r="D55" s="731">
        <v>25.617300000000004</v>
      </c>
      <c r="E55" s="731"/>
      <c r="F55" s="731">
        <v>8.9682700000000004</v>
      </c>
      <c r="G55" s="731">
        <v>36</v>
      </c>
      <c r="H55" s="731">
        <v>-27.03173</v>
      </c>
      <c r="I55" s="732">
        <v>0.24911861111111111</v>
      </c>
      <c r="J55" s="733" t="s">
        <v>1</v>
      </c>
    </row>
    <row r="56" spans="1:10" ht="14.4" customHeight="1" x14ac:dyDescent="0.3">
      <c r="A56" s="729" t="s">
        <v>615</v>
      </c>
      <c r="B56" s="730" t="s">
        <v>4398</v>
      </c>
      <c r="C56" s="731">
        <v>24.849</v>
      </c>
      <c r="D56" s="731">
        <v>25.644449999999999</v>
      </c>
      <c r="E56" s="731"/>
      <c r="F56" s="731">
        <v>29.916499999999999</v>
      </c>
      <c r="G56" s="731">
        <v>31</v>
      </c>
      <c r="H56" s="731">
        <v>-1.0835000000000008</v>
      </c>
      <c r="I56" s="732">
        <v>0.96504838709677421</v>
      </c>
      <c r="J56" s="733" t="s">
        <v>1</v>
      </c>
    </row>
    <row r="57" spans="1:10" ht="14.4" customHeight="1" x14ac:dyDescent="0.3">
      <c r="A57" s="729" t="s">
        <v>615</v>
      </c>
      <c r="B57" s="730" t="s">
        <v>4399</v>
      </c>
      <c r="C57" s="731">
        <v>0</v>
      </c>
      <c r="D57" s="731">
        <v>54.119390000000003</v>
      </c>
      <c r="E57" s="731"/>
      <c r="F57" s="731">
        <v>4.51</v>
      </c>
      <c r="G57" s="731">
        <v>55</v>
      </c>
      <c r="H57" s="731">
        <v>-50.49</v>
      </c>
      <c r="I57" s="732">
        <v>8.199999999999999E-2</v>
      </c>
      <c r="J57" s="733" t="s">
        <v>1</v>
      </c>
    </row>
    <row r="58" spans="1:10" ht="14.4" customHeight="1" x14ac:dyDescent="0.3">
      <c r="A58" s="729" t="s">
        <v>615</v>
      </c>
      <c r="B58" s="730" t="s">
        <v>4400</v>
      </c>
      <c r="C58" s="731">
        <v>106.70563</v>
      </c>
      <c r="D58" s="731">
        <v>216.33700999999999</v>
      </c>
      <c r="E58" s="731"/>
      <c r="F58" s="731">
        <v>173.07203000000004</v>
      </c>
      <c r="G58" s="731">
        <v>140</v>
      </c>
      <c r="H58" s="731">
        <v>33.072030000000041</v>
      </c>
      <c r="I58" s="732">
        <v>1.236228785714286</v>
      </c>
      <c r="J58" s="733" t="s">
        <v>1</v>
      </c>
    </row>
    <row r="59" spans="1:10" ht="14.4" customHeight="1" x14ac:dyDescent="0.3">
      <c r="A59" s="729" t="s">
        <v>615</v>
      </c>
      <c r="B59" s="730" t="s">
        <v>4401</v>
      </c>
      <c r="C59" s="731">
        <v>0.78049999999999997</v>
      </c>
      <c r="D59" s="731">
        <v>0</v>
      </c>
      <c r="E59" s="731"/>
      <c r="F59" s="731">
        <v>0.5988</v>
      </c>
      <c r="G59" s="731">
        <v>1</v>
      </c>
      <c r="H59" s="731">
        <v>-0.4012</v>
      </c>
      <c r="I59" s="732">
        <v>0.5988</v>
      </c>
      <c r="J59" s="733" t="s">
        <v>1</v>
      </c>
    </row>
    <row r="60" spans="1:10" ht="14.4" customHeight="1" x14ac:dyDescent="0.3">
      <c r="A60" s="729" t="s">
        <v>615</v>
      </c>
      <c r="B60" s="730" t="s">
        <v>4402</v>
      </c>
      <c r="C60" s="731">
        <v>0</v>
      </c>
      <c r="D60" s="731">
        <v>0</v>
      </c>
      <c r="E60" s="731"/>
      <c r="F60" s="731">
        <v>114.316</v>
      </c>
      <c r="G60" s="731">
        <v>32</v>
      </c>
      <c r="H60" s="731">
        <v>82.316000000000003</v>
      </c>
      <c r="I60" s="732">
        <v>3.5723750000000001</v>
      </c>
      <c r="J60" s="733" t="s">
        <v>1</v>
      </c>
    </row>
    <row r="61" spans="1:10" ht="14.4" customHeight="1" x14ac:dyDescent="0.3">
      <c r="A61" s="729" t="s">
        <v>615</v>
      </c>
      <c r="B61" s="730" t="s">
        <v>617</v>
      </c>
      <c r="C61" s="731">
        <v>414.86264999999997</v>
      </c>
      <c r="D61" s="731">
        <v>639.42048</v>
      </c>
      <c r="E61" s="731"/>
      <c r="F61" s="731">
        <v>719.37603000000001</v>
      </c>
      <c r="G61" s="731">
        <v>659</v>
      </c>
      <c r="H61" s="731">
        <v>60.376030000000014</v>
      </c>
      <c r="I61" s="732">
        <v>1.0916176479514417</v>
      </c>
      <c r="J61" s="733" t="s">
        <v>610</v>
      </c>
    </row>
    <row r="62" spans="1:10" ht="14.4" customHeight="1" x14ac:dyDescent="0.3">
      <c r="A62" s="729" t="s">
        <v>592</v>
      </c>
      <c r="B62" s="730" t="s">
        <v>592</v>
      </c>
      <c r="C62" s="731" t="s">
        <v>592</v>
      </c>
      <c r="D62" s="731" t="s">
        <v>592</v>
      </c>
      <c r="E62" s="731"/>
      <c r="F62" s="731" t="s">
        <v>592</v>
      </c>
      <c r="G62" s="731" t="s">
        <v>592</v>
      </c>
      <c r="H62" s="731" t="s">
        <v>592</v>
      </c>
      <c r="I62" s="732" t="s">
        <v>592</v>
      </c>
      <c r="J62" s="733" t="s">
        <v>611</v>
      </c>
    </row>
    <row r="63" spans="1:10" ht="14.4" customHeight="1" x14ac:dyDescent="0.3">
      <c r="A63" s="729" t="s">
        <v>618</v>
      </c>
      <c r="B63" s="730" t="s">
        <v>619</v>
      </c>
      <c r="C63" s="731" t="s">
        <v>592</v>
      </c>
      <c r="D63" s="731" t="s">
        <v>592</v>
      </c>
      <c r="E63" s="731"/>
      <c r="F63" s="731" t="s">
        <v>592</v>
      </c>
      <c r="G63" s="731" t="s">
        <v>592</v>
      </c>
      <c r="H63" s="731" t="s">
        <v>592</v>
      </c>
      <c r="I63" s="732" t="s">
        <v>592</v>
      </c>
      <c r="J63" s="733" t="s">
        <v>0</v>
      </c>
    </row>
    <row r="64" spans="1:10" ht="14.4" customHeight="1" x14ac:dyDescent="0.3">
      <c r="A64" s="729" t="s">
        <v>618</v>
      </c>
      <c r="B64" s="730" t="s">
        <v>4391</v>
      </c>
      <c r="C64" s="731">
        <v>9.6513800000000014</v>
      </c>
      <c r="D64" s="731">
        <v>10.907719999999999</v>
      </c>
      <c r="E64" s="731"/>
      <c r="F64" s="731">
        <v>10.029339999999999</v>
      </c>
      <c r="G64" s="731">
        <v>12</v>
      </c>
      <c r="H64" s="731">
        <v>-1.9706600000000005</v>
      </c>
      <c r="I64" s="732">
        <v>0.83577833333333329</v>
      </c>
      <c r="J64" s="733" t="s">
        <v>1</v>
      </c>
    </row>
    <row r="65" spans="1:10" ht="14.4" customHeight="1" x14ac:dyDescent="0.3">
      <c r="A65" s="729" t="s">
        <v>618</v>
      </c>
      <c r="B65" s="730" t="s">
        <v>4392</v>
      </c>
      <c r="C65" s="731">
        <v>6.1759999999999995E-2</v>
      </c>
      <c r="D65" s="731">
        <v>0.54774999999999996</v>
      </c>
      <c r="E65" s="731"/>
      <c r="F65" s="731">
        <v>0.33030000000000004</v>
      </c>
      <c r="G65" s="731">
        <v>1</v>
      </c>
      <c r="H65" s="731">
        <v>-0.66969999999999996</v>
      </c>
      <c r="I65" s="732">
        <v>0.33030000000000004</v>
      </c>
      <c r="J65" s="733" t="s">
        <v>1</v>
      </c>
    </row>
    <row r="66" spans="1:10" ht="14.4" customHeight="1" x14ac:dyDescent="0.3">
      <c r="A66" s="729" t="s">
        <v>618</v>
      </c>
      <c r="B66" s="730" t="s">
        <v>4393</v>
      </c>
      <c r="C66" s="731">
        <v>90.557749999999999</v>
      </c>
      <c r="D66" s="731">
        <v>37.358530000000009</v>
      </c>
      <c r="E66" s="731"/>
      <c r="F66" s="731">
        <v>106.28513000000002</v>
      </c>
      <c r="G66" s="731">
        <v>57</v>
      </c>
      <c r="H66" s="731">
        <v>49.285130000000024</v>
      </c>
      <c r="I66" s="732">
        <v>1.8646514035087725</v>
      </c>
      <c r="J66" s="733" t="s">
        <v>1</v>
      </c>
    </row>
    <row r="67" spans="1:10" ht="14.4" customHeight="1" x14ac:dyDescent="0.3">
      <c r="A67" s="729" t="s">
        <v>618</v>
      </c>
      <c r="B67" s="730" t="s">
        <v>4394</v>
      </c>
      <c r="C67" s="731">
        <v>116.8297</v>
      </c>
      <c r="D67" s="731">
        <v>173.66194000000002</v>
      </c>
      <c r="E67" s="731"/>
      <c r="F67" s="731">
        <v>150.74342999999999</v>
      </c>
      <c r="G67" s="731">
        <v>174</v>
      </c>
      <c r="H67" s="731">
        <v>-23.256570000000011</v>
      </c>
      <c r="I67" s="732">
        <v>0.86634155172413785</v>
      </c>
      <c r="J67" s="733" t="s">
        <v>1</v>
      </c>
    </row>
    <row r="68" spans="1:10" ht="14.4" customHeight="1" x14ac:dyDescent="0.3">
      <c r="A68" s="729" t="s">
        <v>618</v>
      </c>
      <c r="B68" s="730" t="s">
        <v>4395</v>
      </c>
      <c r="C68" s="731">
        <v>36.311599999999999</v>
      </c>
      <c r="D68" s="731">
        <v>58.078499999999998</v>
      </c>
      <c r="E68" s="731"/>
      <c r="F68" s="731">
        <v>24.000829999999997</v>
      </c>
      <c r="G68" s="731">
        <v>62</v>
      </c>
      <c r="H68" s="731">
        <v>-37.999170000000007</v>
      </c>
      <c r="I68" s="732">
        <v>0.38711016129032255</v>
      </c>
      <c r="J68" s="733" t="s">
        <v>1</v>
      </c>
    </row>
    <row r="69" spans="1:10" ht="14.4" customHeight="1" x14ac:dyDescent="0.3">
      <c r="A69" s="729" t="s">
        <v>618</v>
      </c>
      <c r="B69" s="730" t="s">
        <v>4396</v>
      </c>
      <c r="C69" s="731">
        <v>1.27098</v>
      </c>
      <c r="D69" s="731">
        <v>1.27098</v>
      </c>
      <c r="E69" s="731"/>
      <c r="F69" s="731">
        <v>0</v>
      </c>
      <c r="G69" s="731">
        <v>1</v>
      </c>
      <c r="H69" s="731">
        <v>-1</v>
      </c>
      <c r="I69" s="732">
        <v>0</v>
      </c>
      <c r="J69" s="733" t="s">
        <v>1</v>
      </c>
    </row>
    <row r="70" spans="1:10" ht="14.4" customHeight="1" x14ac:dyDescent="0.3">
      <c r="A70" s="729" t="s">
        <v>618</v>
      </c>
      <c r="B70" s="730" t="s">
        <v>4397</v>
      </c>
      <c r="C70" s="731">
        <v>25.520499999999998</v>
      </c>
      <c r="D70" s="731">
        <v>3.02</v>
      </c>
      <c r="E70" s="731"/>
      <c r="F70" s="731">
        <v>2.52</v>
      </c>
      <c r="G70" s="731">
        <v>5</v>
      </c>
      <c r="H70" s="731">
        <v>-2.48</v>
      </c>
      <c r="I70" s="732">
        <v>0.504</v>
      </c>
      <c r="J70" s="733" t="s">
        <v>1</v>
      </c>
    </row>
    <row r="71" spans="1:10" ht="14.4" customHeight="1" x14ac:dyDescent="0.3">
      <c r="A71" s="729" t="s">
        <v>618</v>
      </c>
      <c r="B71" s="730" t="s">
        <v>4398</v>
      </c>
      <c r="C71" s="731">
        <v>25.687999999999999</v>
      </c>
      <c r="D71" s="731">
        <v>28.7074</v>
      </c>
      <c r="E71" s="731"/>
      <c r="F71" s="731">
        <v>28.907499999999999</v>
      </c>
      <c r="G71" s="731">
        <v>30</v>
      </c>
      <c r="H71" s="731">
        <v>-1.0925000000000011</v>
      </c>
      <c r="I71" s="732">
        <v>0.96358333333333335</v>
      </c>
      <c r="J71" s="733" t="s">
        <v>1</v>
      </c>
    </row>
    <row r="72" spans="1:10" ht="14.4" customHeight="1" x14ac:dyDescent="0.3">
      <c r="A72" s="729" t="s">
        <v>618</v>
      </c>
      <c r="B72" s="730" t="s">
        <v>4400</v>
      </c>
      <c r="C72" s="731">
        <v>36.525570000000002</v>
      </c>
      <c r="D72" s="731">
        <v>17.063690000000001</v>
      </c>
      <c r="E72" s="731"/>
      <c r="F72" s="731">
        <v>38.296500000000002</v>
      </c>
      <c r="G72" s="731">
        <v>22</v>
      </c>
      <c r="H72" s="731">
        <v>16.296500000000002</v>
      </c>
      <c r="I72" s="732">
        <v>1.74075</v>
      </c>
      <c r="J72" s="733" t="s">
        <v>1</v>
      </c>
    </row>
    <row r="73" spans="1:10" ht="14.4" customHeight="1" x14ac:dyDescent="0.3">
      <c r="A73" s="729" t="s">
        <v>618</v>
      </c>
      <c r="B73" s="730" t="s">
        <v>4401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592</v>
      </c>
      <c r="J73" s="733" t="s">
        <v>1</v>
      </c>
    </row>
    <row r="74" spans="1:10" ht="14.4" customHeight="1" x14ac:dyDescent="0.3">
      <c r="A74" s="729" t="s">
        <v>618</v>
      </c>
      <c r="B74" s="730" t="s">
        <v>620</v>
      </c>
      <c r="C74" s="731">
        <v>342.41723999999999</v>
      </c>
      <c r="D74" s="731">
        <v>330.61651000000006</v>
      </c>
      <c r="E74" s="731"/>
      <c r="F74" s="731">
        <v>361.11302999999992</v>
      </c>
      <c r="G74" s="731">
        <v>363</v>
      </c>
      <c r="H74" s="731">
        <v>-1.8869700000000762</v>
      </c>
      <c r="I74" s="732">
        <v>0.99480173553718987</v>
      </c>
      <c r="J74" s="733" t="s">
        <v>610</v>
      </c>
    </row>
    <row r="75" spans="1:10" ht="14.4" customHeight="1" x14ac:dyDescent="0.3">
      <c r="A75" s="729" t="s">
        <v>592</v>
      </c>
      <c r="B75" s="730" t="s">
        <v>592</v>
      </c>
      <c r="C75" s="731" t="s">
        <v>592</v>
      </c>
      <c r="D75" s="731" t="s">
        <v>592</v>
      </c>
      <c r="E75" s="731"/>
      <c r="F75" s="731" t="s">
        <v>592</v>
      </c>
      <c r="G75" s="731" t="s">
        <v>592</v>
      </c>
      <c r="H75" s="731" t="s">
        <v>592</v>
      </c>
      <c r="I75" s="732" t="s">
        <v>592</v>
      </c>
      <c r="J75" s="733" t="s">
        <v>611</v>
      </c>
    </row>
    <row r="76" spans="1:10" ht="14.4" customHeight="1" x14ac:dyDescent="0.3">
      <c r="A76" s="729" t="s">
        <v>621</v>
      </c>
      <c r="B76" s="730" t="s">
        <v>622</v>
      </c>
      <c r="C76" s="731" t="s">
        <v>592</v>
      </c>
      <c r="D76" s="731" t="s">
        <v>592</v>
      </c>
      <c r="E76" s="731"/>
      <c r="F76" s="731" t="s">
        <v>592</v>
      </c>
      <c r="G76" s="731" t="s">
        <v>592</v>
      </c>
      <c r="H76" s="731" t="s">
        <v>592</v>
      </c>
      <c r="I76" s="732" t="s">
        <v>592</v>
      </c>
      <c r="J76" s="733" t="s">
        <v>0</v>
      </c>
    </row>
    <row r="77" spans="1:10" ht="14.4" customHeight="1" x14ac:dyDescent="0.3">
      <c r="A77" s="729" t="s">
        <v>621</v>
      </c>
      <c r="B77" s="730" t="s">
        <v>4391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592</v>
      </c>
      <c r="J77" s="733" t="s">
        <v>1</v>
      </c>
    </row>
    <row r="78" spans="1:10" ht="14.4" customHeight="1" x14ac:dyDescent="0.3">
      <c r="A78" s="729" t="s">
        <v>621</v>
      </c>
      <c r="B78" s="730" t="s">
        <v>4392</v>
      </c>
      <c r="C78" s="731">
        <v>194.71904999999998</v>
      </c>
      <c r="D78" s="731">
        <v>217.40189999999996</v>
      </c>
      <c r="E78" s="731"/>
      <c r="F78" s="731">
        <v>171.59594000000004</v>
      </c>
      <c r="G78" s="731">
        <v>212</v>
      </c>
      <c r="H78" s="731">
        <v>-40.404059999999959</v>
      </c>
      <c r="I78" s="732">
        <v>0.80941481132075488</v>
      </c>
      <c r="J78" s="733" t="s">
        <v>1</v>
      </c>
    </row>
    <row r="79" spans="1:10" ht="14.4" customHeight="1" x14ac:dyDescent="0.3">
      <c r="A79" s="729" t="s">
        <v>621</v>
      </c>
      <c r="B79" s="730" t="s">
        <v>4393</v>
      </c>
      <c r="C79" s="731">
        <v>12.277920000000002</v>
      </c>
      <c r="D79" s="731">
        <v>25.593709999999998</v>
      </c>
      <c r="E79" s="731"/>
      <c r="F79" s="731">
        <v>7.5680899999999998</v>
      </c>
      <c r="G79" s="731">
        <v>23</v>
      </c>
      <c r="H79" s="731">
        <v>-15.43191</v>
      </c>
      <c r="I79" s="732">
        <v>0.32904739130434779</v>
      </c>
      <c r="J79" s="733" t="s">
        <v>1</v>
      </c>
    </row>
    <row r="80" spans="1:10" ht="14.4" customHeight="1" x14ac:dyDescent="0.3">
      <c r="A80" s="729" t="s">
        <v>621</v>
      </c>
      <c r="B80" s="730" t="s">
        <v>4394</v>
      </c>
      <c r="C80" s="731">
        <v>205.44588999999999</v>
      </c>
      <c r="D80" s="731">
        <v>342.81808999999998</v>
      </c>
      <c r="E80" s="731"/>
      <c r="F80" s="731">
        <v>349.19915999999995</v>
      </c>
      <c r="G80" s="731">
        <v>355</v>
      </c>
      <c r="H80" s="731">
        <v>-5.8008400000000506</v>
      </c>
      <c r="I80" s="732">
        <v>0.98365960563380272</v>
      </c>
      <c r="J80" s="733" t="s">
        <v>1</v>
      </c>
    </row>
    <row r="81" spans="1:10" ht="14.4" customHeight="1" x14ac:dyDescent="0.3">
      <c r="A81" s="729" t="s">
        <v>621</v>
      </c>
      <c r="B81" s="730" t="s">
        <v>4395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592</v>
      </c>
      <c r="J81" s="733" t="s">
        <v>1</v>
      </c>
    </row>
    <row r="82" spans="1:10" ht="14.4" customHeight="1" x14ac:dyDescent="0.3">
      <c r="A82" s="729" t="s">
        <v>621</v>
      </c>
      <c r="B82" s="730" t="s">
        <v>4397</v>
      </c>
      <c r="C82" s="731">
        <v>0</v>
      </c>
      <c r="D82" s="731">
        <v>4.9000000000000002E-2</v>
      </c>
      <c r="E82" s="731"/>
      <c r="F82" s="731">
        <v>0</v>
      </c>
      <c r="G82" s="731">
        <v>0</v>
      </c>
      <c r="H82" s="731">
        <v>0</v>
      </c>
      <c r="I82" s="732" t="s">
        <v>592</v>
      </c>
      <c r="J82" s="733" t="s">
        <v>1</v>
      </c>
    </row>
    <row r="83" spans="1:10" ht="14.4" customHeight="1" x14ac:dyDescent="0.3">
      <c r="A83" s="729" t="s">
        <v>621</v>
      </c>
      <c r="B83" s="730" t="s">
        <v>4398</v>
      </c>
      <c r="C83" s="731">
        <v>6.2122000000000002</v>
      </c>
      <c r="D83" s="731">
        <v>10.17014</v>
      </c>
      <c r="E83" s="731"/>
      <c r="F83" s="731">
        <v>15.79</v>
      </c>
      <c r="G83" s="731">
        <v>14</v>
      </c>
      <c r="H83" s="731">
        <v>1.7899999999999991</v>
      </c>
      <c r="I83" s="732">
        <v>1.1278571428571429</v>
      </c>
      <c r="J83" s="733" t="s">
        <v>1</v>
      </c>
    </row>
    <row r="84" spans="1:10" ht="14.4" customHeight="1" x14ac:dyDescent="0.3">
      <c r="A84" s="729" t="s">
        <v>621</v>
      </c>
      <c r="B84" s="730" t="s">
        <v>623</v>
      </c>
      <c r="C84" s="731">
        <v>418.65505999999999</v>
      </c>
      <c r="D84" s="731">
        <v>596.03283999999985</v>
      </c>
      <c r="E84" s="731"/>
      <c r="F84" s="731">
        <v>544.15319</v>
      </c>
      <c r="G84" s="731">
        <v>604</v>
      </c>
      <c r="H84" s="731">
        <v>-59.846810000000005</v>
      </c>
      <c r="I84" s="732">
        <v>0.90091587748344371</v>
      </c>
      <c r="J84" s="733" t="s">
        <v>610</v>
      </c>
    </row>
    <row r="85" spans="1:10" ht="14.4" customHeight="1" x14ac:dyDescent="0.3">
      <c r="A85" s="729" t="s">
        <v>592</v>
      </c>
      <c r="B85" s="730" t="s">
        <v>592</v>
      </c>
      <c r="C85" s="731" t="s">
        <v>592</v>
      </c>
      <c r="D85" s="731" t="s">
        <v>592</v>
      </c>
      <c r="E85" s="731"/>
      <c r="F85" s="731" t="s">
        <v>592</v>
      </c>
      <c r="G85" s="731" t="s">
        <v>592</v>
      </c>
      <c r="H85" s="731" t="s">
        <v>592</v>
      </c>
      <c r="I85" s="732" t="s">
        <v>592</v>
      </c>
      <c r="J85" s="733" t="s">
        <v>611</v>
      </c>
    </row>
    <row r="86" spans="1:10" ht="14.4" customHeight="1" x14ac:dyDescent="0.3">
      <c r="A86" s="729" t="s">
        <v>4403</v>
      </c>
      <c r="B86" s="730" t="s">
        <v>4404</v>
      </c>
      <c r="C86" s="731" t="s">
        <v>592</v>
      </c>
      <c r="D86" s="731" t="s">
        <v>592</v>
      </c>
      <c r="E86" s="731"/>
      <c r="F86" s="731" t="s">
        <v>592</v>
      </c>
      <c r="G86" s="731" t="s">
        <v>592</v>
      </c>
      <c r="H86" s="731" t="s">
        <v>592</v>
      </c>
      <c r="I86" s="732" t="s">
        <v>592</v>
      </c>
      <c r="J86" s="733" t="s">
        <v>0</v>
      </c>
    </row>
    <row r="87" spans="1:10" ht="14.4" customHeight="1" x14ac:dyDescent="0.3">
      <c r="A87" s="729" t="s">
        <v>4403</v>
      </c>
      <c r="B87" s="730" t="s">
        <v>4394</v>
      </c>
      <c r="C87" s="731">
        <v>124.80871</v>
      </c>
      <c r="D87" s="731">
        <v>112.5245</v>
      </c>
      <c r="E87" s="731"/>
      <c r="F87" s="731">
        <v>114.1784</v>
      </c>
      <c r="G87" s="731">
        <v>150</v>
      </c>
      <c r="H87" s="731">
        <v>-35.821600000000004</v>
      </c>
      <c r="I87" s="732">
        <v>0.76118933333333327</v>
      </c>
      <c r="J87" s="733" t="s">
        <v>1</v>
      </c>
    </row>
    <row r="88" spans="1:10" ht="14.4" customHeight="1" x14ac:dyDescent="0.3">
      <c r="A88" s="729" t="s">
        <v>4403</v>
      </c>
      <c r="B88" s="730" t="s">
        <v>4395</v>
      </c>
      <c r="C88" s="731">
        <v>125.98519999999999</v>
      </c>
      <c r="D88" s="731">
        <v>198.19800000000001</v>
      </c>
      <c r="E88" s="731"/>
      <c r="F88" s="731">
        <v>81.311999999999998</v>
      </c>
      <c r="G88" s="731">
        <v>197</v>
      </c>
      <c r="H88" s="731">
        <v>-115.688</v>
      </c>
      <c r="I88" s="732">
        <v>0.412751269035533</v>
      </c>
      <c r="J88" s="733" t="s">
        <v>1</v>
      </c>
    </row>
    <row r="89" spans="1:10" ht="14.4" customHeight="1" x14ac:dyDescent="0.3">
      <c r="A89" s="729" t="s">
        <v>4403</v>
      </c>
      <c r="B89" s="730" t="s">
        <v>4397</v>
      </c>
      <c r="C89" s="731">
        <v>0</v>
      </c>
      <c r="D89" s="731">
        <v>0</v>
      </c>
      <c r="E89" s="731"/>
      <c r="F89" s="731">
        <v>0</v>
      </c>
      <c r="G89" s="731">
        <v>3</v>
      </c>
      <c r="H89" s="731">
        <v>-3</v>
      </c>
      <c r="I89" s="732">
        <v>0</v>
      </c>
      <c r="J89" s="733" t="s">
        <v>1</v>
      </c>
    </row>
    <row r="90" spans="1:10" ht="14.4" customHeight="1" x14ac:dyDescent="0.3">
      <c r="A90" s="729" t="s">
        <v>4403</v>
      </c>
      <c r="B90" s="730" t="s">
        <v>4405</v>
      </c>
      <c r="C90" s="731">
        <v>250.79390999999998</v>
      </c>
      <c r="D90" s="731">
        <v>310.72250000000003</v>
      </c>
      <c r="E90" s="731"/>
      <c r="F90" s="731">
        <v>195.49039999999999</v>
      </c>
      <c r="G90" s="731">
        <v>350</v>
      </c>
      <c r="H90" s="731">
        <v>-154.50960000000001</v>
      </c>
      <c r="I90" s="732">
        <v>0.55854399999999993</v>
      </c>
      <c r="J90" s="733" t="s">
        <v>610</v>
      </c>
    </row>
    <row r="91" spans="1:10" ht="14.4" customHeight="1" x14ac:dyDescent="0.3">
      <c r="A91" s="729" t="s">
        <v>592</v>
      </c>
      <c r="B91" s="730" t="s">
        <v>592</v>
      </c>
      <c r="C91" s="731" t="s">
        <v>592</v>
      </c>
      <c r="D91" s="731" t="s">
        <v>592</v>
      </c>
      <c r="E91" s="731"/>
      <c r="F91" s="731" t="s">
        <v>592</v>
      </c>
      <c r="G91" s="731" t="s">
        <v>592</v>
      </c>
      <c r="H91" s="731" t="s">
        <v>592</v>
      </c>
      <c r="I91" s="732" t="s">
        <v>592</v>
      </c>
      <c r="J91" s="733" t="s">
        <v>611</v>
      </c>
    </row>
    <row r="92" spans="1:10" ht="14.4" customHeight="1" x14ac:dyDescent="0.3">
      <c r="A92" s="729" t="s">
        <v>624</v>
      </c>
      <c r="B92" s="730" t="s">
        <v>625</v>
      </c>
      <c r="C92" s="731" t="s">
        <v>592</v>
      </c>
      <c r="D92" s="731" t="s">
        <v>592</v>
      </c>
      <c r="E92" s="731"/>
      <c r="F92" s="731" t="s">
        <v>592</v>
      </c>
      <c r="G92" s="731" t="s">
        <v>592</v>
      </c>
      <c r="H92" s="731" t="s">
        <v>592</v>
      </c>
      <c r="I92" s="732" t="s">
        <v>592</v>
      </c>
      <c r="J92" s="733" t="s">
        <v>0</v>
      </c>
    </row>
    <row r="93" spans="1:10" ht="14.4" customHeight="1" x14ac:dyDescent="0.3">
      <c r="A93" s="729" t="s">
        <v>624</v>
      </c>
      <c r="B93" s="730" t="s">
        <v>4391</v>
      </c>
      <c r="C93" s="731">
        <v>1175.7137099999998</v>
      </c>
      <c r="D93" s="731">
        <v>1091.1936700000001</v>
      </c>
      <c r="E93" s="731"/>
      <c r="F93" s="731">
        <v>1507.9843399999997</v>
      </c>
      <c r="G93" s="731">
        <v>1169</v>
      </c>
      <c r="H93" s="731">
        <v>338.98433999999975</v>
      </c>
      <c r="I93" s="732">
        <v>1.2899780496150555</v>
      </c>
      <c r="J93" s="733" t="s">
        <v>1</v>
      </c>
    </row>
    <row r="94" spans="1:10" ht="14.4" customHeight="1" x14ac:dyDescent="0.3">
      <c r="A94" s="729" t="s">
        <v>624</v>
      </c>
      <c r="B94" s="730" t="s">
        <v>626</v>
      </c>
      <c r="C94" s="731">
        <v>1175.7137099999998</v>
      </c>
      <c r="D94" s="731">
        <v>1091.1936700000001</v>
      </c>
      <c r="E94" s="731"/>
      <c r="F94" s="731">
        <v>1507.9843399999997</v>
      </c>
      <c r="G94" s="731">
        <v>1169</v>
      </c>
      <c r="H94" s="731">
        <v>338.98433999999975</v>
      </c>
      <c r="I94" s="732">
        <v>1.2899780496150555</v>
      </c>
      <c r="J94" s="733" t="s">
        <v>610</v>
      </c>
    </row>
    <row r="95" spans="1:10" ht="14.4" customHeight="1" x14ac:dyDescent="0.3">
      <c r="A95" s="729" t="s">
        <v>592</v>
      </c>
      <c r="B95" s="730" t="s">
        <v>592</v>
      </c>
      <c r="C95" s="731" t="s">
        <v>592</v>
      </c>
      <c r="D95" s="731" t="s">
        <v>592</v>
      </c>
      <c r="E95" s="731"/>
      <c r="F95" s="731" t="s">
        <v>592</v>
      </c>
      <c r="G95" s="731" t="s">
        <v>592</v>
      </c>
      <c r="H95" s="731" t="s">
        <v>592</v>
      </c>
      <c r="I95" s="732" t="s">
        <v>592</v>
      </c>
      <c r="J95" s="733" t="s">
        <v>611</v>
      </c>
    </row>
    <row r="96" spans="1:10" ht="14.4" customHeight="1" x14ac:dyDescent="0.3">
      <c r="A96" s="729" t="s">
        <v>627</v>
      </c>
      <c r="B96" s="730" t="s">
        <v>628</v>
      </c>
      <c r="C96" s="731" t="s">
        <v>592</v>
      </c>
      <c r="D96" s="731" t="s">
        <v>592</v>
      </c>
      <c r="E96" s="731"/>
      <c r="F96" s="731" t="s">
        <v>592</v>
      </c>
      <c r="G96" s="731" t="s">
        <v>592</v>
      </c>
      <c r="H96" s="731" t="s">
        <v>592</v>
      </c>
      <c r="I96" s="732" t="s">
        <v>592</v>
      </c>
      <c r="J96" s="733" t="s">
        <v>0</v>
      </c>
    </row>
    <row r="97" spans="1:10" ht="14.4" customHeight="1" x14ac:dyDescent="0.3">
      <c r="A97" s="729" t="s">
        <v>627</v>
      </c>
      <c r="B97" s="730" t="s">
        <v>4391</v>
      </c>
      <c r="C97" s="731">
        <v>1645.1598799999999</v>
      </c>
      <c r="D97" s="731">
        <v>2158.8986500000001</v>
      </c>
      <c r="E97" s="731"/>
      <c r="F97" s="731">
        <v>2044.7534499999999</v>
      </c>
      <c r="G97" s="731">
        <v>2112</v>
      </c>
      <c r="H97" s="731">
        <v>-67.24655000000007</v>
      </c>
      <c r="I97" s="732">
        <v>0.96815977746212123</v>
      </c>
      <c r="J97" s="733" t="s">
        <v>1</v>
      </c>
    </row>
    <row r="98" spans="1:10" ht="14.4" customHeight="1" x14ac:dyDescent="0.3">
      <c r="A98" s="729" t="s">
        <v>627</v>
      </c>
      <c r="B98" s="730" t="s">
        <v>629</v>
      </c>
      <c r="C98" s="731">
        <v>1645.1598799999999</v>
      </c>
      <c r="D98" s="731">
        <v>2158.8986500000001</v>
      </c>
      <c r="E98" s="731"/>
      <c r="F98" s="731">
        <v>2044.7534499999999</v>
      </c>
      <c r="G98" s="731">
        <v>2112</v>
      </c>
      <c r="H98" s="731">
        <v>-67.24655000000007</v>
      </c>
      <c r="I98" s="732">
        <v>0.96815977746212123</v>
      </c>
      <c r="J98" s="733" t="s">
        <v>610</v>
      </c>
    </row>
    <row r="99" spans="1:10" ht="14.4" customHeight="1" x14ac:dyDescent="0.3">
      <c r="A99" s="729" t="s">
        <v>592</v>
      </c>
      <c r="B99" s="730" t="s">
        <v>592</v>
      </c>
      <c r="C99" s="731" t="s">
        <v>592</v>
      </c>
      <c r="D99" s="731" t="s">
        <v>592</v>
      </c>
      <c r="E99" s="731"/>
      <c r="F99" s="731" t="s">
        <v>592</v>
      </c>
      <c r="G99" s="731" t="s">
        <v>592</v>
      </c>
      <c r="H99" s="731" t="s">
        <v>592</v>
      </c>
      <c r="I99" s="732" t="s">
        <v>592</v>
      </c>
      <c r="J99" s="733" t="s">
        <v>611</v>
      </c>
    </row>
    <row r="100" spans="1:10" ht="14.4" customHeight="1" x14ac:dyDescent="0.3">
      <c r="A100" s="729" t="s">
        <v>630</v>
      </c>
      <c r="B100" s="730" t="s">
        <v>631</v>
      </c>
      <c r="C100" s="731" t="s">
        <v>592</v>
      </c>
      <c r="D100" s="731" t="s">
        <v>592</v>
      </c>
      <c r="E100" s="731"/>
      <c r="F100" s="731" t="s">
        <v>592</v>
      </c>
      <c r="G100" s="731" t="s">
        <v>592</v>
      </c>
      <c r="H100" s="731" t="s">
        <v>592</v>
      </c>
      <c r="I100" s="732" t="s">
        <v>592</v>
      </c>
      <c r="J100" s="733" t="s">
        <v>0</v>
      </c>
    </row>
    <row r="101" spans="1:10" ht="14.4" customHeight="1" x14ac:dyDescent="0.3">
      <c r="A101" s="729" t="s">
        <v>630</v>
      </c>
      <c r="B101" s="730" t="s">
        <v>4391</v>
      </c>
      <c r="C101" s="731">
        <v>487.87397000000004</v>
      </c>
      <c r="D101" s="731">
        <v>664.65667999999982</v>
      </c>
      <c r="E101" s="731"/>
      <c r="F101" s="731">
        <v>1100.8634599999998</v>
      </c>
      <c r="G101" s="731">
        <v>746</v>
      </c>
      <c r="H101" s="731">
        <v>354.8634599999998</v>
      </c>
      <c r="I101" s="732">
        <v>1.4756882841823054</v>
      </c>
      <c r="J101" s="733" t="s">
        <v>1</v>
      </c>
    </row>
    <row r="102" spans="1:10" ht="14.4" customHeight="1" x14ac:dyDescent="0.3">
      <c r="A102" s="729" t="s">
        <v>630</v>
      </c>
      <c r="B102" s="730" t="s">
        <v>632</v>
      </c>
      <c r="C102" s="731">
        <v>487.87397000000004</v>
      </c>
      <c r="D102" s="731">
        <v>664.65667999999982</v>
      </c>
      <c r="E102" s="731"/>
      <c r="F102" s="731">
        <v>1100.8634599999998</v>
      </c>
      <c r="G102" s="731">
        <v>746</v>
      </c>
      <c r="H102" s="731">
        <v>354.8634599999998</v>
      </c>
      <c r="I102" s="732">
        <v>1.4756882841823054</v>
      </c>
      <c r="J102" s="733" t="s">
        <v>610</v>
      </c>
    </row>
    <row r="103" spans="1:10" ht="14.4" customHeight="1" x14ac:dyDescent="0.3">
      <c r="A103" s="729" t="s">
        <v>592</v>
      </c>
      <c r="B103" s="730" t="s">
        <v>592</v>
      </c>
      <c r="C103" s="731" t="s">
        <v>592</v>
      </c>
      <c r="D103" s="731" t="s">
        <v>592</v>
      </c>
      <c r="E103" s="731"/>
      <c r="F103" s="731" t="s">
        <v>592</v>
      </c>
      <c r="G103" s="731" t="s">
        <v>592</v>
      </c>
      <c r="H103" s="731" t="s">
        <v>592</v>
      </c>
      <c r="I103" s="732" t="s">
        <v>592</v>
      </c>
      <c r="J103" s="733" t="s">
        <v>611</v>
      </c>
    </row>
    <row r="104" spans="1:10" ht="14.4" customHeight="1" x14ac:dyDescent="0.3">
      <c r="A104" s="729" t="s">
        <v>633</v>
      </c>
      <c r="B104" s="730" t="s">
        <v>634</v>
      </c>
      <c r="C104" s="731" t="s">
        <v>592</v>
      </c>
      <c r="D104" s="731" t="s">
        <v>592</v>
      </c>
      <c r="E104" s="731"/>
      <c r="F104" s="731" t="s">
        <v>592</v>
      </c>
      <c r="G104" s="731" t="s">
        <v>592</v>
      </c>
      <c r="H104" s="731" t="s">
        <v>592</v>
      </c>
      <c r="I104" s="732" t="s">
        <v>592</v>
      </c>
      <c r="J104" s="733" t="s">
        <v>0</v>
      </c>
    </row>
    <row r="105" spans="1:10" ht="14.4" customHeight="1" x14ac:dyDescent="0.3">
      <c r="A105" s="729" t="s">
        <v>633</v>
      </c>
      <c r="B105" s="730" t="s">
        <v>4391</v>
      </c>
      <c r="C105" s="731">
        <v>254.20442999999997</v>
      </c>
      <c r="D105" s="731">
        <v>377.31443999999999</v>
      </c>
      <c r="E105" s="731"/>
      <c r="F105" s="731">
        <v>507.61628000000002</v>
      </c>
      <c r="G105" s="731">
        <v>542</v>
      </c>
      <c r="H105" s="731">
        <v>-34.383719999999983</v>
      </c>
      <c r="I105" s="732">
        <v>0.93656140221402218</v>
      </c>
      <c r="J105" s="733" t="s">
        <v>1</v>
      </c>
    </row>
    <row r="106" spans="1:10" ht="14.4" customHeight="1" x14ac:dyDescent="0.3">
      <c r="A106" s="729" t="s">
        <v>633</v>
      </c>
      <c r="B106" s="730" t="s">
        <v>635</v>
      </c>
      <c r="C106" s="731">
        <v>254.20442999999997</v>
      </c>
      <c r="D106" s="731">
        <v>377.31443999999999</v>
      </c>
      <c r="E106" s="731"/>
      <c r="F106" s="731">
        <v>507.61628000000002</v>
      </c>
      <c r="G106" s="731">
        <v>542</v>
      </c>
      <c r="H106" s="731">
        <v>-34.383719999999983</v>
      </c>
      <c r="I106" s="732">
        <v>0.93656140221402218</v>
      </c>
      <c r="J106" s="733" t="s">
        <v>610</v>
      </c>
    </row>
    <row r="107" spans="1:10" ht="14.4" customHeight="1" x14ac:dyDescent="0.3">
      <c r="A107" s="729" t="s">
        <v>592</v>
      </c>
      <c r="B107" s="730" t="s">
        <v>592</v>
      </c>
      <c r="C107" s="731" t="s">
        <v>592</v>
      </c>
      <c r="D107" s="731" t="s">
        <v>592</v>
      </c>
      <c r="E107" s="731"/>
      <c r="F107" s="731" t="s">
        <v>592</v>
      </c>
      <c r="G107" s="731" t="s">
        <v>592</v>
      </c>
      <c r="H107" s="731" t="s">
        <v>592</v>
      </c>
      <c r="I107" s="732" t="s">
        <v>592</v>
      </c>
      <c r="J107" s="733" t="s">
        <v>611</v>
      </c>
    </row>
    <row r="108" spans="1:10" ht="14.4" customHeight="1" x14ac:dyDescent="0.3">
      <c r="A108" s="729" t="s">
        <v>636</v>
      </c>
      <c r="B108" s="730" t="s">
        <v>637</v>
      </c>
      <c r="C108" s="731" t="s">
        <v>592</v>
      </c>
      <c r="D108" s="731" t="s">
        <v>592</v>
      </c>
      <c r="E108" s="731"/>
      <c r="F108" s="731" t="s">
        <v>592</v>
      </c>
      <c r="G108" s="731" t="s">
        <v>592</v>
      </c>
      <c r="H108" s="731" t="s">
        <v>592</v>
      </c>
      <c r="I108" s="732" t="s">
        <v>592</v>
      </c>
      <c r="J108" s="733" t="s">
        <v>0</v>
      </c>
    </row>
    <row r="109" spans="1:10" ht="14.4" customHeight="1" x14ac:dyDescent="0.3">
      <c r="A109" s="729" t="s">
        <v>636</v>
      </c>
      <c r="B109" s="730" t="s">
        <v>4391</v>
      </c>
      <c r="C109" s="731">
        <v>696.03887999999995</v>
      </c>
      <c r="D109" s="731">
        <v>812.24639000000002</v>
      </c>
      <c r="E109" s="731"/>
      <c r="F109" s="731">
        <v>833.16468000000009</v>
      </c>
      <c r="G109" s="731">
        <v>855</v>
      </c>
      <c r="H109" s="731">
        <v>-21.835319999999911</v>
      </c>
      <c r="I109" s="732">
        <v>0.9744616140350878</v>
      </c>
      <c r="J109" s="733" t="s">
        <v>1</v>
      </c>
    </row>
    <row r="110" spans="1:10" ht="14.4" customHeight="1" x14ac:dyDescent="0.3">
      <c r="A110" s="729" t="s">
        <v>636</v>
      </c>
      <c r="B110" s="730" t="s">
        <v>638</v>
      </c>
      <c r="C110" s="731">
        <v>696.03887999999995</v>
      </c>
      <c r="D110" s="731">
        <v>812.24639000000002</v>
      </c>
      <c r="E110" s="731"/>
      <c r="F110" s="731">
        <v>833.16468000000009</v>
      </c>
      <c r="G110" s="731">
        <v>855</v>
      </c>
      <c r="H110" s="731">
        <v>-21.835319999999911</v>
      </c>
      <c r="I110" s="732">
        <v>0.9744616140350878</v>
      </c>
      <c r="J110" s="733" t="s">
        <v>610</v>
      </c>
    </row>
    <row r="111" spans="1:10" ht="14.4" customHeight="1" x14ac:dyDescent="0.3">
      <c r="A111" s="729" t="s">
        <v>592</v>
      </c>
      <c r="B111" s="730" t="s">
        <v>592</v>
      </c>
      <c r="C111" s="731" t="s">
        <v>592</v>
      </c>
      <c r="D111" s="731" t="s">
        <v>592</v>
      </c>
      <c r="E111" s="731"/>
      <c r="F111" s="731" t="s">
        <v>592</v>
      </c>
      <c r="G111" s="731" t="s">
        <v>592</v>
      </c>
      <c r="H111" s="731" t="s">
        <v>592</v>
      </c>
      <c r="I111" s="732" t="s">
        <v>592</v>
      </c>
      <c r="J111" s="733" t="s">
        <v>611</v>
      </c>
    </row>
    <row r="112" spans="1:10" ht="14.4" customHeight="1" x14ac:dyDescent="0.3">
      <c r="A112" s="729" t="s">
        <v>639</v>
      </c>
      <c r="B112" s="730" t="s">
        <v>640</v>
      </c>
      <c r="C112" s="731" t="s">
        <v>592</v>
      </c>
      <c r="D112" s="731" t="s">
        <v>592</v>
      </c>
      <c r="E112" s="731"/>
      <c r="F112" s="731" t="s">
        <v>592</v>
      </c>
      <c r="G112" s="731" t="s">
        <v>592</v>
      </c>
      <c r="H112" s="731" t="s">
        <v>592</v>
      </c>
      <c r="I112" s="732" t="s">
        <v>592</v>
      </c>
      <c r="J112" s="733" t="s">
        <v>0</v>
      </c>
    </row>
    <row r="113" spans="1:10" ht="14.4" customHeight="1" x14ac:dyDescent="0.3">
      <c r="A113" s="729" t="s">
        <v>639</v>
      </c>
      <c r="B113" s="730" t="s">
        <v>4391</v>
      </c>
      <c r="C113" s="731">
        <v>90.270320000000012</v>
      </c>
      <c r="D113" s="731">
        <v>66.209229999999991</v>
      </c>
      <c r="E113" s="731"/>
      <c r="F113" s="731">
        <v>18.916839999999997</v>
      </c>
      <c r="G113" s="731">
        <v>75</v>
      </c>
      <c r="H113" s="731">
        <v>-56.083160000000007</v>
      </c>
      <c r="I113" s="732">
        <v>0.25222453333333328</v>
      </c>
      <c r="J113" s="733" t="s">
        <v>1</v>
      </c>
    </row>
    <row r="114" spans="1:10" ht="14.4" customHeight="1" x14ac:dyDescent="0.3">
      <c r="A114" s="729" t="s">
        <v>639</v>
      </c>
      <c r="B114" s="730" t="s">
        <v>641</v>
      </c>
      <c r="C114" s="731">
        <v>90.270320000000012</v>
      </c>
      <c r="D114" s="731">
        <v>66.209229999999991</v>
      </c>
      <c r="E114" s="731"/>
      <c r="F114" s="731">
        <v>18.916839999999997</v>
      </c>
      <c r="G114" s="731">
        <v>75</v>
      </c>
      <c r="H114" s="731">
        <v>-56.083160000000007</v>
      </c>
      <c r="I114" s="732">
        <v>0.25222453333333328</v>
      </c>
      <c r="J114" s="733" t="s">
        <v>610</v>
      </c>
    </row>
    <row r="115" spans="1:10" ht="14.4" customHeight="1" x14ac:dyDescent="0.3">
      <c r="A115" s="729" t="s">
        <v>592</v>
      </c>
      <c r="B115" s="730" t="s">
        <v>592</v>
      </c>
      <c r="C115" s="731" t="s">
        <v>592</v>
      </c>
      <c r="D115" s="731" t="s">
        <v>592</v>
      </c>
      <c r="E115" s="731"/>
      <c r="F115" s="731" t="s">
        <v>592</v>
      </c>
      <c r="G115" s="731" t="s">
        <v>592</v>
      </c>
      <c r="H115" s="731" t="s">
        <v>592</v>
      </c>
      <c r="I115" s="732" t="s">
        <v>592</v>
      </c>
      <c r="J115" s="733" t="s">
        <v>611</v>
      </c>
    </row>
    <row r="116" spans="1:10" ht="14.4" customHeight="1" x14ac:dyDescent="0.3">
      <c r="A116" s="729" t="s">
        <v>4406</v>
      </c>
      <c r="B116" s="730" t="s">
        <v>4407</v>
      </c>
      <c r="C116" s="731" t="s">
        <v>592</v>
      </c>
      <c r="D116" s="731" t="s">
        <v>592</v>
      </c>
      <c r="E116" s="731"/>
      <c r="F116" s="731" t="s">
        <v>592</v>
      </c>
      <c r="G116" s="731" t="s">
        <v>592</v>
      </c>
      <c r="H116" s="731" t="s">
        <v>592</v>
      </c>
      <c r="I116" s="732" t="s">
        <v>592</v>
      </c>
      <c r="J116" s="733" t="s">
        <v>0</v>
      </c>
    </row>
    <row r="117" spans="1:10" ht="14.4" customHeight="1" x14ac:dyDescent="0.3">
      <c r="A117" s="729" t="s">
        <v>4406</v>
      </c>
      <c r="B117" s="730" t="s">
        <v>4391</v>
      </c>
      <c r="C117" s="731">
        <v>0</v>
      </c>
      <c r="D117" s="731">
        <v>222.50810999999999</v>
      </c>
      <c r="E117" s="731"/>
      <c r="F117" s="731">
        <v>355.61778999999996</v>
      </c>
      <c r="G117" s="731">
        <v>680</v>
      </c>
      <c r="H117" s="731">
        <v>-324.38221000000004</v>
      </c>
      <c r="I117" s="732">
        <v>0.52296733823529407</v>
      </c>
      <c r="J117" s="733" t="s">
        <v>1</v>
      </c>
    </row>
    <row r="118" spans="1:10" ht="14.4" customHeight="1" x14ac:dyDescent="0.3">
      <c r="A118" s="729" t="s">
        <v>4406</v>
      </c>
      <c r="B118" s="730" t="s">
        <v>4408</v>
      </c>
      <c r="C118" s="731">
        <v>0</v>
      </c>
      <c r="D118" s="731">
        <v>222.50810999999999</v>
      </c>
      <c r="E118" s="731"/>
      <c r="F118" s="731">
        <v>355.61778999999996</v>
      </c>
      <c r="G118" s="731">
        <v>680</v>
      </c>
      <c r="H118" s="731">
        <v>-324.38221000000004</v>
      </c>
      <c r="I118" s="732">
        <v>0.52296733823529407</v>
      </c>
      <c r="J118" s="733" t="s">
        <v>610</v>
      </c>
    </row>
    <row r="119" spans="1:10" ht="14.4" customHeight="1" x14ac:dyDescent="0.3">
      <c r="A119" s="729" t="s">
        <v>592</v>
      </c>
      <c r="B119" s="730" t="s">
        <v>592</v>
      </c>
      <c r="C119" s="731" t="s">
        <v>592</v>
      </c>
      <c r="D119" s="731" t="s">
        <v>592</v>
      </c>
      <c r="E119" s="731"/>
      <c r="F119" s="731" t="s">
        <v>592</v>
      </c>
      <c r="G119" s="731" t="s">
        <v>592</v>
      </c>
      <c r="H119" s="731" t="s">
        <v>592</v>
      </c>
      <c r="I119" s="732" t="s">
        <v>592</v>
      </c>
      <c r="J119" s="733" t="s">
        <v>611</v>
      </c>
    </row>
    <row r="120" spans="1:10" ht="14.4" customHeight="1" x14ac:dyDescent="0.3">
      <c r="A120" s="729" t="s">
        <v>590</v>
      </c>
      <c r="B120" s="730" t="s">
        <v>605</v>
      </c>
      <c r="C120" s="731">
        <v>6433.5586299999995</v>
      </c>
      <c r="D120" s="731">
        <v>7984.9052200000015</v>
      </c>
      <c r="E120" s="731"/>
      <c r="F120" s="731">
        <v>8955.1705299999994</v>
      </c>
      <c r="G120" s="731">
        <v>8921</v>
      </c>
      <c r="H120" s="731">
        <v>34.170529999999417</v>
      </c>
      <c r="I120" s="732">
        <v>1.0038303474946755</v>
      </c>
      <c r="J120" s="733" t="s">
        <v>606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5359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15.83757973011525</v>
      </c>
      <c r="J3" s="203">
        <f>SUBTOTAL(9,J5:J1048576)</f>
        <v>566344</v>
      </c>
      <c r="K3" s="204">
        <f>SUBTOTAL(9,K5:K1048576)</f>
        <v>8969518.2546723913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590</v>
      </c>
      <c r="B5" s="825" t="s">
        <v>591</v>
      </c>
      <c r="C5" s="828" t="s">
        <v>607</v>
      </c>
      <c r="D5" s="862" t="s">
        <v>608</v>
      </c>
      <c r="E5" s="828" t="s">
        <v>4409</v>
      </c>
      <c r="F5" s="862" t="s">
        <v>4410</v>
      </c>
      <c r="G5" s="828" t="s">
        <v>4411</v>
      </c>
      <c r="H5" s="828" t="s">
        <v>4412</v>
      </c>
      <c r="I5" s="225">
        <v>147.1824951171875</v>
      </c>
      <c r="J5" s="225">
        <v>90</v>
      </c>
      <c r="K5" s="848">
        <v>13246.460205078125</v>
      </c>
    </row>
    <row r="6" spans="1:11" ht="14.4" customHeight="1" x14ac:dyDescent="0.3">
      <c r="A6" s="831" t="s">
        <v>590</v>
      </c>
      <c r="B6" s="832" t="s">
        <v>591</v>
      </c>
      <c r="C6" s="835" t="s">
        <v>607</v>
      </c>
      <c r="D6" s="863" t="s">
        <v>608</v>
      </c>
      <c r="E6" s="835" t="s">
        <v>4409</v>
      </c>
      <c r="F6" s="863" t="s">
        <v>4410</v>
      </c>
      <c r="G6" s="835" t="s">
        <v>4413</v>
      </c>
      <c r="H6" s="835" t="s">
        <v>4414</v>
      </c>
      <c r="I6" s="849">
        <v>147.17749404907227</v>
      </c>
      <c r="J6" s="849">
        <v>90</v>
      </c>
      <c r="K6" s="850">
        <v>13246.100341796875</v>
      </c>
    </row>
    <row r="7" spans="1:11" ht="14.4" customHeight="1" x14ac:dyDescent="0.3">
      <c r="A7" s="831" t="s">
        <v>590</v>
      </c>
      <c r="B7" s="832" t="s">
        <v>591</v>
      </c>
      <c r="C7" s="835" t="s">
        <v>607</v>
      </c>
      <c r="D7" s="863" t="s">
        <v>608</v>
      </c>
      <c r="E7" s="835" t="s">
        <v>4409</v>
      </c>
      <c r="F7" s="863" t="s">
        <v>4410</v>
      </c>
      <c r="G7" s="835" t="s">
        <v>4415</v>
      </c>
      <c r="H7" s="835" t="s">
        <v>4416</v>
      </c>
      <c r="I7" s="849">
        <v>152.46750259399414</v>
      </c>
      <c r="J7" s="849">
        <v>12</v>
      </c>
      <c r="K7" s="850">
        <v>1829.6100158691406</v>
      </c>
    </row>
    <row r="8" spans="1:11" ht="14.4" customHeight="1" x14ac:dyDescent="0.3">
      <c r="A8" s="831" t="s">
        <v>590</v>
      </c>
      <c r="B8" s="832" t="s">
        <v>591</v>
      </c>
      <c r="C8" s="835" t="s">
        <v>607</v>
      </c>
      <c r="D8" s="863" t="s">
        <v>608</v>
      </c>
      <c r="E8" s="835" t="s">
        <v>4409</v>
      </c>
      <c r="F8" s="863" t="s">
        <v>4410</v>
      </c>
      <c r="G8" s="835" t="s">
        <v>4417</v>
      </c>
      <c r="H8" s="835" t="s">
        <v>4418</v>
      </c>
      <c r="I8" s="849">
        <v>267.03221221320035</v>
      </c>
      <c r="J8" s="849">
        <v>4</v>
      </c>
      <c r="K8" s="850">
        <v>1011.4321821861347</v>
      </c>
    </row>
    <row r="9" spans="1:11" ht="14.4" customHeight="1" x14ac:dyDescent="0.3">
      <c r="A9" s="831" t="s">
        <v>590</v>
      </c>
      <c r="B9" s="832" t="s">
        <v>591</v>
      </c>
      <c r="C9" s="835" t="s">
        <v>607</v>
      </c>
      <c r="D9" s="863" t="s">
        <v>608</v>
      </c>
      <c r="E9" s="835" t="s">
        <v>4419</v>
      </c>
      <c r="F9" s="863" t="s">
        <v>4420</v>
      </c>
      <c r="G9" s="835" t="s">
        <v>4421</v>
      </c>
      <c r="H9" s="835" t="s">
        <v>4422</v>
      </c>
      <c r="I9" s="849">
        <v>13.220000267028809</v>
      </c>
      <c r="J9" s="849">
        <v>8</v>
      </c>
      <c r="K9" s="850">
        <v>105.73999786376953</v>
      </c>
    </row>
    <row r="10" spans="1:11" ht="14.4" customHeight="1" x14ac:dyDescent="0.3">
      <c r="A10" s="831" t="s">
        <v>590</v>
      </c>
      <c r="B10" s="832" t="s">
        <v>591</v>
      </c>
      <c r="C10" s="835" t="s">
        <v>607</v>
      </c>
      <c r="D10" s="863" t="s">
        <v>608</v>
      </c>
      <c r="E10" s="835" t="s">
        <v>4419</v>
      </c>
      <c r="F10" s="863" t="s">
        <v>4420</v>
      </c>
      <c r="G10" s="835" t="s">
        <v>4423</v>
      </c>
      <c r="H10" s="835" t="s">
        <v>4424</v>
      </c>
      <c r="I10" s="849">
        <v>0.50999999046325684</v>
      </c>
      <c r="J10" s="849">
        <v>200</v>
      </c>
      <c r="K10" s="850">
        <v>101.63999938964844</v>
      </c>
    </row>
    <row r="11" spans="1:11" ht="14.4" customHeight="1" x14ac:dyDescent="0.3">
      <c r="A11" s="831" t="s">
        <v>590</v>
      </c>
      <c r="B11" s="832" t="s">
        <v>591</v>
      </c>
      <c r="C11" s="835" t="s">
        <v>607</v>
      </c>
      <c r="D11" s="863" t="s">
        <v>608</v>
      </c>
      <c r="E11" s="835" t="s">
        <v>4425</v>
      </c>
      <c r="F11" s="863" t="s">
        <v>4426</v>
      </c>
      <c r="G11" s="835" t="s">
        <v>4427</v>
      </c>
      <c r="H11" s="835" t="s">
        <v>4428</v>
      </c>
      <c r="I11" s="849">
        <v>0.50999999046325684</v>
      </c>
      <c r="J11" s="849">
        <v>10000</v>
      </c>
      <c r="K11" s="850">
        <v>5100</v>
      </c>
    </row>
    <row r="12" spans="1:11" ht="14.4" customHeight="1" x14ac:dyDescent="0.3">
      <c r="A12" s="831" t="s">
        <v>590</v>
      </c>
      <c r="B12" s="832" t="s">
        <v>591</v>
      </c>
      <c r="C12" s="835" t="s">
        <v>607</v>
      </c>
      <c r="D12" s="863" t="s">
        <v>608</v>
      </c>
      <c r="E12" s="835" t="s">
        <v>4425</v>
      </c>
      <c r="F12" s="863" t="s">
        <v>4426</v>
      </c>
      <c r="G12" s="835" t="s">
        <v>4429</v>
      </c>
      <c r="H12" s="835" t="s">
        <v>4430</v>
      </c>
      <c r="I12" s="849">
        <v>0.97500002384185791</v>
      </c>
      <c r="J12" s="849">
        <v>1000</v>
      </c>
      <c r="K12" s="850">
        <v>975</v>
      </c>
    </row>
    <row r="13" spans="1:11" ht="14.4" customHeight="1" x14ac:dyDescent="0.3">
      <c r="A13" s="831" t="s">
        <v>590</v>
      </c>
      <c r="B13" s="832" t="s">
        <v>591</v>
      </c>
      <c r="C13" s="835" t="s">
        <v>607</v>
      </c>
      <c r="D13" s="863" t="s">
        <v>608</v>
      </c>
      <c r="E13" s="835" t="s">
        <v>4425</v>
      </c>
      <c r="F13" s="863" t="s">
        <v>4426</v>
      </c>
      <c r="G13" s="835" t="s">
        <v>4431</v>
      </c>
      <c r="H13" s="835" t="s">
        <v>4432</v>
      </c>
      <c r="I13" s="849">
        <v>11.840000152587891</v>
      </c>
      <c r="J13" s="849">
        <v>400</v>
      </c>
      <c r="K13" s="850">
        <v>4736</v>
      </c>
    </row>
    <row r="14" spans="1:11" ht="14.4" customHeight="1" x14ac:dyDescent="0.3">
      <c r="A14" s="831" t="s">
        <v>590</v>
      </c>
      <c r="B14" s="832" t="s">
        <v>591</v>
      </c>
      <c r="C14" s="835" t="s">
        <v>607</v>
      </c>
      <c r="D14" s="863" t="s">
        <v>608</v>
      </c>
      <c r="E14" s="835" t="s">
        <v>4425</v>
      </c>
      <c r="F14" s="863" t="s">
        <v>4426</v>
      </c>
      <c r="G14" s="835" t="s">
        <v>4433</v>
      </c>
      <c r="H14" s="835" t="s">
        <v>4434</v>
      </c>
      <c r="I14" s="849">
        <v>790.8800048828125</v>
      </c>
      <c r="J14" s="849">
        <v>2</v>
      </c>
      <c r="K14" s="850">
        <v>1581.760009765625</v>
      </c>
    </row>
    <row r="15" spans="1:11" ht="14.4" customHeight="1" x14ac:dyDescent="0.3">
      <c r="A15" s="831" t="s">
        <v>590</v>
      </c>
      <c r="B15" s="832" t="s">
        <v>591</v>
      </c>
      <c r="C15" s="835" t="s">
        <v>607</v>
      </c>
      <c r="D15" s="863" t="s">
        <v>608</v>
      </c>
      <c r="E15" s="835" t="s">
        <v>4425</v>
      </c>
      <c r="F15" s="863" t="s">
        <v>4426</v>
      </c>
      <c r="G15" s="835" t="s">
        <v>4435</v>
      </c>
      <c r="H15" s="835" t="s">
        <v>4436</v>
      </c>
      <c r="I15" s="849">
        <v>62.680000305175781</v>
      </c>
      <c r="J15" s="849">
        <v>60</v>
      </c>
      <c r="K15" s="850">
        <v>3760.7501220703125</v>
      </c>
    </row>
    <row r="16" spans="1:11" ht="14.4" customHeight="1" x14ac:dyDescent="0.3">
      <c r="A16" s="831" t="s">
        <v>590</v>
      </c>
      <c r="B16" s="832" t="s">
        <v>591</v>
      </c>
      <c r="C16" s="835" t="s">
        <v>607</v>
      </c>
      <c r="D16" s="863" t="s">
        <v>608</v>
      </c>
      <c r="E16" s="835" t="s">
        <v>4425</v>
      </c>
      <c r="F16" s="863" t="s">
        <v>4426</v>
      </c>
      <c r="G16" s="835" t="s">
        <v>4437</v>
      </c>
      <c r="H16" s="835" t="s">
        <v>4438</v>
      </c>
      <c r="I16" s="849">
        <v>22.146666208902996</v>
      </c>
      <c r="J16" s="849">
        <v>30</v>
      </c>
      <c r="K16" s="850">
        <v>664.39999389648437</v>
      </c>
    </row>
    <row r="17" spans="1:11" ht="14.4" customHeight="1" x14ac:dyDescent="0.3">
      <c r="A17" s="831" t="s">
        <v>590</v>
      </c>
      <c r="B17" s="832" t="s">
        <v>591</v>
      </c>
      <c r="C17" s="835" t="s">
        <v>607</v>
      </c>
      <c r="D17" s="863" t="s">
        <v>608</v>
      </c>
      <c r="E17" s="835" t="s">
        <v>4425</v>
      </c>
      <c r="F17" s="863" t="s">
        <v>4426</v>
      </c>
      <c r="G17" s="835" t="s">
        <v>4439</v>
      </c>
      <c r="H17" s="835" t="s">
        <v>4440</v>
      </c>
      <c r="I17" s="849">
        <v>139.17999267578125</v>
      </c>
      <c r="J17" s="849">
        <v>4</v>
      </c>
      <c r="K17" s="850">
        <v>556.719970703125</v>
      </c>
    </row>
    <row r="18" spans="1:11" ht="14.4" customHeight="1" x14ac:dyDescent="0.3">
      <c r="A18" s="831" t="s">
        <v>590</v>
      </c>
      <c r="B18" s="832" t="s">
        <v>591</v>
      </c>
      <c r="C18" s="835" t="s">
        <v>607</v>
      </c>
      <c r="D18" s="863" t="s">
        <v>608</v>
      </c>
      <c r="E18" s="835" t="s">
        <v>4425</v>
      </c>
      <c r="F18" s="863" t="s">
        <v>4426</v>
      </c>
      <c r="G18" s="835" t="s">
        <v>4441</v>
      </c>
      <c r="H18" s="835" t="s">
        <v>4442</v>
      </c>
      <c r="I18" s="849">
        <v>14.800000190734863</v>
      </c>
      <c r="J18" s="849">
        <v>200</v>
      </c>
      <c r="K18" s="850">
        <v>2960</v>
      </c>
    </row>
    <row r="19" spans="1:11" ht="14.4" customHeight="1" x14ac:dyDescent="0.3">
      <c r="A19" s="831" t="s">
        <v>590</v>
      </c>
      <c r="B19" s="832" t="s">
        <v>591</v>
      </c>
      <c r="C19" s="835" t="s">
        <v>607</v>
      </c>
      <c r="D19" s="863" t="s">
        <v>608</v>
      </c>
      <c r="E19" s="835" t="s">
        <v>4425</v>
      </c>
      <c r="F19" s="863" t="s">
        <v>4426</v>
      </c>
      <c r="G19" s="835" t="s">
        <v>4443</v>
      </c>
      <c r="H19" s="835" t="s">
        <v>4444</v>
      </c>
      <c r="I19" s="849">
        <v>0.86000001430511475</v>
      </c>
      <c r="J19" s="849">
        <v>400</v>
      </c>
      <c r="K19" s="850">
        <v>344</v>
      </c>
    </row>
    <row r="20" spans="1:11" ht="14.4" customHeight="1" x14ac:dyDescent="0.3">
      <c r="A20" s="831" t="s">
        <v>590</v>
      </c>
      <c r="B20" s="832" t="s">
        <v>591</v>
      </c>
      <c r="C20" s="835" t="s">
        <v>607</v>
      </c>
      <c r="D20" s="863" t="s">
        <v>608</v>
      </c>
      <c r="E20" s="835" t="s">
        <v>4425</v>
      </c>
      <c r="F20" s="863" t="s">
        <v>4426</v>
      </c>
      <c r="G20" s="835" t="s">
        <v>4445</v>
      </c>
      <c r="H20" s="835" t="s">
        <v>4446</v>
      </c>
      <c r="I20" s="849">
        <v>1.5166666507720947</v>
      </c>
      <c r="J20" s="849">
        <v>300</v>
      </c>
      <c r="K20" s="850">
        <v>455</v>
      </c>
    </row>
    <row r="21" spans="1:11" ht="14.4" customHeight="1" x14ac:dyDescent="0.3">
      <c r="A21" s="831" t="s">
        <v>590</v>
      </c>
      <c r="B21" s="832" t="s">
        <v>591</v>
      </c>
      <c r="C21" s="835" t="s">
        <v>607</v>
      </c>
      <c r="D21" s="863" t="s">
        <v>608</v>
      </c>
      <c r="E21" s="835" t="s">
        <v>4425</v>
      </c>
      <c r="F21" s="863" t="s">
        <v>4426</v>
      </c>
      <c r="G21" s="835" t="s">
        <v>4447</v>
      </c>
      <c r="H21" s="835" t="s">
        <v>4448</v>
      </c>
      <c r="I21" s="849">
        <v>0.37999999523162842</v>
      </c>
      <c r="J21" s="849">
        <v>900</v>
      </c>
      <c r="K21" s="850">
        <v>342</v>
      </c>
    </row>
    <row r="22" spans="1:11" ht="14.4" customHeight="1" x14ac:dyDescent="0.3">
      <c r="A22" s="831" t="s">
        <v>590</v>
      </c>
      <c r="B22" s="832" t="s">
        <v>591</v>
      </c>
      <c r="C22" s="835" t="s">
        <v>607</v>
      </c>
      <c r="D22" s="863" t="s">
        <v>608</v>
      </c>
      <c r="E22" s="835" t="s">
        <v>4425</v>
      </c>
      <c r="F22" s="863" t="s">
        <v>4426</v>
      </c>
      <c r="G22" s="835" t="s">
        <v>4449</v>
      </c>
      <c r="H22" s="835" t="s">
        <v>4450</v>
      </c>
      <c r="I22" s="849">
        <v>18.88499927520752</v>
      </c>
      <c r="J22" s="849">
        <v>60</v>
      </c>
      <c r="K22" s="850">
        <v>1133.2699890136719</v>
      </c>
    </row>
    <row r="23" spans="1:11" ht="14.4" customHeight="1" x14ac:dyDescent="0.3">
      <c r="A23" s="831" t="s">
        <v>590</v>
      </c>
      <c r="B23" s="832" t="s">
        <v>591</v>
      </c>
      <c r="C23" s="835" t="s">
        <v>607</v>
      </c>
      <c r="D23" s="863" t="s">
        <v>608</v>
      </c>
      <c r="E23" s="835" t="s">
        <v>4425</v>
      </c>
      <c r="F23" s="863" t="s">
        <v>4426</v>
      </c>
      <c r="G23" s="835" t="s">
        <v>4451</v>
      </c>
      <c r="H23" s="835" t="s">
        <v>4452</v>
      </c>
      <c r="I23" s="849">
        <v>16.676666895548504</v>
      </c>
      <c r="J23" s="849">
        <v>67</v>
      </c>
      <c r="K23" s="850">
        <v>1117.2599792480469</v>
      </c>
    </row>
    <row r="24" spans="1:11" ht="14.4" customHeight="1" x14ac:dyDescent="0.3">
      <c r="A24" s="831" t="s">
        <v>590</v>
      </c>
      <c r="B24" s="832" t="s">
        <v>591</v>
      </c>
      <c r="C24" s="835" t="s">
        <v>607</v>
      </c>
      <c r="D24" s="863" t="s">
        <v>608</v>
      </c>
      <c r="E24" s="835" t="s">
        <v>4425</v>
      </c>
      <c r="F24" s="863" t="s">
        <v>4426</v>
      </c>
      <c r="G24" s="835" t="s">
        <v>4453</v>
      </c>
      <c r="H24" s="835" t="s">
        <v>4454</v>
      </c>
      <c r="I24" s="849">
        <v>12.170000076293945</v>
      </c>
      <c r="J24" s="849">
        <v>50</v>
      </c>
      <c r="K24" s="850">
        <v>608.3599853515625</v>
      </c>
    </row>
    <row r="25" spans="1:11" ht="14.4" customHeight="1" x14ac:dyDescent="0.3">
      <c r="A25" s="831" t="s">
        <v>590</v>
      </c>
      <c r="B25" s="832" t="s">
        <v>591</v>
      </c>
      <c r="C25" s="835" t="s">
        <v>607</v>
      </c>
      <c r="D25" s="863" t="s">
        <v>608</v>
      </c>
      <c r="E25" s="835" t="s">
        <v>4425</v>
      </c>
      <c r="F25" s="863" t="s">
        <v>4426</v>
      </c>
      <c r="G25" s="835" t="s">
        <v>4455</v>
      </c>
      <c r="H25" s="835" t="s">
        <v>4456</v>
      </c>
      <c r="I25" s="849">
        <v>3.9700000286102295</v>
      </c>
      <c r="J25" s="849">
        <v>40</v>
      </c>
      <c r="K25" s="850">
        <v>158.80000305175781</v>
      </c>
    </row>
    <row r="26" spans="1:11" ht="14.4" customHeight="1" x14ac:dyDescent="0.3">
      <c r="A26" s="831" t="s">
        <v>590</v>
      </c>
      <c r="B26" s="832" t="s">
        <v>591</v>
      </c>
      <c r="C26" s="835" t="s">
        <v>607</v>
      </c>
      <c r="D26" s="863" t="s">
        <v>608</v>
      </c>
      <c r="E26" s="835" t="s">
        <v>4425</v>
      </c>
      <c r="F26" s="863" t="s">
        <v>4426</v>
      </c>
      <c r="G26" s="835" t="s">
        <v>4457</v>
      </c>
      <c r="H26" s="835" t="s">
        <v>4458</v>
      </c>
      <c r="I26" s="849">
        <v>4.4833332697550459</v>
      </c>
      <c r="J26" s="849">
        <v>120</v>
      </c>
      <c r="K26" s="850">
        <v>538</v>
      </c>
    </row>
    <row r="27" spans="1:11" ht="14.4" customHeight="1" x14ac:dyDescent="0.3">
      <c r="A27" s="831" t="s">
        <v>590</v>
      </c>
      <c r="B27" s="832" t="s">
        <v>591</v>
      </c>
      <c r="C27" s="835" t="s">
        <v>607</v>
      </c>
      <c r="D27" s="863" t="s">
        <v>608</v>
      </c>
      <c r="E27" s="835" t="s">
        <v>4425</v>
      </c>
      <c r="F27" s="863" t="s">
        <v>4426</v>
      </c>
      <c r="G27" s="835" t="s">
        <v>4459</v>
      </c>
      <c r="H27" s="835" t="s">
        <v>4460</v>
      </c>
      <c r="I27" s="849">
        <v>42.530000686645508</v>
      </c>
      <c r="J27" s="849">
        <v>15</v>
      </c>
      <c r="K27" s="850">
        <v>638.3800048828125</v>
      </c>
    </row>
    <row r="28" spans="1:11" ht="14.4" customHeight="1" x14ac:dyDescent="0.3">
      <c r="A28" s="831" t="s">
        <v>590</v>
      </c>
      <c r="B28" s="832" t="s">
        <v>591</v>
      </c>
      <c r="C28" s="835" t="s">
        <v>607</v>
      </c>
      <c r="D28" s="863" t="s">
        <v>608</v>
      </c>
      <c r="E28" s="835" t="s">
        <v>4425</v>
      </c>
      <c r="F28" s="863" t="s">
        <v>4426</v>
      </c>
      <c r="G28" s="835" t="s">
        <v>4461</v>
      </c>
      <c r="H28" s="835" t="s">
        <v>4462</v>
      </c>
      <c r="I28" s="849">
        <v>52.299999237060547</v>
      </c>
      <c r="J28" s="849">
        <v>1</v>
      </c>
      <c r="K28" s="850">
        <v>52.299999237060547</v>
      </c>
    </row>
    <row r="29" spans="1:11" ht="14.4" customHeight="1" x14ac:dyDescent="0.3">
      <c r="A29" s="831" t="s">
        <v>590</v>
      </c>
      <c r="B29" s="832" t="s">
        <v>591</v>
      </c>
      <c r="C29" s="835" t="s">
        <v>607</v>
      </c>
      <c r="D29" s="863" t="s">
        <v>608</v>
      </c>
      <c r="E29" s="835" t="s">
        <v>4425</v>
      </c>
      <c r="F29" s="863" t="s">
        <v>4426</v>
      </c>
      <c r="G29" s="835" t="s">
        <v>4463</v>
      </c>
      <c r="H29" s="835" t="s">
        <v>4464</v>
      </c>
      <c r="I29" s="849">
        <v>72.220001220703125</v>
      </c>
      <c r="J29" s="849">
        <v>3</v>
      </c>
      <c r="K29" s="850">
        <v>216.66000366210937</v>
      </c>
    </row>
    <row r="30" spans="1:11" ht="14.4" customHeight="1" x14ac:dyDescent="0.3">
      <c r="A30" s="831" t="s">
        <v>590</v>
      </c>
      <c r="B30" s="832" t="s">
        <v>591</v>
      </c>
      <c r="C30" s="835" t="s">
        <v>607</v>
      </c>
      <c r="D30" s="863" t="s">
        <v>608</v>
      </c>
      <c r="E30" s="835" t="s">
        <v>4425</v>
      </c>
      <c r="F30" s="863" t="s">
        <v>4426</v>
      </c>
      <c r="G30" s="835" t="s">
        <v>4465</v>
      </c>
      <c r="H30" s="835" t="s">
        <v>4466</v>
      </c>
      <c r="I30" s="849">
        <v>105.44999694824219</v>
      </c>
      <c r="J30" s="849">
        <v>3</v>
      </c>
      <c r="K30" s="850">
        <v>316.35000610351562</v>
      </c>
    </row>
    <row r="31" spans="1:11" ht="14.4" customHeight="1" x14ac:dyDescent="0.3">
      <c r="A31" s="831" t="s">
        <v>590</v>
      </c>
      <c r="B31" s="832" t="s">
        <v>591</v>
      </c>
      <c r="C31" s="835" t="s">
        <v>607</v>
      </c>
      <c r="D31" s="863" t="s">
        <v>608</v>
      </c>
      <c r="E31" s="835" t="s">
        <v>4425</v>
      </c>
      <c r="F31" s="863" t="s">
        <v>4426</v>
      </c>
      <c r="G31" s="835" t="s">
        <v>4467</v>
      </c>
      <c r="H31" s="835" t="s">
        <v>4468</v>
      </c>
      <c r="I31" s="849">
        <v>138.46000671386719</v>
      </c>
      <c r="J31" s="849">
        <v>1</v>
      </c>
      <c r="K31" s="850">
        <v>138.46000671386719</v>
      </c>
    </row>
    <row r="32" spans="1:11" ht="14.4" customHeight="1" x14ac:dyDescent="0.3">
      <c r="A32" s="831" t="s">
        <v>590</v>
      </c>
      <c r="B32" s="832" t="s">
        <v>591</v>
      </c>
      <c r="C32" s="835" t="s">
        <v>607</v>
      </c>
      <c r="D32" s="863" t="s">
        <v>608</v>
      </c>
      <c r="E32" s="835" t="s">
        <v>4425</v>
      </c>
      <c r="F32" s="863" t="s">
        <v>4426</v>
      </c>
      <c r="G32" s="835" t="s">
        <v>4469</v>
      </c>
      <c r="H32" s="835" t="s">
        <v>4470</v>
      </c>
      <c r="I32" s="849">
        <v>37.090000152587891</v>
      </c>
      <c r="J32" s="849">
        <v>10</v>
      </c>
      <c r="K32" s="850">
        <v>370.89999389648437</v>
      </c>
    </row>
    <row r="33" spans="1:11" ht="14.4" customHeight="1" x14ac:dyDescent="0.3">
      <c r="A33" s="831" t="s">
        <v>590</v>
      </c>
      <c r="B33" s="832" t="s">
        <v>591</v>
      </c>
      <c r="C33" s="835" t="s">
        <v>607</v>
      </c>
      <c r="D33" s="863" t="s">
        <v>608</v>
      </c>
      <c r="E33" s="835" t="s">
        <v>4425</v>
      </c>
      <c r="F33" s="863" t="s">
        <v>4426</v>
      </c>
      <c r="G33" s="835" t="s">
        <v>4471</v>
      </c>
      <c r="H33" s="835" t="s">
        <v>4472</v>
      </c>
      <c r="I33" s="849">
        <v>21.315000534057617</v>
      </c>
      <c r="J33" s="849">
        <v>27</v>
      </c>
      <c r="K33" s="850">
        <v>1150.980000000447</v>
      </c>
    </row>
    <row r="34" spans="1:11" ht="14.4" customHeight="1" x14ac:dyDescent="0.3">
      <c r="A34" s="831" t="s">
        <v>590</v>
      </c>
      <c r="B34" s="832" t="s">
        <v>591</v>
      </c>
      <c r="C34" s="835" t="s">
        <v>607</v>
      </c>
      <c r="D34" s="863" t="s">
        <v>608</v>
      </c>
      <c r="E34" s="835" t="s">
        <v>4425</v>
      </c>
      <c r="F34" s="863" t="s">
        <v>4426</v>
      </c>
      <c r="G34" s="835" t="s">
        <v>4473</v>
      </c>
      <c r="H34" s="835" t="s">
        <v>4474</v>
      </c>
      <c r="I34" s="849">
        <v>12.020000457763672</v>
      </c>
      <c r="J34" s="849">
        <v>37</v>
      </c>
      <c r="K34" s="850">
        <v>444.79998779296875</v>
      </c>
    </row>
    <row r="35" spans="1:11" ht="14.4" customHeight="1" x14ac:dyDescent="0.3">
      <c r="A35" s="831" t="s">
        <v>590</v>
      </c>
      <c r="B35" s="832" t="s">
        <v>591</v>
      </c>
      <c r="C35" s="835" t="s">
        <v>607</v>
      </c>
      <c r="D35" s="863" t="s">
        <v>608</v>
      </c>
      <c r="E35" s="835" t="s">
        <v>4425</v>
      </c>
      <c r="F35" s="863" t="s">
        <v>4426</v>
      </c>
      <c r="G35" s="835" t="s">
        <v>4475</v>
      </c>
      <c r="H35" s="835" t="s">
        <v>4476</v>
      </c>
      <c r="I35" s="849">
        <v>0.5</v>
      </c>
      <c r="J35" s="849">
        <v>3000</v>
      </c>
      <c r="K35" s="850">
        <v>1500</v>
      </c>
    </row>
    <row r="36" spans="1:11" ht="14.4" customHeight="1" x14ac:dyDescent="0.3">
      <c r="A36" s="831" t="s">
        <v>590</v>
      </c>
      <c r="B36" s="832" t="s">
        <v>591</v>
      </c>
      <c r="C36" s="835" t="s">
        <v>607</v>
      </c>
      <c r="D36" s="863" t="s">
        <v>608</v>
      </c>
      <c r="E36" s="835" t="s">
        <v>4425</v>
      </c>
      <c r="F36" s="863" t="s">
        <v>4426</v>
      </c>
      <c r="G36" s="835" t="s">
        <v>4477</v>
      </c>
      <c r="H36" s="835" t="s">
        <v>4478</v>
      </c>
      <c r="I36" s="849">
        <v>0.67000001668930054</v>
      </c>
      <c r="J36" s="849">
        <v>2000</v>
      </c>
      <c r="K36" s="850">
        <v>1340</v>
      </c>
    </row>
    <row r="37" spans="1:11" ht="14.4" customHeight="1" x14ac:dyDescent="0.3">
      <c r="A37" s="831" t="s">
        <v>590</v>
      </c>
      <c r="B37" s="832" t="s">
        <v>591</v>
      </c>
      <c r="C37" s="835" t="s">
        <v>607</v>
      </c>
      <c r="D37" s="863" t="s">
        <v>608</v>
      </c>
      <c r="E37" s="835" t="s">
        <v>4425</v>
      </c>
      <c r="F37" s="863" t="s">
        <v>4426</v>
      </c>
      <c r="G37" s="835" t="s">
        <v>4479</v>
      </c>
      <c r="H37" s="835" t="s">
        <v>4480</v>
      </c>
      <c r="I37" s="849">
        <v>7.4933331807454424</v>
      </c>
      <c r="J37" s="849">
        <v>576</v>
      </c>
      <c r="K37" s="850">
        <v>4316.6400146484375</v>
      </c>
    </row>
    <row r="38" spans="1:11" ht="14.4" customHeight="1" x14ac:dyDescent="0.3">
      <c r="A38" s="831" t="s">
        <v>590</v>
      </c>
      <c r="B38" s="832" t="s">
        <v>591</v>
      </c>
      <c r="C38" s="835" t="s">
        <v>607</v>
      </c>
      <c r="D38" s="863" t="s">
        <v>608</v>
      </c>
      <c r="E38" s="835" t="s">
        <v>4425</v>
      </c>
      <c r="F38" s="863" t="s">
        <v>4426</v>
      </c>
      <c r="G38" s="835" t="s">
        <v>4481</v>
      </c>
      <c r="H38" s="835" t="s">
        <v>4482</v>
      </c>
      <c r="I38" s="849">
        <v>28.736666361490887</v>
      </c>
      <c r="J38" s="849">
        <v>72</v>
      </c>
      <c r="K38" s="850">
        <v>2069.0400390625</v>
      </c>
    </row>
    <row r="39" spans="1:11" ht="14.4" customHeight="1" x14ac:dyDescent="0.3">
      <c r="A39" s="831" t="s">
        <v>590</v>
      </c>
      <c r="B39" s="832" t="s">
        <v>591</v>
      </c>
      <c r="C39" s="835" t="s">
        <v>607</v>
      </c>
      <c r="D39" s="863" t="s">
        <v>608</v>
      </c>
      <c r="E39" s="835" t="s">
        <v>4483</v>
      </c>
      <c r="F39" s="863" t="s">
        <v>4484</v>
      </c>
      <c r="G39" s="835" t="s">
        <v>4485</v>
      </c>
      <c r="H39" s="835" t="s">
        <v>4486</v>
      </c>
      <c r="I39" s="849">
        <v>13.810000419616699</v>
      </c>
      <c r="J39" s="849">
        <v>70</v>
      </c>
      <c r="K39" s="850">
        <v>966.6199951171875</v>
      </c>
    </row>
    <row r="40" spans="1:11" ht="14.4" customHeight="1" x14ac:dyDescent="0.3">
      <c r="A40" s="831" t="s">
        <v>590</v>
      </c>
      <c r="B40" s="832" t="s">
        <v>591</v>
      </c>
      <c r="C40" s="835" t="s">
        <v>607</v>
      </c>
      <c r="D40" s="863" t="s">
        <v>608</v>
      </c>
      <c r="E40" s="835" t="s">
        <v>4483</v>
      </c>
      <c r="F40" s="863" t="s">
        <v>4484</v>
      </c>
      <c r="G40" s="835" t="s">
        <v>4487</v>
      </c>
      <c r="H40" s="835" t="s">
        <v>4488</v>
      </c>
      <c r="I40" s="849">
        <v>2.9100000858306885</v>
      </c>
      <c r="J40" s="849">
        <v>5</v>
      </c>
      <c r="K40" s="850">
        <v>14.550000190734863</v>
      </c>
    </row>
    <row r="41" spans="1:11" ht="14.4" customHeight="1" x14ac:dyDescent="0.3">
      <c r="A41" s="831" t="s">
        <v>590</v>
      </c>
      <c r="B41" s="832" t="s">
        <v>591</v>
      </c>
      <c r="C41" s="835" t="s">
        <v>607</v>
      </c>
      <c r="D41" s="863" t="s">
        <v>608</v>
      </c>
      <c r="E41" s="835" t="s">
        <v>4483</v>
      </c>
      <c r="F41" s="863" t="s">
        <v>4484</v>
      </c>
      <c r="G41" s="835" t="s">
        <v>4489</v>
      </c>
      <c r="H41" s="835" t="s">
        <v>4490</v>
      </c>
      <c r="I41" s="849">
        <v>2.9000000953674316</v>
      </c>
      <c r="J41" s="849">
        <v>5</v>
      </c>
      <c r="K41" s="850">
        <v>14.5</v>
      </c>
    </row>
    <row r="42" spans="1:11" ht="14.4" customHeight="1" x14ac:dyDescent="0.3">
      <c r="A42" s="831" t="s">
        <v>590</v>
      </c>
      <c r="B42" s="832" t="s">
        <v>591</v>
      </c>
      <c r="C42" s="835" t="s">
        <v>607</v>
      </c>
      <c r="D42" s="863" t="s">
        <v>608</v>
      </c>
      <c r="E42" s="835" t="s">
        <v>4483</v>
      </c>
      <c r="F42" s="863" t="s">
        <v>4484</v>
      </c>
      <c r="G42" s="835" t="s">
        <v>4491</v>
      </c>
      <c r="H42" s="835" t="s">
        <v>4492</v>
      </c>
      <c r="I42" s="849">
        <v>4.8166667620340986</v>
      </c>
      <c r="J42" s="849">
        <v>1400</v>
      </c>
      <c r="K42" s="850">
        <v>6744</v>
      </c>
    </row>
    <row r="43" spans="1:11" ht="14.4" customHeight="1" x14ac:dyDescent="0.3">
      <c r="A43" s="831" t="s">
        <v>590</v>
      </c>
      <c r="B43" s="832" t="s">
        <v>591</v>
      </c>
      <c r="C43" s="835" t="s">
        <v>607</v>
      </c>
      <c r="D43" s="863" t="s">
        <v>608</v>
      </c>
      <c r="E43" s="835" t="s">
        <v>4483</v>
      </c>
      <c r="F43" s="863" t="s">
        <v>4484</v>
      </c>
      <c r="G43" s="835" t="s">
        <v>4493</v>
      </c>
      <c r="H43" s="835" t="s">
        <v>4494</v>
      </c>
      <c r="I43" s="849">
        <v>6.0500001907348633</v>
      </c>
      <c r="J43" s="849">
        <v>30</v>
      </c>
      <c r="K43" s="850">
        <v>181.5</v>
      </c>
    </row>
    <row r="44" spans="1:11" ht="14.4" customHeight="1" x14ac:dyDescent="0.3">
      <c r="A44" s="831" t="s">
        <v>590</v>
      </c>
      <c r="B44" s="832" t="s">
        <v>591</v>
      </c>
      <c r="C44" s="835" t="s">
        <v>607</v>
      </c>
      <c r="D44" s="863" t="s">
        <v>608</v>
      </c>
      <c r="E44" s="835" t="s">
        <v>4483</v>
      </c>
      <c r="F44" s="863" t="s">
        <v>4484</v>
      </c>
      <c r="G44" s="835" t="s">
        <v>4495</v>
      </c>
      <c r="H44" s="835" t="s">
        <v>4496</v>
      </c>
      <c r="I44" s="849">
        <v>2.7866666316986084</v>
      </c>
      <c r="J44" s="849">
        <v>90</v>
      </c>
      <c r="K44" s="850">
        <v>250.79999542236328</v>
      </c>
    </row>
    <row r="45" spans="1:11" ht="14.4" customHeight="1" x14ac:dyDescent="0.3">
      <c r="A45" s="831" t="s">
        <v>590</v>
      </c>
      <c r="B45" s="832" t="s">
        <v>591</v>
      </c>
      <c r="C45" s="835" t="s">
        <v>607</v>
      </c>
      <c r="D45" s="863" t="s">
        <v>608</v>
      </c>
      <c r="E45" s="835" t="s">
        <v>4483</v>
      </c>
      <c r="F45" s="863" t="s">
        <v>4484</v>
      </c>
      <c r="G45" s="835" t="s">
        <v>4497</v>
      </c>
      <c r="H45" s="835" t="s">
        <v>4498</v>
      </c>
      <c r="I45" s="849">
        <v>33.880001068115234</v>
      </c>
      <c r="J45" s="849">
        <v>10</v>
      </c>
      <c r="K45" s="850">
        <v>338.79998779296875</v>
      </c>
    </row>
    <row r="46" spans="1:11" ht="14.4" customHeight="1" x14ac:dyDescent="0.3">
      <c r="A46" s="831" t="s">
        <v>590</v>
      </c>
      <c r="B46" s="832" t="s">
        <v>591</v>
      </c>
      <c r="C46" s="835" t="s">
        <v>607</v>
      </c>
      <c r="D46" s="863" t="s">
        <v>608</v>
      </c>
      <c r="E46" s="835" t="s">
        <v>4483</v>
      </c>
      <c r="F46" s="863" t="s">
        <v>4484</v>
      </c>
      <c r="G46" s="835" t="s">
        <v>4499</v>
      </c>
      <c r="H46" s="835" t="s">
        <v>4500</v>
      </c>
      <c r="I46" s="849">
        <v>15.926666895548502</v>
      </c>
      <c r="J46" s="849">
        <v>400</v>
      </c>
      <c r="K46" s="850">
        <v>6371</v>
      </c>
    </row>
    <row r="47" spans="1:11" ht="14.4" customHeight="1" x14ac:dyDescent="0.3">
      <c r="A47" s="831" t="s">
        <v>590</v>
      </c>
      <c r="B47" s="832" t="s">
        <v>591</v>
      </c>
      <c r="C47" s="835" t="s">
        <v>607</v>
      </c>
      <c r="D47" s="863" t="s">
        <v>608</v>
      </c>
      <c r="E47" s="835" t="s">
        <v>4483</v>
      </c>
      <c r="F47" s="863" t="s">
        <v>4484</v>
      </c>
      <c r="G47" s="835" t="s">
        <v>4501</v>
      </c>
      <c r="H47" s="835" t="s">
        <v>4502</v>
      </c>
      <c r="I47" s="849">
        <v>40.869998931884766</v>
      </c>
      <c r="J47" s="849">
        <v>20</v>
      </c>
      <c r="K47" s="850">
        <v>817.3599853515625</v>
      </c>
    </row>
    <row r="48" spans="1:11" ht="14.4" customHeight="1" x14ac:dyDescent="0.3">
      <c r="A48" s="831" t="s">
        <v>590</v>
      </c>
      <c r="B48" s="832" t="s">
        <v>591</v>
      </c>
      <c r="C48" s="835" t="s">
        <v>607</v>
      </c>
      <c r="D48" s="863" t="s">
        <v>608</v>
      </c>
      <c r="E48" s="835" t="s">
        <v>4483</v>
      </c>
      <c r="F48" s="863" t="s">
        <v>4484</v>
      </c>
      <c r="G48" s="835" t="s">
        <v>4503</v>
      </c>
      <c r="H48" s="835" t="s">
        <v>4504</v>
      </c>
      <c r="I48" s="849">
        <v>12.585000038146973</v>
      </c>
      <c r="J48" s="849">
        <v>200</v>
      </c>
      <c r="K48" s="850">
        <v>2517</v>
      </c>
    </row>
    <row r="49" spans="1:11" ht="14.4" customHeight="1" x14ac:dyDescent="0.3">
      <c r="A49" s="831" t="s">
        <v>590</v>
      </c>
      <c r="B49" s="832" t="s">
        <v>591</v>
      </c>
      <c r="C49" s="835" t="s">
        <v>607</v>
      </c>
      <c r="D49" s="863" t="s">
        <v>608</v>
      </c>
      <c r="E49" s="835" t="s">
        <v>4483</v>
      </c>
      <c r="F49" s="863" t="s">
        <v>4484</v>
      </c>
      <c r="G49" s="835" t="s">
        <v>4505</v>
      </c>
      <c r="H49" s="835" t="s">
        <v>4506</v>
      </c>
      <c r="I49" s="849">
        <v>13.550000190734863</v>
      </c>
      <c r="J49" s="849">
        <v>1200</v>
      </c>
      <c r="K49" s="850">
        <v>16260</v>
      </c>
    </row>
    <row r="50" spans="1:11" ht="14.4" customHeight="1" x14ac:dyDescent="0.3">
      <c r="A50" s="831" t="s">
        <v>590</v>
      </c>
      <c r="B50" s="832" t="s">
        <v>591</v>
      </c>
      <c r="C50" s="835" t="s">
        <v>607</v>
      </c>
      <c r="D50" s="863" t="s">
        <v>608</v>
      </c>
      <c r="E50" s="835" t="s">
        <v>4483</v>
      </c>
      <c r="F50" s="863" t="s">
        <v>4484</v>
      </c>
      <c r="G50" s="835" t="s">
        <v>4507</v>
      </c>
      <c r="H50" s="835" t="s">
        <v>4508</v>
      </c>
      <c r="I50" s="849">
        <v>14.659999847412109</v>
      </c>
      <c r="J50" s="849">
        <v>60</v>
      </c>
      <c r="K50" s="850">
        <v>879.5999755859375</v>
      </c>
    </row>
    <row r="51" spans="1:11" ht="14.4" customHeight="1" x14ac:dyDescent="0.3">
      <c r="A51" s="831" t="s">
        <v>590</v>
      </c>
      <c r="B51" s="832" t="s">
        <v>591</v>
      </c>
      <c r="C51" s="835" t="s">
        <v>607</v>
      </c>
      <c r="D51" s="863" t="s">
        <v>608</v>
      </c>
      <c r="E51" s="835" t="s">
        <v>4483</v>
      </c>
      <c r="F51" s="863" t="s">
        <v>4484</v>
      </c>
      <c r="G51" s="835" t="s">
        <v>4509</v>
      </c>
      <c r="H51" s="835" t="s">
        <v>4510</v>
      </c>
      <c r="I51" s="849">
        <v>713</v>
      </c>
      <c r="J51" s="849">
        <v>1</v>
      </c>
      <c r="K51" s="850">
        <v>713</v>
      </c>
    </row>
    <row r="52" spans="1:11" ht="14.4" customHeight="1" x14ac:dyDescent="0.3">
      <c r="A52" s="831" t="s">
        <v>590</v>
      </c>
      <c r="B52" s="832" t="s">
        <v>591</v>
      </c>
      <c r="C52" s="835" t="s">
        <v>607</v>
      </c>
      <c r="D52" s="863" t="s">
        <v>608</v>
      </c>
      <c r="E52" s="835" t="s">
        <v>4483</v>
      </c>
      <c r="F52" s="863" t="s">
        <v>4484</v>
      </c>
      <c r="G52" s="835" t="s">
        <v>4511</v>
      </c>
      <c r="H52" s="835" t="s">
        <v>4512</v>
      </c>
      <c r="I52" s="849">
        <v>17.979999542236328</v>
      </c>
      <c r="J52" s="849">
        <v>100</v>
      </c>
      <c r="K52" s="850">
        <v>1798</v>
      </c>
    </row>
    <row r="53" spans="1:11" ht="14.4" customHeight="1" x14ac:dyDescent="0.3">
      <c r="A53" s="831" t="s">
        <v>590</v>
      </c>
      <c r="B53" s="832" t="s">
        <v>591</v>
      </c>
      <c r="C53" s="835" t="s">
        <v>607</v>
      </c>
      <c r="D53" s="863" t="s">
        <v>608</v>
      </c>
      <c r="E53" s="835" t="s">
        <v>4483</v>
      </c>
      <c r="F53" s="863" t="s">
        <v>4484</v>
      </c>
      <c r="G53" s="835" t="s">
        <v>4513</v>
      </c>
      <c r="H53" s="835" t="s">
        <v>4514</v>
      </c>
      <c r="I53" s="849">
        <v>13.199999809265137</v>
      </c>
      <c r="J53" s="849">
        <v>12</v>
      </c>
      <c r="K53" s="850">
        <v>158.39999389648437</v>
      </c>
    </row>
    <row r="54" spans="1:11" ht="14.4" customHeight="1" x14ac:dyDescent="0.3">
      <c r="A54" s="831" t="s">
        <v>590</v>
      </c>
      <c r="B54" s="832" t="s">
        <v>591</v>
      </c>
      <c r="C54" s="835" t="s">
        <v>607</v>
      </c>
      <c r="D54" s="863" t="s">
        <v>608</v>
      </c>
      <c r="E54" s="835" t="s">
        <v>4483</v>
      </c>
      <c r="F54" s="863" t="s">
        <v>4484</v>
      </c>
      <c r="G54" s="835" t="s">
        <v>4515</v>
      </c>
      <c r="H54" s="835" t="s">
        <v>4516</v>
      </c>
      <c r="I54" s="849">
        <v>9.6000000635782872</v>
      </c>
      <c r="J54" s="849">
        <v>900</v>
      </c>
      <c r="K54" s="850">
        <v>8688</v>
      </c>
    </row>
    <row r="55" spans="1:11" ht="14.4" customHeight="1" x14ac:dyDescent="0.3">
      <c r="A55" s="831" t="s">
        <v>590</v>
      </c>
      <c r="B55" s="832" t="s">
        <v>591</v>
      </c>
      <c r="C55" s="835" t="s">
        <v>607</v>
      </c>
      <c r="D55" s="863" t="s">
        <v>608</v>
      </c>
      <c r="E55" s="835" t="s">
        <v>4483</v>
      </c>
      <c r="F55" s="863" t="s">
        <v>4484</v>
      </c>
      <c r="G55" s="835" t="s">
        <v>4517</v>
      </c>
      <c r="H55" s="835" t="s">
        <v>4518</v>
      </c>
      <c r="I55" s="849">
        <v>3.1466667652130127</v>
      </c>
      <c r="J55" s="849">
        <v>130</v>
      </c>
      <c r="K55" s="850">
        <v>409</v>
      </c>
    </row>
    <row r="56" spans="1:11" ht="14.4" customHeight="1" x14ac:dyDescent="0.3">
      <c r="A56" s="831" t="s">
        <v>590</v>
      </c>
      <c r="B56" s="832" t="s">
        <v>591</v>
      </c>
      <c r="C56" s="835" t="s">
        <v>607</v>
      </c>
      <c r="D56" s="863" t="s">
        <v>608</v>
      </c>
      <c r="E56" s="835" t="s">
        <v>4483</v>
      </c>
      <c r="F56" s="863" t="s">
        <v>4484</v>
      </c>
      <c r="G56" s="835" t="s">
        <v>4519</v>
      </c>
      <c r="H56" s="835" t="s">
        <v>4520</v>
      </c>
      <c r="I56" s="849">
        <v>2.4633333683013916</v>
      </c>
      <c r="J56" s="849">
        <v>800</v>
      </c>
      <c r="K56" s="850">
        <v>1971</v>
      </c>
    </row>
    <row r="57" spans="1:11" ht="14.4" customHeight="1" x14ac:dyDescent="0.3">
      <c r="A57" s="831" t="s">
        <v>590</v>
      </c>
      <c r="B57" s="832" t="s">
        <v>591</v>
      </c>
      <c r="C57" s="835" t="s">
        <v>607</v>
      </c>
      <c r="D57" s="863" t="s">
        <v>608</v>
      </c>
      <c r="E57" s="835" t="s">
        <v>4483</v>
      </c>
      <c r="F57" s="863" t="s">
        <v>4484</v>
      </c>
      <c r="G57" s="835" t="s">
        <v>4521</v>
      </c>
      <c r="H57" s="835" t="s">
        <v>4522</v>
      </c>
      <c r="I57" s="849">
        <v>11.739999771118164</v>
      </c>
      <c r="J57" s="849">
        <v>180</v>
      </c>
      <c r="K57" s="850">
        <v>2113.2000122070312</v>
      </c>
    </row>
    <row r="58" spans="1:11" ht="14.4" customHeight="1" x14ac:dyDescent="0.3">
      <c r="A58" s="831" t="s">
        <v>590</v>
      </c>
      <c r="B58" s="832" t="s">
        <v>591</v>
      </c>
      <c r="C58" s="835" t="s">
        <v>607</v>
      </c>
      <c r="D58" s="863" t="s">
        <v>608</v>
      </c>
      <c r="E58" s="835" t="s">
        <v>4483</v>
      </c>
      <c r="F58" s="863" t="s">
        <v>4484</v>
      </c>
      <c r="G58" s="835" t="s">
        <v>4523</v>
      </c>
      <c r="H58" s="835" t="s">
        <v>4524</v>
      </c>
      <c r="I58" s="849">
        <v>13.310000419616699</v>
      </c>
      <c r="J58" s="849">
        <v>150</v>
      </c>
      <c r="K58" s="850">
        <v>1996.5</v>
      </c>
    </row>
    <row r="59" spans="1:11" ht="14.4" customHeight="1" x14ac:dyDescent="0.3">
      <c r="A59" s="831" t="s">
        <v>590</v>
      </c>
      <c r="B59" s="832" t="s">
        <v>591</v>
      </c>
      <c r="C59" s="835" t="s">
        <v>607</v>
      </c>
      <c r="D59" s="863" t="s">
        <v>608</v>
      </c>
      <c r="E59" s="835" t="s">
        <v>4483</v>
      </c>
      <c r="F59" s="863" t="s">
        <v>4484</v>
      </c>
      <c r="G59" s="835" t="s">
        <v>4525</v>
      </c>
      <c r="H59" s="835" t="s">
        <v>4526</v>
      </c>
      <c r="I59" s="849">
        <v>25.530000686645508</v>
      </c>
      <c r="J59" s="849">
        <v>20</v>
      </c>
      <c r="K59" s="850">
        <v>510.60000610351562</v>
      </c>
    </row>
    <row r="60" spans="1:11" ht="14.4" customHeight="1" x14ac:dyDescent="0.3">
      <c r="A60" s="831" t="s">
        <v>590</v>
      </c>
      <c r="B60" s="832" t="s">
        <v>591</v>
      </c>
      <c r="C60" s="835" t="s">
        <v>607</v>
      </c>
      <c r="D60" s="863" t="s">
        <v>608</v>
      </c>
      <c r="E60" s="835" t="s">
        <v>4483</v>
      </c>
      <c r="F60" s="863" t="s">
        <v>4484</v>
      </c>
      <c r="G60" s="835" t="s">
        <v>4527</v>
      </c>
      <c r="H60" s="835" t="s">
        <v>4528</v>
      </c>
      <c r="I60" s="849">
        <v>2.2849999666213989</v>
      </c>
      <c r="J60" s="849">
        <v>300</v>
      </c>
      <c r="K60" s="850">
        <v>686</v>
      </c>
    </row>
    <row r="61" spans="1:11" ht="14.4" customHeight="1" x14ac:dyDescent="0.3">
      <c r="A61" s="831" t="s">
        <v>590</v>
      </c>
      <c r="B61" s="832" t="s">
        <v>591</v>
      </c>
      <c r="C61" s="835" t="s">
        <v>607</v>
      </c>
      <c r="D61" s="863" t="s">
        <v>608</v>
      </c>
      <c r="E61" s="835" t="s">
        <v>4483</v>
      </c>
      <c r="F61" s="863" t="s">
        <v>4484</v>
      </c>
      <c r="G61" s="835" t="s">
        <v>4529</v>
      </c>
      <c r="H61" s="835" t="s">
        <v>4530</v>
      </c>
      <c r="I61" s="849">
        <v>62.840000152587891</v>
      </c>
      <c r="J61" s="849">
        <v>20</v>
      </c>
      <c r="K61" s="850">
        <v>1256.7099609375</v>
      </c>
    </row>
    <row r="62" spans="1:11" ht="14.4" customHeight="1" x14ac:dyDescent="0.3">
      <c r="A62" s="831" t="s">
        <v>590</v>
      </c>
      <c r="B62" s="832" t="s">
        <v>591</v>
      </c>
      <c r="C62" s="835" t="s">
        <v>607</v>
      </c>
      <c r="D62" s="863" t="s">
        <v>608</v>
      </c>
      <c r="E62" s="835" t="s">
        <v>4483</v>
      </c>
      <c r="F62" s="863" t="s">
        <v>4484</v>
      </c>
      <c r="G62" s="835" t="s">
        <v>4531</v>
      </c>
      <c r="H62" s="835" t="s">
        <v>4532</v>
      </c>
      <c r="I62" s="849">
        <v>24.430000305175781</v>
      </c>
      <c r="J62" s="849">
        <v>3</v>
      </c>
      <c r="K62" s="850">
        <v>73.290000915527344</v>
      </c>
    </row>
    <row r="63" spans="1:11" ht="14.4" customHeight="1" x14ac:dyDescent="0.3">
      <c r="A63" s="831" t="s">
        <v>590</v>
      </c>
      <c r="B63" s="832" t="s">
        <v>591</v>
      </c>
      <c r="C63" s="835" t="s">
        <v>607</v>
      </c>
      <c r="D63" s="863" t="s">
        <v>608</v>
      </c>
      <c r="E63" s="835" t="s">
        <v>4483</v>
      </c>
      <c r="F63" s="863" t="s">
        <v>4484</v>
      </c>
      <c r="G63" s="835" t="s">
        <v>4533</v>
      </c>
      <c r="H63" s="835" t="s">
        <v>4534</v>
      </c>
      <c r="I63" s="849">
        <v>9.1999998092651367</v>
      </c>
      <c r="J63" s="849">
        <v>1500</v>
      </c>
      <c r="K63" s="850">
        <v>13800</v>
      </c>
    </row>
    <row r="64" spans="1:11" ht="14.4" customHeight="1" x14ac:dyDescent="0.3">
      <c r="A64" s="831" t="s">
        <v>590</v>
      </c>
      <c r="B64" s="832" t="s">
        <v>591</v>
      </c>
      <c r="C64" s="835" t="s">
        <v>607</v>
      </c>
      <c r="D64" s="863" t="s">
        <v>608</v>
      </c>
      <c r="E64" s="835" t="s">
        <v>4483</v>
      </c>
      <c r="F64" s="863" t="s">
        <v>4484</v>
      </c>
      <c r="G64" s="835" t="s">
        <v>4535</v>
      </c>
      <c r="H64" s="835" t="s">
        <v>4536</v>
      </c>
      <c r="I64" s="849">
        <v>6.1700000762939453</v>
      </c>
      <c r="J64" s="849">
        <v>130</v>
      </c>
      <c r="K64" s="850">
        <v>802.10000610351562</v>
      </c>
    </row>
    <row r="65" spans="1:11" ht="14.4" customHeight="1" x14ac:dyDescent="0.3">
      <c r="A65" s="831" t="s">
        <v>590</v>
      </c>
      <c r="B65" s="832" t="s">
        <v>591</v>
      </c>
      <c r="C65" s="835" t="s">
        <v>607</v>
      </c>
      <c r="D65" s="863" t="s">
        <v>608</v>
      </c>
      <c r="E65" s="835" t="s">
        <v>4483</v>
      </c>
      <c r="F65" s="863" t="s">
        <v>4484</v>
      </c>
      <c r="G65" s="835" t="s">
        <v>4537</v>
      </c>
      <c r="H65" s="835" t="s">
        <v>4538</v>
      </c>
      <c r="I65" s="849">
        <v>34.5</v>
      </c>
      <c r="J65" s="849">
        <v>10</v>
      </c>
      <c r="K65" s="850">
        <v>345</v>
      </c>
    </row>
    <row r="66" spans="1:11" ht="14.4" customHeight="1" x14ac:dyDescent="0.3">
      <c r="A66" s="831" t="s">
        <v>590</v>
      </c>
      <c r="B66" s="832" t="s">
        <v>591</v>
      </c>
      <c r="C66" s="835" t="s">
        <v>607</v>
      </c>
      <c r="D66" s="863" t="s">
        <v>608</v>
      </c>
      <c r="E66" s="835" t="s">
        <v>4483</v>
      </c>
      <c r="F66" s="863" t="s">
        <v>4484</v>
      </c>
      <c r="G66" s="835" t="s">
        <v>4539</v>
      </c>
      <c r="H66" s="835" t="s">
        <v>4540</v>
      </c>
      <c r="I66" s="849">
        <v>5.8400001525878906</v>
      </c>
      <c r="J66" s="849">
        <v>20</v>
      </c>
      <c r="K66" s="850">
        <v>116.76999664306641</v>
      </c>
    </row>
    <row r="67" spans="1:11" ht="14.4" customHeight="1" x14ac:dyDescent="0.3">
      <c r="A67" s="831" t="s">
        <v>590</v>
      </c>
      <c r="B67" s="832" t="s">
        <v>591</v>
      </c>
      <c r="C67" s="835" t="s">
        <v>607</v>
      </c>
      <c r="D67" s="863" t="s">
        <v>608</v>
      </c>
      <c r="E67" s="835" t="s">
        <v>4483</v>
      </c>
      <c r="F67" s="863" t="s">
        <v>4484</v>
      </c>
      <c r="G67" s="835" t="s">
        <v>4541</v>
      </c>
      <c r="H67" s="835" t="s">
        <v>4542</v>
      </c>
      <c r="I67" s="849">
        <v>197.57000732421875</v>
      </c>
      <c r="J67" s="849">
        <v>2</v>
      </c>
      <c r="K67" s="850">
        <v>395.1400146484375</v>
      </c>
    </row>
    <row r="68" spans="1:11" ht="14.4" customHeight="1" x14ac:dyDescent="0.3">
      <c r="A68" s="831" t="s">
        <v>590</v>
      </c>
      <c r="B68" s="832" t="s">
        <v>591</v>
      </c>
      <c r="C68" s="835" t="s">
        <v>607</v>
      </c>
      <c r="D68" s="863" t="s">
        <v>608</v>
      </c>
      <c r="E68" s="835" t="s">
        <v>4483</v>
      </c>
      <c r="F68" s="863" t="s">
        <v>4484</v>
      </c>
      <c r="G68" s="835" t="s">
        <v>4543</v>
      </c>
      <c r="H68" s="835" t="s">
        <v>4544</v>
      </c>
      <c r="I68" s="849">
        <v>1.0900000333786011</v>
      </c>
      <c r="J68" s="849">
        <v>3600</v>
      </c>
      <c r="K68" s="850">
        <v>3924</v>
      </c>
    </row>
    <row r="69" spans="1:11" ht="14.4" customHeight="1" x14ac:dyDescent="0.3">
      <c r="A69" s="831" t="s">
        <v>590</v>
      </c>
      <c r="B69" s="832" t="s">
        <v>591</v>
      </c>
      <c r="C69" s="835" t="s">
        <v>607</v>
      </c>
      <c r="D69" s="863" t="s">
        <v>608</v>
      </c>
      <c r="E69" s="835" t="s">
        <v>4483</v>
      </c>
      <c r="F69" s="863" t="s">
        <v>4484</v>
      </c>
      <c r="G69" s="835" t="s">
        <v>4545</v>
      </c>
      <c r="H69" s="835" t="s">
        <v>4546</v>
      </c>
      <c r="I69" s="849">
        <v>0.47999998927116394</v>
      </c>
      <c r="J69" s="849">
        <v>400</v>
      </c>
      <c r="K69" s="850">
        <v>192</v>
      </c>
    </row>
    <row r="70" spans="1:11" ht="14.4" customHeight="1" x14ac:dyDescent="0.3">
      <c r="A70" s="831" t="s">
        <v>590</v>
      </c>
      <c r="B70" s="832" t="s">
        <v>591</v>
      </c>
      <c r="C70" s="835" t="s">
        <v>607</v>
      </c>
      <c r="D70" s="863" t="s">
        <v>608</v>
      </c>
      <c r="E70" s="835" t="s">
        <v>4483</v>
      </c>
      <c r="F70" s="863" t="s">
        <v>4484</v>
      </c>
      <c r="G70" s="835" t="s">
        <v>4547</v>
      </c>
      <c r="H70" s="835" t="s">
        <v>4548</v>
      </c>
      <c r="I70" s="849">
        <v>1.6733332872390747</v>
      </c>
      <c r="J70" s="849">
        <v>4000</v>
      </c>
      <c r="K70" s="850">
        <v>6696</v>
      </c>
    </row>
    <row r="71" spans="1:11" ht="14.4" customHeight="1" x14ac:dyDescent="0.3">
      <c r="A71" s="831" t="s">
        <v>590</v>
      </c>
      <c r="B71" s="832" t="s">
        <v>591</v>
      </c>
      <c r="C71" s="835" t="s">
        <v>607</v>
      </c>
      <c r="D71" s="863" t="s">
        <v>608</v>
      </c>
      <c r="E71" s="835" t="s">
        <v>4483</v>
      </c>
      <c r="F71" s="863" t="s">
        <v>4484</v>
      </c>
      <c r="G71" s="835" t="s">
        <v>4549</v>
      </c>
      <c r="H71" s="835" t="s">
        <v>4550</v>
      </c>
      <c r="I71" s="849">
        <v>0.67000001668930054</v>
      </c>
      <c r="J71" s="849">
        <v>2000</v>
      </c>
      <c r="K71" s="850">
        <v>1340</v>
      </c>
    </row>
    <row r="72" spans="1:11" ht="14.4" customHeight="1" x14ac:dyDescent="0.3">
      <c r="A72" s="831" t="s">
        <v>590</v>
      </c>
      <c r="B72" s="832" t="s">
        <v>591</v>
      </c>
      <c r="C72" s="835" t="s">
        <v>607</v>
      </c>
      <c r="D72" s="863" t="s">
        <v>608</v>
      </c>
      <c r="E72" s="835" t="s">
        <v>4483</v>
      </c>
      <c r="F72" s="863" t="s">
        <v>4484</v>
      </c>
      <c r="G72" s="835" t="s">
        <v>4551</v>
      </c>
      <c r="H72" s="835" t="s">
        <v>4552</v>
      </c>
      <c r="I72" s="849">
        <v>37.145000457763672</v>
      </c>
      <c r="J72" s="849">
        <v>150</v>
      </c>
      <c r="K72" s="850">
        <v>5571.5</v>
      </c>
    </row>
    <row r="73" spans="1:11" ht="14.4" customHeight="1" x14ac:dyDescent="0.3">
      <c r="A73" s="831" t="s">
        <v>590</v>
      </c>
      <c r="B73" s="832" t="s">
        <v>591</v>
      </c>
      <c r="C73" s="835" t="s">
        <v>607</v>
      </c>
      <c r="D73" s="863" t="s">
        <v>608</v>
      </c>
      <c r="E73" s="835" t="s">
        <v>4483</v>
      </c>
      <c r="F73" s="863" t="s">
        <v>4484</v>
      </c>
      <c r="G73" s="835" t="s">
        <v>4553</v>
      </c>
      <c r="H73" s="835" t="s">
        <v>4554</v>
      </c>
      <c r="I73" s="849">
        <v>8.8299999237060547</v>
      </c>
      <c r="J73" s="849">
        <v>30</v>
      </c>
      <c r="K73" s="850">
        <v>264.89999389648437</v>
      </c>
    </row>
    <row r="74" spans="1:11" ht="14.4" customHeight="1" x14ac:dyDescent="0.3">
      <c r="A74" s="831" t="s">
        <v>590</v>
      </c>
      <c r="B74" s="832" t="s">
        <v>591</v>
      </c>
      <c r="C74" s="835" t="s">
        <v>607</v>
      </c>
      <c r="D74" s="863" t="s">
        <v>608</v>
      </c>
      <c r="E74" s="835" t="s">
        <v>4483</v>
      </c>
      <c r="F74" s="863" t="s">
        <v>4484</v>
      </c>
      <c r="G74" s="835" t="s">
        <v>4555</v>
      </c>
      <c r="H74" s="835" t="s">
        <v>4556</v>
      </c>
      <c r="I74" s="849">
        <v>8.4700002670288086</v>
      </c>
      <c r="J74" s="849">
        <v>7200</v>
      </c>
      <c r="K74" s="850">
        <v>60984</v>
      </c>
    </row>
    <row r="75" spans="1:11" ht="14.4" customHeight="1" x14ac:dyDescent="0.3">
      <c r="A75" s="831" t="s">
        <v>590</v>
      </c>
      <c r="B75" s="832" t="s">
        <v>591</v>
      </c>
      <c r="C75" s="835" t="s">
        <v>607</v>
      </c>
      <c r="D75" s="863" t="s">
        <v>608</v>
      </c>
      <c r="E75" s="835" t="s">
        <v>4483</v>
      </c>
      <c r="F75" s="863" t="s">
        <v>4484</v>
      </c>
      <c r="G75" s="835" t="s">
        <v>4557</v>
      </c>
      <c r="H75" s="835" t="s">
        <v>4558</v>
      </c>
      <c r="I75" s="849">
        <v>2.1700000762939453</v>
      </c>
      <c r="J75" s="849">
        <v>300</v>
      </c>
      <c r="K75" s="850">
        <v>651</v>
      </c>
    </row>
    <row r="76" spans="1:11" ht="14.4" customHeight="1" x14ac:dyDescent="0.3">
      <c r="A76" s="831" t="s">
        <v>590</v>
      </c>
      <c r="B76" s="832" t="s">
        <v>591</v>
      </c>
      <c r="C76" s="835" t="s">
        <v>607</v>
      </c>
      <c r="D76" s="863" t="s">
        <v>608</v>
      </c>
      <c r="E76" s="835" t="s">
        <v>4483</v>
      </c>
      <c r="F76" s="863" t="s">
        <v>4484</v>
      </c>
      <c r="G76" s="835" t="s">
        <v>4559</v>
      </c>
      <c r="H76" s="835" t="s">
        <v>4560</v>
      </c>
      <c r="I76" s="849">
        <v>8.7600002288818359</v>
      </c>
      <c r="J76" s="849">
        <v>1300</v>
      </c>
      <c r="K76" s="850">
        <v>11388.199951171875</v>
      </c>
    </row>
    <row r="77" spans="1:11" ht="14.4" customHeight="1" x14ac:dyDescent="0.3">
      <c r="A77" s="831" t="s">
        <v>590</v>
      </c>
      <c r="B77" s="832" t="s">
        <v>591</v>
      </c>
      <c r="C77" s="835" t="s">
        <v>607</v>
      </c>
      <c r="D77" s="863" t="s">
        <v>608</v>
      </c>
      <c r="E77" s="835" t="s">
        <v>4483</v>
      </c>
      <c r="F77" s="863" t="s">
        <v>4484</v>
      </c>
      <c r="G77" s="835" t="s">
        <v>4561</v>
      </c>
      <c r="H77" s="835" t="s">
        <v>4562</v>
      </c>
      <c r="I77" s="849">
        <v>0.4699999988079071</v>
      </c>
      <c r="J77" s="849">
        <v>1200</v>
      </c>
      <c r="K77" s="850">
        <v>564</v>
      </c>
    </row>
    <row r="78" spans="1:11" ht="14.4" customHeight="1" x14ac:dyDescent="0.3">
      <c r="A78" s="831" t="s">
        <v>590</v>
      </c>
      <c r="B78" s="832" t="s">
        <v>591</v>
      </c>
      <c r="C78" s="835" t="s">
        <v>607</v>
      </c>
      <c r="D78" s="863" t="s">
        <v>608</v>
      </c>
      <c r="E78" s="835" t="s">
        <v>4483</v>
      </c>
      <c r="F78" s="863" t="s">
        <v>4484</v>
      </c>
      <c r="G78" s="835" t="s">
        <v>4563</v>
      </c>
      <c r="H78" s="835" t="s">
        <v>4564</v>
      </c>
      <c r="I78" s="849">
        <v>1.9866666793823242</v>
      </c>
      <c r="J78" s="849">
        <v>1300</v>
      </c>
      <c r="K78" s="850">
        <v>2582</v>
      </c>
    </row>
    <row r="79" spans="1:11" ht="14.4" customHeight="1" x14ac:dyDescent="0.3">
      <c r="A79" s="831" t="s">
        <v>590</v>
      </c>
      <c r="B79" s="832" t="s">
        <v>591</v>
      </c>
      <c r="C79" s="835" t="s">
        <v>607</v>
      </c>
      <c r="D79" s="863" t="s">
        <v>608</v>
      </c>
      <c r="E79" s="835" t="s">
        <v>4483</v>
      </c>
      <c r="F79" s="863" t="s">
        <v>4484</v>
      </c>
      <c r="G79" s="835" t="s">
        <v>4565</v>
      </c>
      <c r="H79" s="835" t="s">
        <v>4566</v>
      </c>
      <c r="I79" s="849">
        <v>2.0333333015441895</v>
      </c>
      <c r="J79" s="849">
        <v>200</v>
      </c>
      <c r="K79" s="850">
        <v>407</v>
      </c>
    </row>
    <row r="80" spans="1:11" ht="14.4" customHeight="1" x14ac:dyDescent="0.3">
      <c r="A80" s="831" t="s">
        <v>590</v>
      </c>
      <c r="B80" s="832" t="s">
        <v>591</v>
      </c>
      <c r="C80" s="835" t="s">
        <v>607</v>
      </c>
      <c r="D80" s="863" t="s">
        <v>608</v>
      </c>
      <c r="E80" s="835" t="s">
        <v>4483</v>
      </c>
      <c r="F80" s="863" t="s">
        <v>4484</v>
      </c>
      <c r="G80" s="835" t="s">
        <v>4567</v>
      </c>
      <c r="H80" s="835" t="s">
        <v>4568</v>
      </c>
      <c r="I80" s="849">
        <v>3.0699999332427979</v>
      </c>
      <c r="J80" s="849">
        <v>300</v>
      </c>
      <c r="K80" s="850">
        <v>921</v>
      </c>
    </row>
    <row r="81" spans="1:11" ht="14.4" customHeight="1" x14ac:dyDescent="0.3">
      <c r="A81" s="831" t="s">
        <v>590</v>
      </c>
      <c r="B81" s="832" t="s">
        <v>591</v>
      </c>
      <c r="C81" s="835" t="s">
        <v>607</v>
      </c>
      <c r="D81" s="863" t="s">
        <v>608</v>
      </c>
      <c r="E81" s="835" t="s">
        <v>4483</v>
      </c>
      <c r="F81" s="863" t="s">
        <v>4484</v>
      </c>
      <c r="G81" s="835" t="s">
        <v>4569</v>
      </c>
      <c r="H81" s="835" t="s">
        <v>4570</v>
      </c>
      <c r="I81" s="849">
        <v>1.9199999570846558</v>
      </c>
      <c r="J81" s="849">
        <v>300</v>
      </c>
      <c r="K81" s="850">
        <v>576</v>
      </c>
    </row>
    <row r="82" spans="1:11" ht="14.4" customHeight="1" x14ac:dyDescent="0.3">
      <c r="A82" s="831" t="s">
        <v>590</v>
      </c>
      <c r="B82" s="832" t="s">
        <v>591</v>
      </c>
      <c r="C82" s="835" t="s">
        <v>607</v>
      </c>
      <c r="D82" s="863" t="s">
        <v>608</v>
      </c>
      <c r="E82" s="835" t="s">
        <v>4483</v>
      </c>
      <c r="F82" s="863" t="s">
        <v>4484</v>
      </c>
      <c r="G82" s="835" t="s">
        <v>4571</v>
      </c>
      <c r="H82" s="835" t="s">
        <v>4572</v>
      </c>
      <c r="I82" s="849">
        <v>3.0999999046325684</v>
      </c>
      <c r="J82" s="849">
        <v>800</v>
      </c>
      <c r="K82" s="850">
        <v>2480</v>
      </c>
    </row>
    <row r="83" spans="1:11" ht="14.4" customHeight="1" x14ac:dyDescent="0.3">
      <c r="A83" s="831" t="s">
        <v>590</v>
      </c>
      <c r="B83" s="832" t="s">
        <v>591</v>
      </c>
      <c r="C83" s="835" t="s">
        <v>607</v>
      </c>
      <c r="D83" s="863" t="s">
        <v>608</v>
      </c>
      <c r="E83" s="835" t="s">
        <v>4483</v>
      </c>
      <c r="F83" s="863" t="s">
        <v>4484</v>
      </c>
      <c r="G83" s="835" t="s">
        <v>4573</v>
      </c>
      <c r="H83" s="835" t="s">
        <v>4574</v>
      </c>
      <c r="I83" s="849">
        <v>2.1633334159851074</v>
      </c>
      <c r="J83" s="849">
        <v>400</v>
      </c>
      <c r="K83" s="850">
        <v>866</v>
      </c>
    </row>
    <row r="84" spans="1:11" ht="14.4" customHeight="1" x14ac:dyDescent="0.3">
      <c r="A84" s="831" t="s">
        <v>590</v>
      </c>
      <c r="B84" s="832" t="s">
        <v>591</v>
      </c>
      <c r="C84" s="835" t="s">
        <v>607</v>
      </c>
      <c r="D84" s="863" t="s">
        <v>608</v>
      </c>
      <c r="E84" s="835" t="s">
        <v>4483</v>
      </c>
      <c r="F84" s="863" t="s">
        <v>4484</v>
      </c>
      <c r="G84" s="835" t="s">
        <v>4575</v>
      </c>
      <c r="H84" s="835" t="s">
        <v>4576</v>
      </c>
      <c r="I84" s="849">
        <v>21.234999656677246</v>
      </c>
      <c r="J84" s="849">
        <v>200</v>
      </c>
      <c r="K84" s="850">
        <v>4247</v>
      </c>
    </row>
    <row r="85" spans="1:11" ht="14.4" customHeight="1" x14ac:dyDescent="0.3">
      <c r="A85" s="831" t="s">
        <v>590</v>
      </c>
      <c r="B85" s="832" t="s">
        <v>591</v>
      </c>
      <c r="C85" s="835" t="s">
        <v>607</v>
      </c>
      <c r="D85" s="863" t="s">
        <v>608</v>
      </c>
      <c r="E85" s="835" t="s">
        <v>4483</v>
      </c>
      <c r="F85" s="863" t="s">
        <v>4484</v>
      </c>
      <c r="G85" s="835" t="s">
        <v>4577</v>
      </c>
      <c r="H85" s="835" t="s">
        <v>4578</v>
      </c>
      <c r="I85" s="849">
        <v>2.5199999809265137</v>
      </c>
      <c r="J85" s="849">
        <v>100</v>
      </c>
      <c r="K85" s="850">
        <v>252</v>
      </c>
    </row>
    <row r="86" spans="1:11" ht="14.4" customHeight="1" x14ac:dyDescent="0.3">
      <c r="A86" s="831" t="s">
        <v>590</v>
      </c>
      <c r="B86" s="832" t="s">
        <v>591</v>
      </c>
      <c r="C86" s="835" t="s">
        <v>607</v>
      </c>
      <c r="D86" s="863" t="s">
        <v>608</v>
      </c>
      <c r="E86" s="835" t="s">
        <v>4483</v>
      </c>
      <c r="F86" s="863" t="s">
        <v>4484</v>
      </c>
      <c r="G86" s="835" t="s">
        <v>4579</v>
      </c>
      <c r="H86" s="835" t="s">
        <v>4580</v>
      </c>
      <c r="I86" s="849">
        <v>21.234999656677246</v>
      </c>
      <c r="J86" s="849">
        <v>540</v>
      </c>
      <c r="K86" s="850">
        <v>11465.599975585938</v>
      </c>
    </row>
    <row r="87" spans="1:11" ht="14.4" customHeight="1" x14ac:dyDescent="0.3">
      <c r="A87" s="831" t="s">
        <v>590</v>
      </c>
      <c r="B87" s="832" t="s">
        <v>591</v>
      </c>
      <c r="C87" s="835" t="s">
        <v>607</v>
      </c>
      <c r="D87" s="863" t="s">
        <v>608</v>
      </c>
      <c r="E87" s="835" t="s">
        <v>4483</v>
      </c>
      <c r="F87" s="863" t="s">
        <v>4484</v>
      </c>
      <c r="G87" s="835" t="s">
        <v>4581</v>
      </c>
      <c r="H87" s="835" t="s">
        <v>4582</v>
      </c>
      <c r="I87" s="849">
        <v>2</v>
      </c>
      <c r="J87" s="849">
        <v>50</v>
      </c>
      <c r="K87" s="850">
        <v>100</v>
      </c>
    </row>
    <row r="88" spans="1:11" ht="14.4" customHeight="1" x14ac:dyDescent="0.3">
      <c r="A88" s="831" t="s">
        <v>590</v>
      </c>
      <c r="B88" s="832" t="s">
        <v>591</v>
      </c>
      <c r="C88" s="835" t="s">
        <v>607</v>
      </c>
      <c r="D88" s="863" t="s">
        <v>608</v>
      </c>
      <c r="E88" s="835" t="s">
        <v>4483</v>
      </c>
      <c r="F88" s="863" t="s">
        <v>4484</v>
      </c>
      <c r="G88" s="835" t="s">
        <v>4583</v>
      </c>
      <c r="H88" s="835" t="s">
        <v>4584</v>
      </c>
      <c r="I88" s="849">
        <v>3.1450001001358032</v>
      </c>
      <c r="J88" s="849">
        <v>200</v>
      </c>
      <c r="K88" s="850">
        <v>629</v>
      </c>
    </row>
    <row r="89" spans="1:11" ht="14.4" customHeight="1" x14ac:dyDescent="0.3">
      <c r="A89" s="831" t="s">
        <v>590</v>
      </c>
      <c r="B89" s="832" t="s">
        <v>591</v>
      </c>
      <c r="C89" s="835" t="s">
        <v>607</v>
      </c>
      <c r="D89" s="863" t="s">
        <v>608</v>
      </c>
      <c r="E89" s="835" t="s">
        <v>4483</v>
      </c>
      <c r="F89" s="863" t="s">
        <v>4484</v>
      </c>
      <c r="G89" s="835" t="s">
        <v>4585</v>
      </c>
      <c r="H89" s="835" t="s">
        <v>4586</v>
      </c>
      <c r="I89" s="849">
        <v>2.8199999332427979</v>
      </c>
      <c r="J89" s="849">
        <v>50</v>
      </c>
      <c r="K89" s="850">
        <v>141</v>
      </c>
    </row>
    <row r="90" spans="1:11" ht="14.4" customHeight="1" x14ac:dyDescent="0.3">
      <c r="A90" s="831" t="s">
        <v>590</v>
      </c>
      <c r="B90" s="832" t="s">
        <v>591</v>
      </c>
      <c r="C90" s="835" t="s">
        <v>607</v>
      </c>
      <c r="D90" s="863" t="s">
        <v>608</v>
      </c>
      <c r="E90" s="835" t="s">
        <v>4587</v>
      </c>
      <c r="F90" s="863" t="s">
        <v>4588</v>
      </c>
      <c r="G90" s="835" t="s">
        <v>4589</v>
      </c>
      <c r="H90" s="835" t="s">
        <v>4590</v>
      </c>
      <c r="I90" s="849">
        <v>10.090000152587891</v>
      </c>
      <c r="J90" s="849">
        <v>2000</v>
      </c>
      <c r="K90" s="850">
        <v>20180</v>
      </c>
    </row>
    <row r="91" spans="1:11" ht="14.4" customHeight="1" x14ac:dyDescent="0.3">
      <c r="A91" s="831" t="s">
        <v>590</v>
      </c>
      <c r="B91" s="832" t="s">
        <v>591</v>
      </c>
      <c r="C91" s="835" t="s">
        <v>607</v>
      </c>
      <c r="D91" s="863" t="s">
        <v>608</v>
      </c>
      <c r="E91" s="835" t="s">
        <v>4587</v>
      </c>
      <c r="F91" s="863" t="s">
        <v>4588</v>
      </c>
      <c r="G91" s="835" t="s">
        <v>4591</v>
      </c>
      <c r="H91" s="835" t="s">
        <v>4592</v>
      </c>
      <c r="I91" s="849">
        <v>7.0066668192545576</v>
      </c>
      <c r="J91" s="849">
        <v>800</v>
      </c>
      <c r="K91" s="850">
        <v>5605</v>
      </c>
    </row>
    <row r="92" spans="1:11" ht="14.4" customHeight="1" x14ac:dyDescent="0.3">
      <c r="A92" s="831" t="s">
        <v>590</v>
      </c>
      <c r="B92" s="832" t="s">
        <v>591</v>
      </c>
      <c r="C92" s="835" t="s">
        <v>607</v>
      </c>
      <c r="D92" s="863" t="s">
        <v>608</v>
      </c>
      <c r="E92" s="835" t="s">
        <v>4593</v>
      </c>
      <c r="F92" s="863" t="s">
        <v>4594</v>
      </c>
      <c r="G92" s="835" t="s">
        <v>4595</v>
      </c>
      <c r="H92" s="835" t="s">
        <v>4596</v>
      </c>
      <c r="I92" s="849">
        <v>24.219999313354492</v>
      </c>
      <c r="J92" s="849">
        <v>72</v>
      </c>
      <c r="K92" s="850">
        <v>1743.8499755859375</v>
      </c>
    </row>
    <row r="93" spans="1:11" ht="14.4" customHeight="1" x14ac:dyDescent="0.3">
      <c r="A93" s="831" t="s">
        <v>590</v>
      </c>
      <c r="B93" s="832" t="s">
        <v>591</v>
      </c>
      <c r="C93" s="835" t="s">
        <v>607</v>
      </c>
      <c r="D93" s="863" t="s">
        <v>608</v>
      </c>
      <c r="E93" s="835" t="s">
        <v>4597</v>
      </c>
      <c r="F93" s="863" t="s">
        <v>4598</v>
      </c>
      <c r="G93" s="835" t="s">
        <v>4599</v>
      </c>
      <c r="H93" s="835" t="s">
        <v>4600</v>
      </c>
      <c r="I93" s="849">
        <v>132.67999267578125</v>
      </c>
      <c r="J93" s="849">
        <v>75</v>
      </c>
      <c r="K93" s="850">
        <v>9950.739990234375</v>
      </c>
    </row>
    <row r="94" spans="1:11" ht="14.4" customHeight="1" x14ac:dyDescent="0.3">
      <c r="A94" s="831" t="s">
        <v>590</v>
      </c>
      <c r="B94" s="832" t="s">
        <v>591</v>
      </c>
      <c r="C94" s="835" t="s">
        <v>607</v>
      </c>
      <c r="D94" s="863" t="s">
        <v>608</v>
      </c>
      <c r="E94" s="835" t="s">
        <v>4597</v>
      </c>
      <c r="F94" s="863" t="s">
        <v>4598</v>
      </c>
      <c r="G94" s="835" t="s">
        <v>4601</v>
      </c>
      <c r="H94" s="835" t="s">
        <v>4602</v>
      </c>
      <c r="I94" s="849">
        <v>11.199999809265137</v>
      </c>
      <c r="J94" s="849">
        <v>40</v>
      </c>
      <c r="K94" s="850">
        <v>448.17999267578125</v>
      </c>
    </row>
    <row r="95" spans="1:11" ht="14.4" customHeight="1" x14ac:dyDescent="0.3">
      <c r="A95" s="831" t="s">
        <v>590</v>
      </c>
      <c r="B95" s="832" t="s">
        <v>591</v>
      </c>
      <c r="C95" s="835" t="s">
        <v>607</v>
      </c>
      <c r="D95" s="863" t="s">
        <v>608</v>
      </c>
      <c r="E95" s="835" t="s">
        <v>4597</v>
      </c>
      <c r="F95" s="863" t="s">
        <v>4598</v>
      </c>
      <c r="G95" s="835" t="s">
        <v>4603</v>
      </c>
      <c r="H95" s="835" t="s">
        <v>4604</v>
      </c>
      <c r="I95" s="849">
        <v>0.31000000238418579</v>
      </c>
      <c r="J95" s="849">
        <v>1000</v>
      </c>
      <c r="K95" s="850">
        <v>310</v>
      </c>
    </row>
    <row r="96" spans="1:11" ht="14.4" customHeight="1" x14ac:dyDescent="0.3">
      <c r="A96" s="831" t="s">
        <v>590</v>
      </c>
      <c r="B96" s="832" t="s">
        <v>591</v>
      </c>
      <c r="C96" s="835" t="s">
        <v>607</v>
      </c>
      <c r="D96" s="863" t="s">
        <v>608</v>
      </c>
      <c r="E96" s="835" t="s">
        <v>4597</v>
      </c>
      <c r="F96" s="863" t="s">
        <v>4598</v>
      </c>
      <c r="G96" s="835" t="s">
        <v>4605</v>
      </c>
      <c r="H96" s="835" t="s">
        <v>4606</v>
      </c>
      <c r="I96" s="849">
        <v>0.30000001192092896</v>
      </c>
      <c r="J96" s="849">
        <v>1000</v>
      </c>
      <c r="K96" s="850">
        <v>300</v>
      </c>
    </row>
    <row r="97" spans="1:11" ht="14.4" customHeight="1" x14ac:dyDescent="0.3">
      <c r="A97" s="831" t="s">
        <v>590</v>
      </c>
      <c r="B97" s="832" t="s">
        <v>591</v>
      </c>
      <c r="C97" s="835" t="s">
        <v>607</v>
      </c>
      <c r="D97" s="863" t="s">
        <v>608</v>
      </c>
      <c r="E97" s="835" t="s">
        <v>4597</v>
      </c>
      <c r="F97" s="863" t="s">
        <v>4598</v>
      </c>
      <c r="G97" s="835" t="s">
        <v>4607</v>
      </c>
      <c r="H97" s="835" t="s">
        <v>4608</v>
      </c>
      <c r="I97" s="849">
        <v>0.30000001192092896</v>
      </c>
      <c r="J97" s="849">
        <v>500</v>
      </c>
      <c r="K97" s="850">
        <v>150</v>
      </c>
    </row>
    <row r="98" spans="1:11" ht="14.4" customHeight="1" x14ac:dyDescent="0.3">
      <c r="A98" s="831" t="s">
        <v>590</v>
      </c>
      <c r="B98" s="832" t="s">
        <v>591</v>
      </c>
      <c r="C98" s="835" t="s">
        <v>607</v>
      </c>
      <c r="D98" s="863" t="s">
        <v>608</v>
      </c>
      <c r="E98" s="835" t="s">
        <v>4597</v>
      </c>
      <c r="F98" s="863" t="s">
        <v>4598</v>
      </c>
      <c r="G98" s="835" t="s">
        <v>4609</v>
      </c>
      <c r="H98" s="835" t="s">
        <v>4610</v>
      </c>
      <c r="I98" s="849">
        <v>0.54000002145767212</v>
      </c>
      <c r="J98" s="849">
        <v>7000</v>
      </c>
      <c r="K98" s="850">
        <v>3780</v>
      </c>
    </row>
    <row r="99" spans="1:11" ht="14.4" customHeight="1" x14ac:dyDescent="0.3">
      <c r="A99" s="831" t="s">
        <v>590</v>
      </c>
      <c r="B99" s="832" t="s">
        <v>591</v>
      </c>
      <c r="C99" s="835" t="s">
        <v>607</v>
      </c>
      <c r="D99" s="863" t="s">
        <v>608</v>
      </c>
      <c r="E99" s="835" t="s">
        <v>4597</v>
      </c>
      <c r="F99" s="863" t="s">
        <v>4598</v>
      </c>
      <c r="G99" s="835" t="s">
        <v>4611</v>
      </c>
      <c r="H99" s="835" t="s">
        <v>4612</v>
      </c>
      <c r="I99" s="849">
        <v>274.20001220703125</v>
      </c>
      <c r="J99" s="849">
        <v>25</v>
      </c>
      <c r="K99" s="850">
        <v>6855</v>
      </c>
    </row>
    <row r="100" spans="1:11" ht="14.4" customHeight="1" x14ac:dyDescent="0.3">
      <c r="A100" s="831" t="s">
        <v>590</v>
      </c>
      <c r="B100" s="832" t="s">
        <v>591</v>
      </c>
      <c r="C100" s="835" t="s">
        <v>607</v>
      </c>
      <c r="D100" s="863" t="s">
        <v>608</v>
      </c>
      <c r="E100" s="835" t="s">
        <v>4597</v>
      </c>
      <c r="F100" s="863" t="s">
        <v>4598</v>
      </c>
      <c r="G100" s="835" t="s">
        <v>4613</v>
      </c>
      <c r="H100" s="835" t="s">
        <v>4614</v>
      </c>
      <c r="I100" s="849">
        <v>48.819999694824219</v>
      </c>
      <c r="J100" s="849">
        <v>25</v>
      </c>
      <c r="K100" s="850">
        <v>1220.5899658203125</v>
      </c>
    </row>
    <row r="101" spans="1:11" ht="14.4" customHeight="1" x14ac:dyDescent="0.3">
      <c r="A101" s="831" t="s">
        <v>590</v>
      </c>
      <c r="B101" s="832" t="s">
        <v>591</v>
      </c>
      <c r="C101" s="835" t="s">
        <v>607</v>
      </c>
      <c r="D101" s="863" t="s">
        <v>608</v>
      </c>
      <c r="E101" s="835" t="s">
        <v>4597</v>
      </c>
      <c r="F101" s="863" t="s">
        <v>4598</v>
      </c>
      <c r="G101" s="835" t="s">
        <v>4615</v>
      </c>
      <c r="H101" s="835" t="s">
        <v>4616</v>
      </c>
      <c r="I101" s="849">
        <v>399.29998779296875</v>
      </c>
      <c r="J101" s="849">
        <v>50</v>
      </c>
      <c r="K101" s="850">
        <v>19965</v>
      </c>
    </row>
    <row r="102" spans="1:11" ht="14.4" customHeight="1" x14ac:dyDescent="0.3">
      <c r="A102" s="831" t="s">
        <v>590</v>
      </c>
      <c r="B102" s="832" t="s">
        <v>591</v>
      </c>
      <c r="C102" s="835" t="s">
        <v>607</v>
      </c>
      <c r="D102" s="863" t="s">
        <v>608</v>
      </c>
      <c r="E102" s="835" t="s">
        <v>4617</v>
      </c>
      <c r="F102" s="863" t="s">
        <v>4618</v>
      </c>
      <c r="G102" s="835" t="s">
        <v>4619</v>
      </c>
      <c r="H102" s="835" t="s">
        <v>4620</v>
      </c>
      <c r="I102" s="849">
        <v>0.63999998569488525</v>
      </c>
      <c r="J102" s="849">
        <v>2000</v>
      </c>
      <c r="K102" s="850">
        <v>1280</v>
      </c>
    </row>
    <row r="103" spans="1:11" ht="14.4" customHeight="1" x14ac:dyDescent="0.3">
      <c r="A103" s="831" t="s">
        <v>590</v>
      </c>
      <c r="B103" s="832" t="s">
        <v>591</v>
      </c>
      <c r="C103" s="835" t="s">
        <v>607</v>
      </c>
      <c r="D103" s="863" t="s">
        <v>608</v>
      </c>
      <c r="E103" s="835" t="s">
        <v>4617</v>
      </c>
      <c r="F103" s="863" t="s">
        <v>4618</v>
      </c>
      <c r="G103" s="835" t="s">
        <v>4621</v>
      </c>
      <c r="H103" s="835" t="s">
        <v>4622</v>
      </c>
      <c r="I103" s="849">
        <v>0.62999999523162842</v>
      </c>
      <c r="J103" s="849">
        <v>43000</v>
      </c>
      <c r="K103" s="850">
        <v>27090</v>
      </c>
    </row>
    <row r="104" spans="1:11" ht="14.4" customHeight="1" x14ac:dyDescent="0.3">
      <c r="A104" s="831" t="s">
        <v>590</v>
      </c>
      <c r="B104" s="832" t="s">
        <v>591</v>
      </c>
      <c r="C104" s="835" t="s">
        <v>607</v>
      </c>
      <c r="D104" s="863" t="s">
        <v>608</v>
      </c>
      <c r="E104" s="835" t="s">
        <v>4617</v>
      </c>
      <c r="F104" s="863" t="s">
        <v>4618</v>
      </c>
      <c r="G104" s="835" t="s">
        <v>4623</v>
      </c>
      <c r="H104" s="835" t="s">
        <v>4624</v>
      </c>
      <c r="I104" s="849">
        <v>0.62999999523162842</v>
      </c>
      <c r="J104" s="849">
        <v>6000</v>
      </c>
      <c r="K104" s="850">
        <v>3780</v>
      </c>
    </row>
    <row r="105" spans="1:11" ht="14.4" customHeight="1" x14ac:dyDescent="0.3">
      <c r="A105" s="831" t="s">
        <v>590</v>
      </c>
      <c r="B105" s="832" t="s">
        <v>591</v>
      </c>
      <c r="C105" s="835" t="s">
        <v>607</v>
      </c>
      <c r="D105" s="863" t="s">
        <v>608</v>
      </c>
      <c r="E105" s="835" t="s">
        <v>4617</v>
      </c>
      <c r="F105" s="863" t="s">
        <v>4618</v>
      </c>
      <c r="G105" s="835" t="s">
        <v>4625</v>
      </c>
      <c r="H105" s="835" t="s">
        <v>4626</v>
      </c>
      <c r="I105" s="849">
        <v>7.5</v>
      </c>
      <c r="J105" s="849">
        <v>100</v>
      </c>
      <c r="K105" s="850">
        <v>750</v>
      </c>
    </row>
    <row r="106" spans="1:11" ht="14.4" customHeight="1" x14ac:dyDescent="0.3">
      <c r="A106" s="831" t="s">
        <v>590</v>
      </c>
      <c r="B106" s="832" t="s">
        <v>591</v>
      </c>
      <c r="C106" s="835" t="s">
        <v>607</v>
      </c>
      <c r="D106" s="863" t="s">
        <v>608</v>
      </c>
      <c r="E106" s="835" t="s">
        <v>4617</v>
      </c>
      <c r="F106" s="863" t="s">
        <v>4618</v>
      </c>
      <c r="G106" s="835" t="s">
        <v>4627</v>
      </c>
      <c r="H106" s="835" t="s">
        <v>4628</v>
      </c>
      <c r="I106" s="849">
        <v>7.5</v>
      </c>
      <c r="J106" s="849">
        <v>50</v>
      </c>
      <c r="K106" s="850">
        <v>375</v>
      </c>
    </row>
    <row r="107" spans="1:11" ht="14.4" customHeight="1" x14ac:dyDescent="0.3">
      <c r="A107" s="831" t="s">
        <v>590</v>
      </c>
      <c r="B107" s="832" t="s">
        <v>591</v>
      </c>
      <c r="C107" s="835" t="s">
        <v>607</v>
      </c>
      <c r="D107" s="863" t="s">
        <v>608</v>
      </c>
      <c r="E107" s="835" t="s">
        <v>4617</v>
      </c>
      <c r="F107" s="863" t="s">
        <v>4618</v>
      </c>
      <c r="G107" s="835" t="s">
        <v>4629</v>
      </c>
      <c r="H107" s="835" t="s">
        <v>4630</v>
      </c>
      <c r="I107" s="849">
        <v>7.505000114440918</v>
      </c>
      <c r="J107" s="849">
        <v>200</v>
      </c>
      <c r="K107" s="850">
        <v>1501</v>
      </c>
    </row>
    <row r="108" spans="1:11" ht="14.4" customHeight="1" x14ac:dyDescent="0.3">
      <c r="A108" s="831" t="s">
        <v>590</v>
      </c>
      <c r="B108" s="832" t="s">
        <v>591</v>
      </c>
      <c r="C108" s="835" t="s">
        <v>607</v>
      </c>
      <c r="D108" s="863" t="s">
        <v>608</v>
      </c>
      <c r="E108" s="835" t="s">
        <v>4617</v>
      </c>
      <c r="F108" s="863" t="s">
        <v>4618</v>
      </c>
      <c r="G108" s="835" t="s">
        <v>4631</v>
      </c>
      <c r="H108" s="835" t="s">
        <v>4632</v>
      </c>
      <c r="I108" s="849">
        <v>7.5</v>
      </c>
      <c r="J108" s="849">
        <v>50</v>
      </c>
      <c r="K108" s="850">
        <v>375</v>
      </c>
    </row>
    <row r="109" spans="1:11" ht="14.4" customHeight="1" x14ac:dyDescent="0.3">
      <c r="A109" s="831" t="s">
        <v>590</v>
      </c>
      <c r="B109" s="832" t="s">
        <v>591</v>
      </c>
      <c r="C109" s="835" t="s">
        <v>607</v>
      </c>
      <c r="D109" s="863" t="s">
        <v>608</v>
      </c>
      <c r="E109" s="835" t="s">
        <v>4633</v>
      </c>
      <c r="F109" s="863" t="s">
        <v>4634</v>
      </c>
      <c r="G109" s="835" t="s">
        <v>4635</v>
      </c>
      <c r="H109" s="835" t="s">
        <v>4636</v>
      </c>
      <c r="I109" s="849">
        <v>442.3900146484375</v>
      </c>
      <c r="J109" s="849">
        <v>10</v>
      </c>
      <c r="K109" s="850">
        <v>4423.8798828125</v>
      </c>
    </row>
    <row r="110" spans="1:11" ht="14.4" customHeight="1" x14ac:dyDescent="0.3">
      <c r="A110" s="831" t="s">
        <v>590</v>
      </c>
      <c r="B110" s="832" t="s">
        <v>591</v>
      </c>
      <c r="C110" s="835" t="s">
        <v>607</v>
      </c>
      <c r="D110" s="863" t="s">
        <v>608</v>
      </c>
      <c r="E110" s="835" t="s">
        <v>4633</v>
      </c>
      <c r="F110" s="863" t="s">
        <v>4634</v>
      </c>
      <c r="G110" s="835" t="s">
        <v>4637</v>
      </c>
      <c r="H110" s="835" t="s">
        <v>4638</v>
      </c>
      <c r="I110" s="849">
        <v>1523.449951171875</v>
      </c>
      <c r="J110" s="849">
        <v>5</v>
      </c>
      <c r="K110" s="850">
        <v>7617.25</v>
      </c>
    </row>
    <row r="111" spans="1:11" ht="14.4" customHeight="1" x14ac:dyDescent="0.3">
      <c r="A111" s="831" t="s">
        <v>590</v>
      </c>
      <c r="B111" s="832" t="s">
        <v>591</v>
      </c>
      <c r="C111" s="835" t="s">
        <v>607</v>
      </c>
      <c r="D111" s="863" t="s">
        <v>608</v>
      </c>
      <c r="E111" s="835" t="s">
        <v>4633</v>
      </c>
      <c r="F111" s="863" t="s">
        <v>4634</v>
      </c>
      <c r="G111" s="835" t="s">
        <v>4639</v>
      </c>
      <c r="H111" s="835" t="s">
        <v>4640</v>
      </c>
      <c r="I111" s="849">
        <v>9848.0498046875</v>
      </c>
      <c r="J111" s="849">
        <v>1</v>
      </c>
      <c r="K111" s="850">
        <v>9848.0498046875</v>
      </c>
    </row>
    <row r="112" spans="1:11" ht="14.4" customHeight="1" x14ac:dyDescent="0.3">
      <c r="A112" s="831" t="s">
        <v>590</v>
      </c>
      <c r="B112" s="832" t="s">
        <v>591</v>
      </c>
      <c r="C112" s="835" t="s">
        <v>607</v>
      </c>
      <c r="D112" s="863" t="s">
        <v>608</v>
      </c>
      <c r="E112" s="835" t="s">
        <v>4641</v>
      </c>
      <c r="F112" s="863" t="s">
        <v>4642</v>
      </c>
      <c r="G112" s="835" t="s">
        <v>4643</v>
      </c>
      <c r="H112" s="835" t="s">
        <v>4644</v>
      </c>
      <c r="I112" s="849">
        <v>97.879997253417969</v>
      </c>
      <c r="J112" s="849">
        <v>10</v>
      </c>
      <c r="K112" s="850">
        <v>978.79998779296875</v>
      </c>
    </row>
    <row r="113" spans="1:11" ht="14.4" customHeight="1" x14ac:dyDescent="0.3">
      <c r="A113" s="831" t="s">
        <v>590</v>
      </c>
      <c r="B113" s="832" t="s">
        <v>591</v>
      </c>
      <c r="C113" s="835" t="s">
        <v>612</v>
      </c>
      <c r="D113" s="863" t="s">
        <v>613</v>
      </c>
      <c r="E113" s="835" t="s">
        <v>4409</v>
      </c>
      <c r="F113" s="863" t="s">
        <v>4410</v>
      </c>
      <c r="G113" s="835" t="s">
        <v>4411</v>
      </c>
      <c r="H113" s="835" t="s">
        <v>4412</v>
      </c>
      <c r="I113" s="849">
        <v>147.17999267578125</v>
      </c>
      <c r="J113" s="849">
        <v>3</v>
      </c>
      <c r="K113" s="850">
        <v>441.54998779296875</v>
      </c>
    </row>
    <row r="114" spans="1:11" ht="14.4" customHeight="1" x14ac:dyDescent="0.3">
      <c r="A114" s="831" t="s">
        <v>590</v>
      </c>
      <c r="B114" s="832" t="s">
        <v>591</v>
      </c>
      <c r="C114" s="835" t="s">
        <v>612</v>
      </c>
      <c r="D114" s="863" t="s">
        <v>613</v>
      </c>
      <c r="E114" s="835" t="s">
        <v>4409</v>
      </c>
      <c r="F114" s="863" t="s">
        <v>4410</v>
      </c>
      <c r="G114" s="835" t="s">
        <v>4413</v>
      </c>
      <c r="H114" s="835" t="s">
        <v>4414</v>
      </c>
      <c r="I114" s="849">
        <v>147.17999267578125</v>
      </c>
      <c r="J114" s="849">
        <v>3</v>
      </c>
      <c r="K114" s="850">
        <v>441.54000854492187</v>
      </c>
    </row>
    <row r="115" spans="1:11" ht="14.4" customHeight="1" x14ac:dyDescent="0.3">
      <c r="A115" s="831" t="s">
        <v>590</v>
      </c>
      <c r="B115" s="832" t="s">
        <v>591</v>
      </c>
      <c r="C115" s="835" t="s">
        <v>612</v>
      </c>
      <c r="D115" s="863" t="s">
        <v>613</v>
      </c>
      <c r="E115" s="835" t="s">
        <v>4409</v>
      </c>
      <c r="F115" s="863" t="s">
        <v>4410</v>
      </c>
      <c r="G115" s="835" t="s">
        <v>4415</v>
      </c>
      <c r="H115" s="835" t="s">
        <v>4416</v>
      </c>
      <c r="I115" s="849">
        <v>152.45500183105469</v>
      </c>
      <c r="J115" s="849">
        <v>12</v>
      </c>
      <c r="K115" s="850">
        <v>1829.4600219726562</v>
      </c>
    </row>
    <row r="116" spans="1:11" ht="14.4" customHeight="1" x14ac:dyDescent="0.3">
      <c r="A116" s="831" t="s">
        <v>590</v>
      </c>
      <c r="B116" s="832" t="s">
        <v>591</v>
      </c>
      <c r="C116" s="835" t="s">
        <v>612</v>
      </c>
      <c r="D116" s="863" t="s">
        <v>613</v>
      </c>
      <c r="E116" s="835" t="s">
        <v>4409</v>
      </c>
      <c r="F116" s="863" t="s">
        <v>4410</v>
      </c>
      <c r="G116" s="835" t="s">
        <v>4417</v>
      </c>
      <c r="H116" s="835" t="s">
        <v>4418</v>
      </c>
      <c r="I116" s="849">
        <v>230.87665383233661</v>
      </c>
      <c r="J116" s="849">
        <v>4</v>
      </c>
      <c r="K116" s="850">
        <v>923.50661532934646</v>
      </c>
    </row>
    <row r="117" spans="1:11" ht="14.4" customHeight="1" x14ac:dyDescent="0.3">
      <c r="A117" s="831" t="s">
        <v>590</v>
      </c>
      <c r="B117" s="832" t="s">
        <v>591</v>
      </c>
      <c r="C117" s="835" t="s">
        <v>612</v>
      </c>
      <c r="D117" s="863" t="s">
        <v>613</v>
      </c>
      <c r="E117" s="835" t="s">
        <v>4419</v>
      </c>
      <c r="F117" s="863" t="s">
        <v>4420</v>
      </c>
      <c r="G117" s="835" t="s">
        <v>4421</v>
      </c>
      <c r="H117" s="835" t="s">
        <v>4422</v>
      </c>
      <c r="I117" s="849">
        <v>13.210000038146973</v>
      </c>
      <c r="J117" s="849">
        <v>8</v>
      </c>
      <c r="K117" s="850">
        <v>105.68000030517578</v>
      </c>
    </row>
    <row r="118" spans="1:11" ht="14.4" customHeight="1" x14ac:dyDescent="0.3">
      <c r="A118" s="831" t="s">
        <v>590</v>
      </c>
      <c r="B118" s="832" t="s">
        <v>591</v>
      </c>
      <c r="C118" s="835" t="s">
        <v>612</v>
      </c>
      <c r="D118" s="863" t="s">
        <v>613</v>
      </c>
      <c r="E118" s="835" t="s">
        <v>4419</v>
      </c>
      <c r="F118" s="863" t="s">
        <v>4420</v>
      </c>
      <c r="G118" s="835" t="s">
        <v>4645</v>
      </c>
      <c r="H118" s="835" t="s">
        <v>4646</v>
      </c>
      <c r="I118" s="849">
        <v>0.42999999225139618</v>
      </c>
      <c r="J118" s="849">
        <v>500</v>
      </c>
      <c r="K118" s="850">
        <v>215.59999084472656</v>
      </c>
    </row>
    <row r="119" spans="1:11" ht="14.4" customHeight="1" x14ac:dyDescent="0.3">
      <c r="A119" s="831" t="s">
        <v>590</v>
      </c>
      <c r="B119" s="832" t="s">
        <v>591</v>
      </c>
      <c r="C119" s="835" t="s">
        <v>612</v>
      </c>
      <c r="D119" s="863" t="s">
        <v>613</v>
      </c>
      <c r="E119" s="835" t="s">
        <v>4425</v>
      </c>
      <c r="F119" s="863" t="s">
        <v>4426</v>
      </c>
      <c r="G119" s="835" t="s">
        <v>4647</v>
      </c>
      <c r="H119" s="835" t="s">
        <v>4648</v>
      </c>
      <c r="I119" s="849">
        <v>0.5899999737739563</v>
      </c>
      <c r="J119" s="849">
        <v>6000</v>
      </c>
      <c r="K119" s="850">
        <v>3540</v>
      </c>
    </row>
    <row r="120" spans="1:11" ht="14.4" customHeight="1" x14ac:dyDescent="0.3">
      <c r="A120" s="831" t="s">
        <v>590</v>
      </c>
      <c r="B120" s="832" t="s">
        <v>591</v>
      </c>
      <c r="C120" s="835" t="s">
        <v>612</v>
      </c>
      <c r="D120" s="863" t="s">
        <v>613</v>
      </c>
      <c r="E120" s="835" t="s">
        <v>4425</v>
      </c>
      <c r="F120" s="863" t="s">
        <v>4426</v>
      </c>
      <c r="G120" s="835" t="s">
        <v>4431</v>
      </c>
      <c r="H120" s="835" t="s">
        <v>4432</v>
      </c>
      <c r="I120" s="849">
        <v>8.2366666793823242</v>
      </c>
      <c r="J120" s="849">
        <v>700</v>
      </c>
      <c r="K120" s="850">
        <v>5047</v>
      </c>
    </row>
    <row r="121" spans="1:11" ht="14.4" customHeight="1" x14ac:dyDescent="0.3">
      <c r="A121" s="831" t="s">
        <v>590</v>
      </c>
      <c r="B121" s="832" t="s">
        <v>591</v>
      </c>
      <c r="C121" s="835" t="s">
        <v>612</v>
      </c>
      <c r="D121" s="863" t="s">
        <v>613</v>
      </c>
      <c r="E121" s="835" t="s">
        <v>4425</v>
      </c>
      <c r="F121" s="863" t="s">
        <v>4426</v>
      </c>
      <c r="G121" s="835" t="s">
        <v>4435</v>
      </c>
      <c r="H121" s="835" t="s">
        <v>4436</v>
      </c>
      <c r="I121" s="849">
        <v>63.080001831054688</v>
      </c>
      <c r="J121" s="849">
        <v>50</v>
      </c>
      <c r="K121" s="850">
        <v>3154</v>
      </c>
    </row>
    <row r="122" spans="1:11" ht="14.4" customHeight="1" x14ac:dyDescent="0.3">
      <c r="A122" s="831" t="s">
        <v>590</v>
      </c>
      <c r="B122" s="832" t="s">
        <v>591</v>
      </c>
      <c r="C122" s="835" t="s">
        <v>612</v>
      </c>
      <c r="D122" s="863" t="s">
        <v>613</v>
      </c>
      <c r="E122" s="835" t="s">
        <v>4425</v>
      </c>
      <c r="F122" s="863" t="s">
        <v>4426</v>
      </c>
      <c r="G122" s="835" t="s">
        <v>4439</v>
      </c>
      <c r="H122" s="835" t="s">
        <v>4440</v>
      </c>
      <c r="I122" s="849">
        <v>139.17999267578125</v>
      </c>
      <c r="J122" s="849">
        <v>1</v>
      </c>
      <c r="K122" s="850">
        <v>139.17999267578125</v>
      </c>
    </row>
    <row r="123" spans="1:11" ht="14.4" customHeight="1" x14ac:dyDescent="0.3">
      <c r="A123" s="831" t="s">
        <v>590</v>
      </c>
      <c r="B123" s="832" t="s">
        <v>591</v>
      </c>
      <c r="C123" s="835" t="s">
        <v>612</v>
      </c>
      <c r="D123" s="863" t="s">
        <v>613</v>
      </c>
      <c r="E123" s="835" t="s">
        <v>4425</v>
      </c>
      <c r="F123" s="863" t="s">
        <v>4426</v>
      </c>
      <c r="G123" s="835" t="s">
        <v>4649</v>
      </c>
      <c r="H123" s="835" t="s">
        <v>4650</v>
      </c>
      <c r="I123" s="849">
        <v>227.3699951171875</v>
      </c>
      <c r="J123" s="849">
        <v>150</v>
      </c>
      <c r="K123" s="850">
        <v>34105.580078125</v>
      </c>
    </row>
    <row r="124" spans="1:11" ht="14.4" customHeight="1" x14ac:dyDescent="0.3">
      <c r="A124" s="831" t="s">
        <v>590</v>
      </c>
      <c r="B124" s="832" t="s">
        <v>591</v>
      </c>
      <c r="C124" s="835" t="s">
        <v>612</v>
      </c>
      <c r="D124" s="863" t="s">
        <v>613</v>
      </c>
      <c r="E124" s="835" t="s">
        <v>4425</v>
      </c>
      <c r="F124" s="863" t="s">
        <v>4426</v>
      </c>
      <c r="G124" s="835" t="s">
        <v>4651</v>
      </c>
      <c r="H124" s="835" t="s">
        <v>4652</v>
      </c>
      <c r="I124" s="849">
        <v>259.89999389648438</v>
      </c>
      <c r="J124" s="849">
        <v>4</v>
      </c>
      <c r="K124" s="850">
        <v>1039.5999755859375</v>
      </c>
    </row>
    <row r="125" spans="1:11" ht="14.4" customHeight="1" x14ac:dyDescent="0.3">
      <c r="A125" s="831" t="s">
        <v>590</v>
      </c>
      <c r="B125" s="832" t="s">
        <v>591</v>
      </c>
      <c r="C125" s="835" t="s">
        <v>612</v>
      </c>
      <c r="D125" s="863" t="s">
        <v>613</v>
      </c>
      <c r="E125" s="835" t="s">
        <v>4425</v>
      </c>
      <c r="F125" s="863" t="s">
        <v>4426</v>
      </c>
      <c r="G125" s="835" t="s">
        <v>4653</v>
      </c>
      <c r="H125" s="835" t="s">
        <v>4654</v>
      </c>
      <c r="I125" s="849">
        <v>13.020000457763672</v>
      </c>
      <c r="J125" s="849">
        <v>120</v>
      </c>
      <c r="K125" s="850">
        <v>1562.2999725341797</v>
      </c>
    </row>
    <row r="126" spans="1:11" ht="14.4" customHeight="1" x14ac:dyDescent="0.3">
      <c r="A126" s="831" t="s">
        <v>590</v>
      </c>
      <c r="B126" s="832" t="s">
        <v>591</v>
      </c>
      <c r="C126" s="835" t="s">
        <v>612</v>
      </c>
      <c r="D126" s="863" t="s">
        <v>613</v>
      </c>
      <c r="E126" s="835" t="s">
        <v>4425</v>
      </c>
      <c r="F126" s="863" t="s">
        <v>4426</v>
      </c>
      <c r="G126" s="835" t="s">
        <v>4443</v>
      </c>
      <c r="H126" s="835" t="s">
        <v>4444</v>
      </c>
      <c r="I126" s="849">
        <v>0.86000001430511475</v>
      </c>
      <c r="J126" s="849">
        <v>100</v>
      </c>
      <c r="K126" s="850">
        <v>86</v>
      </c>
    </row>
    <row r="127" spans="1:11" ht="14.4" customHeight="1" x14ac:dyDescent="0.3">
      <c r="A127" s="831" t="s">
        <v>590</v>
      </c>
      <c r="B127" s="832" t="s">
        <v>591</v>
      </c>
      <c r="C127" s="835" t="s">
        <v>612</v>
      </c>
      <c r="D127" s="863" t="s">
        <v>613</v>
      </c>
      <c r="E127" s="835" t="s">
        <v>4425</v>
      </c>
      <c r="F127" s="863" t="s">
        <v>4426</v>
      </c>
      <c r="G127" s="835" t="s">
        <v>4445</v>
      </c>
      <c r="H127" s="835" t="s">
        <v>4446</v>
      </c>
      <c r="I127" s="849">
        <v>1.5099999904632568</v>
      </c>
      <c r="J127" s="849">
        <v>100</v>
      </c>
      <c r="K127" s="850">
        <v>151</v>
      </c>
    </row>
    <row r="128" spans="1:11" ht="14.4" customHeight="1" x14ac:dyDescent="0.3">
      <c r="A128" s="831" t="s">
        <v>590</v>
      </c>
      <c r="B128" s="832" t="s">
        <v>591</v>
      </c>
      <c r="C128" s="835" t="s">
        <v>612</v>
      </c>
      <c r="D128" s="863" t="s">
        <v>613</v>
      </c>
      <c r="E128" s="835" t="s">
        <v>4425</v>
      </c>
      <c r="F128" s="863" t="s">
        <v>4426</v>
      </c>
      <c r="G128" s="835" t="s">
        <v>4655</v>
      </c>
      <c r="H128" s="835" t="s">
        <v>4656</v>
      </c>
      <c r="I128" s="849">
        <v>8.3900003433227539</v>
      </c>
      <c r="J128" s="849">
        <v>12</v>
      </c>
      <c r="K128" s="850">
        <v>100.68000030517578</v>
      </c>
    </row>
    <row r="129" spans="1:11" ht="14.4" customHeight="1" x14ac:dyDescent="0.3">
      <c r="A129" s="831" t="s">
        <v>590</v>
      </c>
      <c r="B129" s="832" t="s">
        <v>591</v>
      </c>
      <c r="C129" s="835" t="s">
        <v>612</v>
      </c>
      <c r="D129" s="863" t="s">
        <v>613</v>
      </c>
      <c r="E129" s="835" t="s">
        <v>4425</v>
      </c>
      <c r="F129" s="863" t="s">
        <v>4426</v>
      </c>
      <c r="G129" s="835" t="s">
        <v>4657</v>
      </c>
      <c r="H129" s="835" t="s">
        <v>4658</v>
      </c>
      <c r="I129" s="849">
        <v>13.079999923706055</v>
      </c>
      <c r="J129" s="849">
        <v>36</v>
      </c>
      <c r="K129" s="850">
        <v>470.8800048828125</v>
      </c>
    </row>
    <row r="130" spans="1:11" ht="14.4" customHeight="1" x14ac:dyDescent="0.3">
      <c r="A130" s="831" t="s">
        <v>590</v>
      </c>
      <c r="B130" s="832" t="s">
        <v>591</v>
      </c>
      <c r="C130" s="835" t="s">
        <v>612</v>
      </c>
      <c r="D130" s="863" t="s">
        <v>613</v>
      </c>
      <c r="E130" s="835" t="s">
        <v>4425</v>
      </c>
      <c r="F130" s="863" t="s">
        <v>4426</v>
      </c>
      <c r="G130" s="835" t="s">
        <v>4659</v>
      </c>
      <c r="H130" s="835" t="s">
        <v>4660</v>
      </c>
      <c r="I130" s="849">
        <v>8.619999885559082</v>
      </c>
      <c r="J130" s="849">
        <v>20</v>
      </c>
      <c r="K130" s="850">
        <v>172.39999389648437</v>
      </c>
    </row>
    <row r="131" spans="1:11" ht="14.4" customHeight="1" x14ac:dyDescent="0.3">
      <c r="A131" s="831" t="s">
        <v>590</v>
      </c>
      <c r="B131" s="832" t="s">
        <v>591</v>
      </c>
      <c r="C131" s="835" t="s">
        <v>612</v>
      </c>
      <c r="D131" s="863" t="s">
        <v>613</v>
      </c>
      <c r="E131" s="835" t="s">
        <v>4425</v>
      </c>
      <c r="F131" s="863" t="s">
        <v>4426</v>
      </c>
      <c r="G131" s="835" t="s">
        <v>4661</v>
      </c>
      <c r="H131" s="835" t="s">
        <v>4662</v>
      </c>
      <c r="I131" s="849">
        <v>2.190000057220459</v>
      </c>
      <c r="J131" s="849">
        <v>30</v>
      </c>
      <c r="K131" s="850">
        <v>65.699996948242188</v>
      </c>
    </row>
    <row r="132" spans="1:11" ht="14.4" customHeight="1" x14ac:dyDescent="0.3">
      <c r="A132" s="831" t="s">
        <v>590</v>
      </c>
      <c r="B132" s="832" t="s">
        <v>591</v>
      </c>
      <c r="C132" s="835" t="s">
        <v>612</v>
      </c>
      <c r="D132" s="863" t="s">
        <v>613</v>
      </c>
      <c r="E132" s="835" t="s">
        <v>4425</v>
      </c>
      <c r="F132" s="863" t="s">
        <v>4426</v>
      </c>
      <c r="G132" s="835" t="s">
        <v>4663</v>
      </c>
      <c r="H132" s="835" t="s">
        <v>4664</v>
      </c>
      <c r="I132" s="849">
        <v>2.869999885559082</v>
      </c>
      <c r="J132" s="849">
        <v>30</v>
      </c>
      <c r="K132" s="850">
        <v>86.099998474121094</v>
      </c>
    </row>
    <row r="133" spans="1:11" ht="14.4" customHeight="1" x14ac:dyDescent="0.3">
      <c r="A133" s="831" t="s">
        <v>590</v>
      </c>
      <c r="B133" s="832" t="s">
        <v>591</v>
      </c>
      <c r="C133" s="835" t="s">
        <v>612</v>
      </c>
      <c r="D133" s="863" t="s">
        <v>613</v>
      </c>
      <c r="E133" s="835" t="s">
        <v>4425</v>
      </c>
      <c r="F133" s="863" t="s">
        <v>4426</v>
      </c>
      <c r="G133" s="835" t="s">
        <v>4459</v>
      </c>
      <c r="H133" s="835" t="s">
        <v>4460</v>
      </c>
      <c r="I133" s="849">
        <v>42.43333307902018</v>
      </c>
      <c r="J133" s="849">
        <v>45</v>
      </c>
      <c r="K133" s="850">
        <v>1909.75</v>
      </c>
    </row>
    <row r="134" spans="1:11" ht="14.4" customHeight="1" x14ac:dyDescent="0.3">
      <c r="A134" s="831" t="s">
        <v>590</v>
      </c>
      <c r="B134" s="832" t="s">
        <v>591</v>
      </c>
      <c r="C134" s="835" t="s">
        <v>612</v>
      </c>
      <c r="D134" s="863" t="s">
        <v>613</v>
      </c>
      <c r="E134" s="835" t="s">
        <v>4425</v>
      </c>
      <c r="F134" s="863" t="s">
        <v>4426</v>
      </c>
      <c r="G134" s="835" t="s">
        <v>4465</v>
      </c>
      <c r="H134" s="835" t="s">
        <v>4466</v>
      </c>
      <c r="I134" s="849">
        <v>105.45499801635742</v>
      </c>
      <c r="J134" s="849">
        <v>3</v>
      </c>
      <c r="K134" s="850">
        <v>316.3699951171875</v>
      </c>
    </row>
    <row r="135" spans="1:11" ht="14.4" customHeight="1" x14ac:dyDescent="0.3">
      <c r="A135" s="831" t="s">
        <v>590</v>
      </c>
      <c r="B135" s="832" t="s">
        <v>591</v>
      </c>
      <c r="C135" s="835" t="s">
        <v>612</v>
      </c>
      <c r="D135" s="863" t="s">
        <v>613</v>
      </c>
      <c r="E135" s="835" t="s">
        <v>4425</v>
      </c>
      <c r="F135" s="863" t="s">
        <v>4426</v>
      </c>
      <c r="G135" s="835" t="s">
        <v>4473</v>
      </c>
      <c r="H135" s="835" t="s">
        <v>4474</v>
      </c>
      <c r="I135" s="849">
        <v>12.026666641235352</v>
      </c>
      <c r="J135" s="849">
        <v>60</v>
      </c>
      <c r="K135" s="850">
        <v>721.60000610351562</v>
      </c>
    </row>
    <row r="136" spans="1:11" ht="14.4" customHeight="1" x14ac:dyDescent="0.3">
      <c r="A136" s="831" t="s">
        <v>590</v>
      </c>
      <c r="B136" s="832" t="s">
        <v>591</v>
      </c>
      <c r="C136" s="835" t="s">
        <v>612</v>
      </c>
      <c r="D136" s="863" t="s">
        <v>613</v>
      </c>
      <c r="E136" s="835" t="s">
        <v>4425</v>
      </c>
      <c r="F136" s="863" t="s">
        <v>4426</v>
      </c>
      <c r="G136" s="835" t="s">
        <v>4477</v>
      </c>
      <c r="H136" s="835" t="s">
        <v>4478</v>
      </c>
      <c r="I136" s="849">
        <v>0.66333335638046265</v>
      </c>
      <c r="J136" s="849">
        <v>11000</v>
      </c>
      <c r="K136" s="850">
        <v>7300</v>
      </c>
    </row>
    <row r="137" spans="1:11" ht="14.4" customHeight="1" x14ac:dyDescent="0.3">
      <c r="A137" s="831" t="s">
        <v>590</v>
      </c>
      <c r="B137" s="832" t="s">
        <v>591</v>
      </c>
      <c r="C137" s="835" t="s">
        <v>612</v>
      </c>
      <c r="D137" s="863" t="s">
        <v>613</v>
      </c>
      <c r="E137" s="835" t="s">
        <v>4425</v>
      </c>
      <c r="F137" s="863" t="s">
        <v>4426</v>
      </c>
      <c r="G137" s="835" t="s">
        <v>4481</v>
      </c>
      <c r="H137" s="835" t="s">
        <v>4482</v>
      </c>
      <c r="I137" s="849">
        <v>28.733332951863606</v>
      </c>
      <c r="J137" s="849">
        <v>65</v>
      </c>
      <c r="K137" s="850">
        <v>1867.7000122070312</v>
      </c>
    </row>
    <row r="138" spans="1:11" ht="14.4" customHeight="1" x14ac:dyDescent="0.3">
      <c r="A138" s="831" t="s">
        <v>590</v>
      </c>
      <c r="B138" s="832" t="s">
        <v>591</v>
      </c>
      <c r="C138" s="835" t="s">
        <v>612</v>
      </c>
      <c r="D138" s="863" t="s">
        <v>613</v>
      </c>
      <c r="E138" s="835" t="s">
        <v>4483</v>
      </c>
      <c r="F138" s="863" t="s">
        <v>4484</v>
      </c>
      <c r="G138" s="835" t="s">
        <v>4491</v>
      </c>
      <c r="H138" s="835" t="s">
        <v>4492</v>
      </c>
      <c r="I138" s="849">
        <v>4.809999942779541</v>
      </c>
      <c r="J138" s="849">
        <v>250</v>
      </c>
      <c r="K138" s="850">
        <v>1202.5</v>
      </c>
    </row>
    <row r="139" spans="1:11" ht="14.4" customHeight="1" x14ac:dyDescent="0.3">
      <c r="A139" s="831" t="s">
        <v>590</v>
      </c>
      <c r="B139" s="832" t="s">
        <v>591</v>
      </c>
      <c r="C139" s="835" t="s">
        <v>612</v>
      </c>
      <c r="D139" s="863" t="s">
        <v>613</v>
      </c>
      <c r="E139" s="835" t="s">
        <v>4483</v>
      </c>
      <c r="F139" s="863" t="s">
        <v>4484</v>
      </c>
      <c r="G139" s="835" t="s">
        <v>4665</v>
      </c>
      <c r="H139" s="835" t="s">
        <v>4666</v>
      </c>
      <c r="I139" s="849">
        <v>1.333333303531011E-2</v>
      </c>
      <c r="J139" s="849">
        <v>3600</v>
      </c>
      <c r="K139" s="850">
        <v>48</v>
      </c>
    </row>
    <row r="140" spans="1:11" ht="14.4" customHeight="1" x14ac:dyDescent="0.3">
      <c r="A140" s="831" t="s">
        <v>590</v>
      </c>
      <c r="B140" s="832" t="s">
        <v>591</v>
      </c>
      <c r="C140" s="835" t="s">
        <v>612</v>
      </c>
      <c r="D140" s="863" t="s">
        <v>613</v>
      </c>
      <c r="E140" s="835" t="s">
        <v>4483</v>
      </c>
      <c r="F140" s="863" t="s">
        <v>4484</v>
      </c>
      <c r="G140" s="835" t="s">
        <v>4497</v>
      </c>
      <c r="H140" s="835" t="s">
        <v>4498</v>
      </c>
      <c r="I140" s="849">
        <v>33.880001068115234</v>
      </c>
      <c r="J140" s="849">
        <v>150</v>
      </c>
      <c r="K140" s="850">
        <v>5081.9000244140625</v>
      </c>
    </row>
    <row r="141" spans="1:11" ht="14.4" customHeight="1" x14ac:dyDescent="0.3">
      <c r="A141" s="831" t="s">
        <v>590</v>
      </c>
      <c r="B141" s="832" t="s">
        <v>591</v>
      </c>
      <c r="C141" s="835" t="s">
        <v>612</v>
      </c>
      <c r="D141" s="863" t="s">
        <v>613</v>
      </c>
      <c r="E141" s="835" t="s">
        <v>4483</v>
      </c>
      <c r="F141" s="863" t="s">
        <v>4484</v>
      </c>
      <c r="G141" s="835" t="s">
        <v>4503</v>
      </c>
      <c r="H141" s="835" t="s">
        <v>4504</v>
      </c>
      <c r="I141" s="849">
        <v>12.585000038146973</v>
      </c>
      <c r="J141" s="849">
        <v>700</v>
      </c>
      <c r="K141" s="850">
        <v>8809</v>
      </c>
    </row>
    <row r="142" spans="1:11" ht="14.4" customHeight="1" x14ac:dyDescent="0.3">
      <c r="A142" s="831" t="s">
        <v>590</v>
      </c>
      <c r="B142" s="832" t="s">
        <v>591</v>
      </c>
      <c r="C142" s="835" t="s">
        <v>612</v>
      </c>
      <c r="D142" s="863" t="s">
        <v>613</v>
      </c>
      <c r="E142" s="835" t="s">
        <v>4483</v>
      </c>
      <c r="F142" s="863" t="s">
        <v>4484</v>
      </c>
      <c r="G142" s="835" t="s">
        <v>4505</v>
      </c>
      <c r="H142" s="835" t="s">
        <v>4506</v>
      </c>
      <c r="I142" s="849">
        <v>13.553333600362143</v>
      </c>
      <c r="J142" s="849">
        <v>300</v>
      </c>
      <c r="K142" s="850">
        <v>4066</v>
      </c>
    </row>
    <row r="143" spans="1:11" ht="14.4" customHeight="1" x14ac:dyDescent="0.3">
      <c r="A143" s="831" t="s">
        <v>590</v>
      </c>
      <c r="B143" s="832" t="s">
        <v>591</v>
      </c>
      <c r="C143" s="835" t="s">
        <v>612</v>
      </c>
      <c r="D143" s="863" t="s">
        <v>613</v>
      </c>
      <c r="E143" s="835" t="s">
        <v>4483</v>
      </c>
      <c r="F143" s="863" t="s">
        <v>4484</v>
      </c>
      <c r="G143" s="835" t="s">
        <v>4511</v>
      </c>
      <c r="H143" s="835" t="s">
        <v>4512</v>
      </c>
      <c r="I143" s="849">
        <v>17.979999542236328</v>
      </c>
      <c r="J143" s="849">
        <v>850</v>
      </c>
      <c r="K143" s="850">
        <v>15283</v>
      </c>
    </row>
    <row r="144" spans="1:11" ht="14.4" customHeight="1" x14ac:dyDescent="0.3">
      <c r="A144" s="831" t="s">
        <v>590</v>
      </c>
      <c r="B144" s="832" t="s">
        <v>591</v>
      </c>
      <c r="C144" s="835" t="s">
        <v>612</v>
      </c>
      <c r="D144" s="863" t="s">
        <v>613</v>
      </c>
      <c r="E144" s="835" t="s">
        <v>4483</v>
      </c>
      <c r="F144" s="863" t="s">
        <v>4484</v>
      </c>
      <c r="G144" s="835" t="s">
        <v>4667</v>
      </c>
      <c r="H144" s="835" t="s">
        <v>4668</v>
      </c>
      <c r="I144" s="849">
        <v>1.809999942779541</v>
      </c>
      <c r="J144" s="849">
        <v>400</v>
      </c>
      <c r="K144" s="850">
        <v>724.6400146484375</v>
      </c>
    </row>
    <row r="145" spans="1:11" ht="14.4" customHeight="1" x14ac:dyDescent="0.3">
      <c r="A145" s="831" t="s">
        <v>590</v>
      </c>
      <c r="B145" s="832" t="s">
        <v>591</v>
      </c>
      <c r="C145" s="835" t="s">
        <v>612</v>
      </c>
      <c r="D145" s="863" t="s">
        <v>613</v>
      </c>
      <c r="E145" s="835" t="s">
        <v>4483</v>
      </c>
      <c r="F145" s="863" t="s">
        <v>4484</v>
      </c>
      <c r="G145" s="835" t="s">
        <v>4669</v>
      </c>
      <c r="H145" s="835" t="s">
        <v>4670</v>
      </c>
      <c r="I145" s="849">
        <v>2.0499999523162842</v>
      </c>
      <c r="J145" s="849">
        <v>50</v>
      </c>
      <c r="K145" s="850">
        <v>102.5</v>
      </c>
    </row>
    <row r="146" spans="1:11" ht="14.4" customHeight="1" x14ac:dyDescent="0.3">
      <c r="A146" s="831" t="s">
        <v>590</v>
      </c>
      <c r="B146" s="832" t="s">
        <v>591</v>
      </c>
      <c r="C146" s="835" t="s">
        <v>612</v>
      </c>
      <c r="D146" s="863" t="s">
        <v>613</v>
      </c>
      <c r="E146" s="835" t="s">
        <v>4483</v>
      </c>
      <c r="F146" s="863" t="s">
        <v>4484</v>
      </c>
      <c r="G146" s="835" t="s">
        <v>4521</v>
      </c>
      <c r="H146" s="835" t="s">
        <v>4522</v>
      </c>
      <c r="I146" s="849">
        <v>11.729999542236328</v>
      </c>
      <c r="J146" s="849">
        <v>80</v>
      </c>
      <c r="K146" s="850">
        <v>938.39999389648437</v>
      </c>
    </row>
    <row r="147" spans="1:11" ht="14.4" customHeight="1" x14ac:dyDescent="0.3">
      <c r="A147" s="831" t="s">
        <v>590</v>
      </c>
      <c r="B147" s="832" t="s">
        <v>591</v>
      </c>
      <c r="C147" s="835" t="s">
        <v>612</v>
      </c>
      <c r="D147" s="863" t="s">
        <v>613</v>
      </c>
      <c r="E147" s="835" t="s">
        <v>4483</v>
      </c>
      <c r="F147" s="863" t="s">
        <v>4484</v>
      </c>
      <c r="G147" s="835" t="s">
        <v>4523</v>
      </c>
      <c r="H147" s="835" t="s">
        <v>4524</v>
      </c>
      <c r="I147" s="849">
        <v>13.310000419616699</v>
      </c>
      <c r="J147" s="849">
        <v>30</v>
      </c>
      <c r="K147" s="850">
        <v>399.30001831054687</v>
      </c>
    </row>
    <row r="148" spans="1:11" ht="14.4" customHeight="1" x14ac:dyDescent="0.3">
      <c r="A148" s="831" t="s">
        <v>590</v>
      </c>
      <c r="B148" s="832" t="s">
        <v>591</v>
      </c>
      <c r="C148" s="835" t="s">
        <v>612</v>
      </c>
      <c r="D148" s="863" t="s">
        <v>613</v>
      </c>
      <c r="E148" s="835" t="s">
        <v>4483</v>
      </c>
      <c r="F148" s="863" t="s">
        <v>4484</v>
      </c>
      <c r="G148" s="835" t="s">
        <v>4525</v>
      </c>
      <c r="H148" s="835" t="s">
        <v>4526</v>
      </c>
      <c r="I148" s="849">
        <v>25.533334096272785</v>
      </c>
      <c r="J148" s="849">
        <v>80</v>
      </c>
      <c r="K148" s="850">
        <v>2042.9000091552734</v>
      </c>
    </row>
    <row r="149" spans="1:11" ht="14.4" customHeight="1" x14ac:dyDescent="0.3">
      <c r="A149" s="831" t="s">
        <v>590</v>
      </c>
      <c r="B149" s="832" t="s">
        <v>591</v>
      </c>
      <c r="C149" s="835" t="s">
        <v>612</v>
      </c>
      <c r="D149" s="863" t="s">
        <v>613</v>
      </c>
      <c r="E149" s="835" t="s">
        <v>4483</v>
      </c>
      <c r="F149" s="863" t="s">
        <v>4484</v>
      </c>
      <c r="G149" s="835" t="s">
        <v>4671</v>
      </c>
      <c r="H149" s="835" t="s">
        <v>4672</v>
      </c>
      <c r="I149" s="849">
        <v>89</v>
      </c>
      <c r="J149" s="849">
        <v>2</v>
      </c>
      <c r="K149" s="850">
        <v>178</v>
      </c>
    </row>
    <row r="150" spans="1:11" ht="14.4" customHeight="1" x14ac:dyDescent="0.3">
      <c r="A150" s="831" t="s">
        <v>590</v>
      </c>
      <c r="B150" s="832" t="s">
        <v>591</v>
      </c>
      <c r="C150" s="835" t="s">
        <v>612</v>
      </c>
      <c r="D150" s="863" t="s">
        <v>613</v>
      </c>
      <c r="E150" s="835" t="s">
        <v>4483</v>
      </c>
      <c r="F150" s="863" t="s">
        <v>4484</v>
      </c>
      <c r="G150" s="835" t="s">
        <v>4531</v>
      </c>
      <c r="H150" s="835" t="s">
        <v>4532</v>
      </c>
      <c r="I150" s="849">
        <v>24.440000534057617</v>
      </c>
      <c r="J150" s="849">
        <v>5</v>
      </c>
      <c r="K150" s="850">
        <v>122.19999694824219</v>
      </c>
    </row>
    <row r="151" spans="1:11" ht="14.4" customHeight="1" x14ac:dyDescent="0.3">
      <c r="A151" s="831" t="s">
        <v>590</v>
      </c>
      <c r="B151" s="832" t="s">
        <v>591</v>
      </c>
      <c r="C151" s="835" t="s">
        <v>612</v>
      </c>
      <c r="D151" s="863" t="s">
        <v>613</v>
      </c>
      <c r="E151" s="835" t="s">
        <v>4483</v>
      </c>
      <c r="F151" s="863" t="s">
        <v>4484</v>
      </c>
      <c r="G151" s="835" t="s">
        <v>4673</v>
      </c>
      <c r="H151" s="835" t="s">
        <v>4674</v>
      </c>
      <c r="I151" s="849">
        <v>172.5</v>
      </c>
      <c r="J151" s="849">
        <v>1</v>
      </c>
      <c r="K151" s="850">
        <v>172.5</v>
      </c>
    </row>
    <row r="152" spans="1:11" ht="14.4" customHeight="1" x14ac:dyDescent="0.3">
      <c r="A152" s="831" t="s">
        <v>590</v>
      </c>
      <c r="B152" s="832" t="s">
        <v>591</v>
      </c>
      <c r="C152" s="835" t="s">
        <v>612</v>
      </c>
      <c r="D152" s="863" t="s">
        <v>613</v>
      </c>
      <c r="E152" s="835" t="s">
        <v>4483</v>
      </c>
      <c r="F152" s="863" t="s">
        <v>4484</v>
      </c>
      <c r="G152" s="835" t="s">
        <v>4543</v>
      </c>
      <c r="H152" s="835" t="s">
        <v>4544</v>
      </c>
      <c r="I152" s="849">
        <v>1.0900000333786011</v>
      </c>
      <c r="J152" s="849">
        <v>300</v>
      </c>
      <c r="K152" s="850">
        <v>327</v>
      </c>
    </row>
    <row r="153" spans="1:11" ht="14.4" customHeight="1" x14ac:dyDescent="0.3">
      <c r="A153" s="831" t="s">
        <v>590</v>
      </c>
      <c r="B153" s="832" t="s">
        <v>591</v>
      </c>
      <c r="C153" s="835" t="s">
        <v>612</v>
      </c>
      <c r="D153" s="863" t="s">
        <v>613</v>
      </c>
      <c r="E153" s="835" t="s">
        <v>4483</v>
      </c>
      <c r="F153" s="863" t="s">
        <v>4484</v>
      </c>
      <c r="G153" s="835" t="s">
        <v>4547</v>
      </c>
      <c r="H153" s="835" t="s">
        <v>4548</v>
      </c>
      <c r="I153" s="849">
        <v>1.6733332872390747</v>
      </c>
      <c r="J153" s="849">
        <v>1400</v>
      </c>
      <c r="K153" s="850">
        <v>2341</v>
      </c>
    </row>
    <row r="154" spans="1:11" ht="14.4" customHeight="1" x14ac:dyDescent="0.3">
      <c r="A154" s="831" t="s">
        <v>590</v>
      </c>
      <c r="B154" s="832" t="s">
        <v>591</v>
      </c>
      <c r="C154" s="835" t="s">
        <v>612</v>
      </c>
      <c r="D154" s="863" t="s">
        <v>613</v>
      </c>
      <c r="E154" s="835" t="s">
        <v>4483</v>
      </c>
      <c r="F154" s="863" t="s">
        <v>4484</v>
      </c>
      <c r="G154" s="835" t="s">
        <v>4549</v>
      </c>
      <c r="H154" s="835" t="s">
        <v>4550</v>
      </c>
      <c r="I154" s="849">
        <v>0.67000001668930054</v>
      </c>
      <c r="J154" s="849">
        <v>100</v>
      </c>
      <c r="K154" s="850">
        <v>67</v>
      </c>
    </row>
    <row r="155" spans="1:11" ht="14.4" customHeight="1" x14ac:dyDescent="0.3">
      <c r="A155" s="831" t="s">
        <v>590</v>
      </c>
      <c r="B155" s="832" t="s">
        <v>591</v>
      </c>
      <c r="C155" s="835" t="s">
        <v>612</v>
      </c>
      <c r="D155" s="863" t="s">
        <v>613</v>
      </c>
      <c r="E155" s="835" t="s">
        <v>4483</v>
      </c>
      <c r="F155" s="863" t="s">
        <v>4484</v>
      </c>
      <c r="G155" s="835" t="s">
        <v>4553</v>
      </c>
      <c r="H155" s="835" t="s">
        <v>4554</v>
      </c>
      <c r="I155" s="849">
        <v>8.8299999237060547</v>
      </c>
      <c r="J155" s="849">
        <v>50</v>
      </c>
      <c r="K155" s="850">
        <v>441.5</v>
      </c>
    </row>
    <row r="156" spans="1:11" ht="14.4" customHeight="1" x14ac:dyDescent="0.3">
      <c r="A156" s="831" t="s">
        <v>590</v>
      </c>
      <c r="B156" s="832" t="s">
        <v>591</v>
      </c>
      <c r="C156" s="835" t="s">
        <v>612</v>
      </c>
      <c r="D156" s="863" t="s">
        <v>613</v>
      </c>
      <c r="E156" s="835" t="s">
        <v>4483</v>
      </c>
      <c r="F156" s="863" t="s">
        <v>4484</v>
      </c>
      <c r="G156" s="835" t="s">
        <v>4555</v>
      </c>
      <c r="H156" s="835" t="s">
        <v>4556</v>
      </c>
      <c r="I156" s="849">
        <v>8.4700002670288086</v>
      </c>
      <c r="J156" s="849">
        <v>3030</v>
      </c>
      <c r="K156" s="850">
        <v>25664.100830078125</v>
      </c>
    </row>
    <row r="157" spans="1:11" ht="14.4" customHeight="1" x14ac:dyDescent="0.3">
      <c r="A157" s="831" t="s">
        <v>590</v>
      </c>
      <c r="B157" s="832" t="s">
        <v>591</v>
      </c>
      <c r="C157" s="835" t="s">
        <v>612</v>
      </c>
      <c r="D157" s="863" t="s">
        <v>613</v>
      </c>
      <c r="E157" s="835" t="s">
        <v>4483</v>
      </c>
      <c r="F157" s="863" t="s">
        <v>4484</v>
      </c>
      <c r="G157" s="835" t="s">
        <v>4675</v>
      </c>
      <c r="H157" s="835" t="s">
        <v>4676</v>
      </c>
      <c r="I157" s="849">
        <v>84.699996948242188</v>
      </c>
      <c r="J157" s="849">
        <v>150</v>
      </c>
      <c r="K157" s="850">
        <v>12705</v>
      </c>
    </row>
    <row r="158" spans="1:11" ht="14.4" customHeight="1" x14ac:dyDescent="0.3">
      <c r="A158" s="831" t="s">
        <v>590</v>
      </c>
      <c r="B158" s="832" t="s">
        <v>591</v>
      </c>
      <c r="C158" s="835" t="s">
        <v>612</v>
      </c>
      <c r="D158" s="863" t="s">
        <v>613</v>
      </c>
      <c r="E158" s="835" t="s">
        <v>4483</v>
      </c>
      <c r="F158" s="863" t="s">
        <v>4484</v>
      </c>
      <c r="G158" s="835" t="s">
        <v>4561</v>
      </c>
      <c r="H158" s="835" t="s">
        <v>4562</v>
      </c>
      <c r="I158" s="849">
        <v>0.4699999988079071</v>
      </c>
      <c r="J158" s="849">
        <v>500</v>
      </c>
      <c r="K158" s="850">
        <v>235</v>
      </c>
    </row>
    <row r="159" spans="1:11" ht="14.4" customHeight="1" x14ac:dyDescent="0.3">
      <c r="A159" s="831" t="s">
        <v>590</v>
      </c>
      <c r="B159" s="832" t="s">
        <v>591</v>
      </c>
      <c r="C159" s="835" t="s">
        <v>612</v>
      </c>
      <c r="D159" s="863" t="s">
        <v>613</v>
      </c>
      <c r="E159" s="835" t="s">
        <v>4483</v>
      </c>
      <c r="F159" s="863" t="s">
        <v>4484</v>
      </c>
      <c r="G159" s="835" t="s">
        <v>4677</v>
      </c>
      <c r="H159" s="835" t="s">
        <v>4678</v>
      </c>
      <c r="I159" s="849">
        <v>2.369999885559082</v>
      </c>
      <c r="J159" s="849">
        <v>200</v>
      </c>
      <c r="K159" s="850">
        <v>474</v>
      </c>
    </row>
    <row r="160" spans="1:11" ht="14.4" customHeight="1" x14ac:dyDescent="0.3">
      <c r="A160" s="831" t="s">
        <v>590</v>
      </c>
      <c r="B160" s="832" t="s">
        <v>591</v>
      </c>
      <c r="C160" s="835" t="s">
        <v>612</v>
      </c>
      <c r="D160" s="863" t="s">
        <v>613</v>
      </c>
      <c r="E160" s="835" t="s">
        <v>4483</v>
      </c>
      <c r="F160" s="863" t="s">
        <v>4484</v>
      </c>
      <c r="G160" s="835" t="s">
        <v>4563</v>
      </c>
      <c r="H160" s="835" t="s">
        <v>4564</v>
      </c>
      <c r="I160" s="849">
        <v>1.9825000166893005</v>
      </c>
      <c r="J160" s="849">
        <v>4700</v>
      </c>
      <c r="K160" s="850">
        <v>9318</v>
      </c>
    </row>
    <row r="161" spans="1:11" ht="14.4" customHeight="1" x14ac:dyDescent="0.3">
      <c r="A161" s="831" t="s">
        <v>590</v>
      </c>
      <c r="B161" s="832" t="s">
        <v>591</v>
      </c>
      <c r="C161" s="835" t="s">
        <v>612</v>
      </c>
      <c r="D161" s="863" t="s">
        <v>613</v>
      </c>
      <c r="E161" s="835" t="s">
        <v>4483</v>
      </c>
      <c r="F161" s="863" t="s">
        <v>4484</v>
      </c>
      <c r="G161" s="835" t="s">
        <v>4679</v>
      </c>
      <c r="H161" s="835" t="s">
        <v>4680</v>
      </c>
      <c r="I161" s="849">
        <v>2.1066666444142661</v>
      </c>
      <c r="J161" s="849">
        <v>600</v>
      </c>
      <c r="K161" s="850">
        <v>1247</v>
      </c>
    </row>
    <row r="162" spans="1:11" ht="14.4" customHeight="1" x14ac:dyDescent="0.3">
      <c r="A162" s="831" t="s">
        <v>590</v>
      </c>
      <c r="B162" s="832" t="s">
        <v>591</v>
      </c>
      <c r="C162" s="835" t="s">
        <v>612</v>
      </c>
      <c r="D162" s="863" t="s">
        <v>613</v>
      </c>
      <c r="E162" s="835" t="s">
        <v>4483</v>
      </c>
      <c r="F162" s="863" t="s">
        <v>4484</v>
      </c>
      <c r="G162" s="835" t="s">
        <v>4681</v>
      </c>
      <c r="H162" s="835" t="s">
        <v>4682</v>
      </c>
      <c r="I162" s="849">
        <v>1.8999999761581421</v>
      </c>
      <c r="J162" s="849">
        <v>500</v>
      </c>
      <c r="K162" s="850">
        <v>950</v>
      </c>
    </row>
    <row r="163" spans="1:11" ht="14.4" customHeight="1" x14ac:dyDescent="0.3">
      <c r="A163" s="831" t="s">
        <v>590</v>
      </c>
      <c r="B163" s="832" t="s">
        <v>591</v>
      </c>
      <c r="C163" s="835" t="s">
        <v>612</v>
      </c>
      <c r="D163" s="863" t="s">
        <v>613</v>
      </c>
      <c r="E163" s="835" t="s">
        <v>4483</v>
      </c>
      <c r="F163" s="863" t="s">
        <v>4484</v>
      </c>
      <c r="G163" s="835" t="s">
        <v>4683</v>
      </c>
      <c r="H163" s="835" t="s">
        <v>4684</v>
      </c>
      <c r="I163" s="849">
        <v>2.7000000476837158</v>
      </c>
      <c r="J163" s="849">
        <v>300</v>
      </c>
      <c r="K163" s="850">
        <v>810</v>
      </c>
    </row>
    <row r="164" spans="1:11" ht="14.4" customHeight="1" x14ac:dyDescent="0.3">
      <c r="A164" s="831" t="s">
        <v>590</v>
      </c>
      <c r="B164" s="832" t="s">
        <v>591</v>
      </c>
      <c r="C164" s="835" t="s">
        <v>612</v>
      </c>
      <c r="D164" s="863" t="s">
        <v>613</v>
      </c>
      <c r="E164" s="835" t="s">
        <v>4483</v>
      </c>
      <c r="F164" s="863" t="s">
        <v>4484</v>
      </c>
      <c r="G164" s="835" t="s">
        <v>4685</v>
      </c>
      <c r="H164" s="835" t="s">
        <v>4686</v>
      </c>
      <c r="I164" s="849">
        <v>1.9233332872390747</v>
      </c>
      <c r="J164" s="849">
        <v>300</v>
      </c>
      <c r="K164" s="850">
        <v>577</v>
      </c>
    </row>
    <row r="165" spans="1:11" ht="14.4" customHeight="1" x14ac:dyDescent="0.3">
      <c r="A165" s="831" t="s">
        <v>590</v>
      </c>
      <c r="B165" s="832" t="s">
        <v>591</v>
      </c>
      <c r="C165" s="835" t="s">
        <v>612</v>
      </c>
      <c r="D165" s="863" t="s">
        <v>613</v>
      </c>
      <c r="E165" s="835" t="s">
        <v>4483</v>
      </c>
      <c r="F165" s="863" t="s">
        <v>4484</v>
      </c>
      <c r="G165" s="835" t="s">
        <v>4567</v>
      </c>
      <c r="H165" s="835" t="s">
        <v>4568</v>
      </c>
      <c r="I165" s="849">
        <v>3.0766665935516357</v>
      </c>
      <c r="J165" s="849">
        <v>300</v>
      </c>
      <c r="K165" s="850">
        <v>923</v>
      </c>
    </row>
    <row r="166" spans="1:11" ht="14.4" customHeight="1" x14ac:dyDescent="0.3">
      <c r="A166" s="831" t="s">
        <v>590</v>
      </c>
      <c r="B166" s="832" t="s">
        <v>591</v>
      </c>
      <c r="C166" s="835" t="s">
        <v>612</v>
      </c>
      <c r="D166" s="863" t="s">
        <v>613</v>
      </c>
      <c r="E166" s="835" t="s">
        <v>4483</v>
      </c>
      <c r="F166" s="863" t="s">
        <v>4484</v>
      </c>
      <c r="G166" s="835" t="s">
        <v>4571</v>
      </c>
      <c r="H166" s="835" t="s">
        <v>4572</v>
      </c>
      <c r="I166" s="849">
        <v>3.0966665744781494</v>
      </c>
      <c r="J166" s="849">
        <v>2100</v>
      </c>
      <c r="K166" s="850">
        <v>6500</v>
      </c>
    </row>
    <row r="167" spans="1:11" ht="14.4" customHeight="1" x14ac:dyDescent="0.3">
      <c r="A167" s="831" t="s">
        <v>590</v>
      </c>
      <c r="B167" s="832" t="s">
        <v>591</v>
      </c>
      <c r="C167" s="835" t="s">
        <v>612</v>
      </c>
      <c r="D167" s="863" t="s">
        <v>613</v>
      </c>
      <c r="E167" s="835" t="s">
        <v>4483</v>
      </c>
      <c r="F167" s="863" t="s">
        <v>4484</v>
      </c>
      <c r="G167" s="835" t="s">
        <v>4687</v>
      </c>
      <c r="H167" s="835" t="s">
        <v>4688</v>
      </c>
      <c r="I167" s="849">
        <v>1.9249999523162842</v>
      </c>
      <c r="J167" s="849">
        <v>1100</v>
      </c>
      <c r="K167" s="850">
        <v>2117</v>
      </c>
    </row>
    <row r="168" spans="1:11" ht="14.4" customHeight="1" x14ac:dyDescent="0.3">
      <c r="A168" s="831" t="s">
        <v>590</v>
      </c>
      <c r="B168" s="832" t="s">
        <v>591</v>
      </c>
      <c r="C168" s="835" t="s">
        <v>612</v>
      </c>
      <c r="D168" s="863" t="s">
        <v>613</v>
      </c>
      <c r="E168" s="835" t="s">
        <v>4483</v>
      </c>
      <c r="F168" s="863" t="s">
        <v>4484</v>
      </c>
      <c r="G168" s="835" t="s">
        <v>4573</v>
      </c>
      <c r="H168" s="835" t="s">
        <v>4574</v>
      </c>
      <c r="I168" s="849">
        <v>2.1633334159851074</v>
      </c>
      <c r="J168" s="849">
        <v>700</v>
      </c>
      <c r="K168" s="850">
        <v>1513</v>
      </c>
    </row>
    <row r="169" spans="1:11" ht="14.4" customHeight="1" x14ac:dyDescent="0.3">
      <c r="A169" s="831" t="s">
        <v>590</v>
      </c>
      <c r="B169" s="832" t="s">
        <v>591</v>
      </c>
      <c r="C169" s="835" t="s">
        <v>612</v>
      </c>
      <c r="D169" s="863" t="s">
        <v>613</v>
      </c>
      <c r="E169" s="835" t="s">
        <v>4483</v>
      </c>
      <c r="F169" s="863" t="s">
        <v>4484</v>
      </c>
      <c r="G169" s="835" t="s">
        <v>4575</v>
      </c>
      <c r="H169" s="835" t="s">
        <v>4576</v>
      </c>
      <c r="I169" s="849">
        <v>21.229999542236328</v>
      </c>
      <c r="J169" s="849">
        <v>50</v>
      </c>
      <c r="K169" s="850">
        <v>1061.5</v>
      </c>
    </row>
    <row r="170" spans="1:11" ht="14.4" customHeight="1" x14ac:dyDescent="0.3">
      <c r="A170" s="831" t="s">
        <v>590</v>
      </c>
      <c r="B170" s="832" t="s">
        <v>591</v>
      </c>
      <c r="C170" s="835" t="s">
        <v>612</v>
      </c>
      <c r="D170" s="863" t="s">
        <v>613</v>
      </c>
      <c r="E170" s="835" t="s">
        <v>4483</v>
      </c>
      <c r="F170" s="863" t="s">
        <v>4484</v>
      </c>
      <c r="G170" s="835" t="s">
        <v>4689</v>
      </c>
      <c r="H170" s="835" t="s">
        <v>4690</v>
      </c>
      <c r="I170" s="849">
        <v>5.0033334096272783</v>
      </c>
      <c r="J170" s="849">
        <v>300</v>
      </c>
      <c r="K170" s="850">
        <v>1501</v>
      </c>
    </row>
    <row r="171" spans="1:11" ht="14.4" customHeight="1" x14ac:dyDescent="0.3">
      <c r="A171" s="831" t="s">
        <v>590</v>
      </c>
      <c r="B171" s="832" t="s">
        <v>591</v>
      </c>
      <c r="C171" s="835" t="s">
        <v>612</v>
      </c>
      <c r="D171" s="863" t="s">
        <v>613</v>
      </c>
      <c r="E171" s="835" t="s">
        <v>4483</v>
      </c>
      <c r="F171" s="863" t="s">
        <v>4484</v>
      </c>
      <c r="G171" s="835" t="s">
        <v>4579</v>
      </c>
      <c r="H171" s="835" t="s">
        <v>4580</v>
      </c>
      <c r="I171" s="849">
        <v>21.239999771118164</v>
      </c>
      <c r="J171" s="849">
        <v>100</v>
      </c>
      <c r="K171" s="850">
        <v>2124</v>
      </c>
    </row>
    <row r="172" spans="1:11" ht="14.4" customHeight="1" x14ac:dyDescent="0.3">
      <c r="A172" s="831" t="s">
        <v>590</v>
      </c>
      <c r="B172" s="832" t="s">
        <v>591</v>
      </c>
      <c r="C172" s="835" t="s">
        <v>612</v>
      </c>
      <c r="D172" s="863" t="s">
        <v>613</v>
      </c>
      <c r="E172" s="835" t="s">
        <v>4587</v>
      </c>
      <c r="F172" s="863" t="s">
        <v>4588</v>
      </c>
      <c r="G172" s="835" t="s">
        <v>4691</v>
      </c>
      <c r="H172" s="835" t="s">
        <v>4692</v>
      </c>
      <c r="I172" s="849">
        <v>10.166666666666666</v>
      </c>
      <c r="J172" s="849">
        <v>600</v>
      </c>
      <c r="K172" s="850">
        <v>6100</v>
      </c>
    </row>
    <row r="173" spans="1:11" ht="14.4" customHeight="1" x14ac:dyDescent="0.3">
      <c r="A173" s="831" t="s">
        <v>590</v>
      </c>
      <c r="B173" s="832" t="s">
        <v>591</v>
      </c>
      <c r="C173" s="835" t="s">
        <v>612</v>
      </c>
      <c r="D173" s="863" t="s">
        <v>613</v>
      </c>
      <c r="E173" s="835" t="s">
        <v>4587</v>
      </c>
      <c r="F173" s="863" t="s">
        <v>4588</v>
      </c>
      <c r="G173" s="835" t="s">
        <v>4591</v>
      </c>
      <c r="H173" s="835" t="s">
        <v>4592</v>
      </c>
      <c r="I173" s="849">
        <v>7.0066668192545576</v>
      </c>
      <c r="J173" s="849">
        <v>600</v>
      </c>
      <c r="K173" s="850">
        <v>4203</v>
      </c>
    </row>
    <row r="174" spans="1:11" ht="14.4" customHeight="1" x14ac:dyDescent="0.3">
      <c r="A174" s="831" t="s">
        <v>590</v>
      </c>
      <c r="B174" s="832" t="s">
        <v>591</v>
      </c>
      <c r="C174" s="835" t="s">
        <v>612</v>
      </c>
      <c r="D174" s="863" t="s">
        <v>613</v>
      </c>
      <c r="E174" s="835" t="s">
        <v>4597</v>
      </c>
      <c r="F174" s="863" t="s">
        <v>4598</v>
      </c>
      <c r="G174" s="835" t="s">
        <v>4693</v>
      </c>
      <c r="H174" s="835" t="s">
        <v>4694</v>
      </c>
      <c r="I174" s="849">
        <v>0.47999998927116394</v>
      </c>
      <c r="J174" s="849">
        <v>700</v>
      </c>
      <c r="K174" s="850">
        <v>336</v>
      </c>
    </row>
    <row r="175" spans="1:11" ht="14.4" customHeight="1" x14ac:dyDescent="0.3">
      <c r="A175" s="831" t="s">
        <v>590</v>
      </c>
      <c r="B175" s="832" t="s">
        <v>591</v>
      </c>
      <c r="C175" s="835" t="s">
        <v>612</v>
      </c>
      <c r="D175" s="863" t="s">
        <v>613</v>
      </c>
      <c r="E175" s="835" t="s">
        <v>4597</v>
      </c>
      <c r="F175" s="863" t="s">
        <v>4598</v>
      </c>
      <c r="G175" s="835" t="s">
        <v>4603</v>
      </c>
      <c r="H175" s="835" t="s">
        <v>4604</v>
      </c>
      <c r="I175" s="849">
        <v>0.31000000238418579</v>
      </c>
      <c r="J175" s="849">
        <v>500</v>
      </c>
      <c r="K175" s="850">
        <v>155</v>
      </c>
    </row>
    <row r="176" spans="1:11" ht="14.4" customHeight="1" x14ac:dyDescent="0.3">
      <c r="A176" s="831" t="s">
        <v>590</v>
      </c>
      <c r="B176" s="832" t="s">
        <v>591</v>
      </c>
      <c r="C176" s="835" t="s">
        <v>612</v>
      </c>
      <c r="D176" s="863" t="s">
        <v>613</v>
      </c>
      <c r="E176" s="835" t="s">
        <v>4597</v>
      </c>
      <c r="F176" s="863" t="s">
        <v>4598</v>
      </c>
      <c r="G176" s="835" t="s">
        <v>4607</v>
      </c>
      <c r="H176" s="835" t="s">
        <v>4608</v>
      </c>
      <c r="I176" s="849">
        <v>0.30000001192092896</v>
      </c>
      <c r="J176" s="849">
        <v>200</v>
      </c>
      <c r="K176" s="850">
        <v>60</v>
      </c>
    </row>
    <row r="177" spans="1:11" ht="14.4" customHeight="1" x14ac:dyDescent="0.3">
      <c r="A177" s="831" t="s">
        <v>590</v>
      </c>
      <c r="B177" s="832" t="s">
        <v>591</v>
      </c>
      <c r="C177" s="835" t="s">
        <v>612</v>
      </c>
      <c r="D177" s="863" t="s">
        <v>613</v>
      </c>
      <c r="E177" s="835" t="s">
        <v>4597</v>
      </c>
      <c r="F177" s="863" t="s">
        <v>4598</v>
      </c>
      <c r="G177" s="835" t="s">
        <v>4609</v>
      </c>
      <c r="H177" s="835" t="s">
        <v>4610</v>
      </c>
      <c r="I177" s="849">
        <v>0.54750001430511475</v>
      </c>
      <c r="J177" s="849">
        <v>2700</v>
      </c>
      <c r="K177" s="850">
        <v>1480</v>
      </c>
    </row>
    <row r="178" spans="1:11" ht="14.4" customHeight="1" x14ac:dyDescent="0.3">
      <c r="A178" s="831" t="s">
        <v>590</v>
      </c>
      <c r="B178" s="832" t="s">
        <v>591</v>
      </c>
      <c r="C178" s="835" t="s">
        <v>612</v>
      </c>
      <c r="D178" s="863" t="s">
        <v>613</v>
      </c>
      <c r="E178" s="835" t="s">
        <v>4597</v>
      </c>
      <c r="F178" s="863" t="s">
        <v>4598</v>
      </c>
      <c r="G178" s="835" t="s">
        <v>4695</v>
      </c>
      <c r="H178" s="835" t="s">
        <v>4696</v>
      </c>
      <c r="I178" s="849">
        <v>290.39999389648437</v>
      </c>
      <c r="J178" s="849">
        <v>10</v>
      </c>
      <c r="K178" s="850">
        <v>2904</v>
      </c>
    </row>
    <row r="179" spans="1:11" ht="14.4" customHeight="1" x14ac:dyDescent="0.3">
      <c r="A179" s="831" t="s">
        <v>590</v>
      </c>
      <c r="B179" s="832" t="s">
        <v>591</v>
      </c>
      <c r="C179" s="835" t="s">
        <v>612</v>
      </c>
      <c r="D179" s="863" t="s">
        <v>613</v>
      </c>
      <c r="E179" s="835" t="s">
        <v>4597</v>
      </c>
      <c r="F179" s="863" t="s">
        <v>4598</v>
      </c>
      <c r="G179" s="835" t="s">
        <v>4615</v>
      </c>
      <c r="H179" s="835" t="s">
        <v>4616</v>
      </c>
      <c r="I179" s="849">
        <v>399.29998779296875</v>
      </c>
      <c r="J179" s="849">
        <v>120</v>
      </c>
      <c r="K179" s="850">
        <v>47916</v>
      </c>
    </row>
    <row r="180" spans="1:11" ht="14.4" customHeight="1" x14ac:dyDescent="0.3">
      <c r="A180" s="831" t="s">
        <v>590</v>
      </c>
      <c r="B180" s="832" t="s">
        <v>591</v>
      </c>
      <c r="C180" s="835" t="s">
        <v>612</v>
      </c>
      <c r="D180" s="863" t="s">
        <v>613</v>
      </c>
      <c r="E180" s="835" t="s">
        <v>4597</v>
      </c>
      <c r="F180" s="863" t="s">
        <v>4598</v>
      </c>
      <c r="G180" s="835" t="s">
        <v>4697</v>
      </c>
      <c r="H180" s="835" t="s">
        <v>4698</v>
      </c>
      <c r="I180" s="849">
        <v>29.639999389648438</v>
      </c>
      <c r="J180" s="849">
        <v>400</v>
      </c>
      <c r="K180" s="850">
        <v>11855.949951171875</v>
      </c>
    </row>
    <row r="181" spans="1:11" ht="14.4" customHeight="1" x14ac:dyDescent="0.3">
      <c r="A181" s="831" t="s">
        <v>590</v>
      </c>
      <c r="B181" s="832" t="s">
        <v>591</v>
      </c>
      <c r="C181" s="835" t="s">
        <v>612</v>
      </c>
      <c r="D181" s="863" t="s">
        <v>613</v>
      </c>
      <c r="E181" s="835" t="s">
        <v>4597</v>
      </c>
      <c r="F181" s="863" t="s">
        <v>4598</v>
      </c>
      <c r="G181" s="835" t="s">
        <v>4699</v>
      </c>
      <c r="H181" s="835" t="s">
        <v>4700</v>
      </c>
      <c r="I181" s="849">
        <v>907.5</v>
      </c>
      <c r="J181" s="849">
        <v>120</v>
      </c>
      <c r="K181" s="850">
        <v>108900</v>
      </c>
    </row>
    <row r="182" spans="1:11" ht="14.4" customHeight="1" x14ac:dyDescent="0.3">
      <c r="A182" s="831" t="s">
        <v>590</v>
      </c>
      <c r="B182" s="832" t="s">
        <v>591</v>
      </c>
      <c r="C182" s="835" t="s">
        <v>612</v>
      </c>
      <c r="D182" s="863" t="s">
        <v>613</v>
      </c>
      <c r="E182" s="835" t="s">
        <v>4597</v>
      </c>
      <c r="F182" s="863" t="s">
        <v>4598</v>
      </c>
      <c r="G182" s="835" t="s">
        <v>4701</v>
      </c>
      <c r="H182" s="835" t="s">
        <v>4702</v>
      </c>
      <c r="I182" s="849">
        <v>1.8049999475479126</v>
      </c>
      <c r="J182" s="849">
        <v>200</v>
      </c>
      <c r="K182" s="850">
        <v>361</v>
      </c>
    </row>
    <row r="183" spans="1:11" ht="14.4" customHeight="1" x14ac:dyDescent="0.3">
      <c r="A183" s="831" t="s">
        <v>590</v>
      </c>
      <c r="B183" s="832" t="s">
        <v>591</v>
      </c>
      <c r="C183" s="835" t="s">
        <v>612</v>
      </c>
      <c r="D183" s="863" t="s">
        <v>613</v>
      </c>
      <c r="E183" s="835" t="s">
        <v>4597</v>
      </c>
      <c r="F183" s="863" t="s">
        <v>4598</v>
      </c>
      <c r="G183" s="835" t="s">
        <v>4703</v>
      </c>
      <c r="H183" s="835" t="s">
        <v>4704</v>
      </c>
      <c r="I183" s="849">
        <v>1.8049999475479126</v>
      </c>
      <c r="J183" s="849">
        <v>4000</v>
      </c>
      <c r="K183" s="850">
        <v>7220</v>
      </c>
    </row>
    <row r="184" spans="1:11" ht="14.4" customHeight="1" x14ac:dyDescent="0.3">
      <c r="A184" s="831" t="s">
        <v>590</v>
      </c>
      <c r="B184" s="832" t="s">
        <v>591</v>
      </c>
      <c r="C184" s="835" t="s">
        <v>612</v>
      </c>
      <c r="D184" s="863" t="s">
        <v>613</v>
      </c>
      <c r="E184" s="835" t="s">
        <v>4597</v>
      </c>
      <c r="F184" s="863" t="s">
        <v>4598</v>
      </c>
      <c r="G184" s="835" t="s">
        <v>4705</v>
      </c>
      <c r="H184" s="835" t="s">
        <v>4706</v>
      </c>
      <c r="I184" s="849">
        <v>1.7999999523162842</v>
      </c>
      <c r="J184" s="849">
        <v>300</v>
      </c>
      <c r="K184" s="850">
        <v>540</v>
      </c>
    </row>
    <row r="185" spans="1:11" ht="14.4" customHeight="1" x14ac:dyDescent="0.3">
      <c r="A185" s="831" t="s">
        <v>590</v>
      </c>
      <c r="B185" s="832" t="s">
        <v>591</v>
      </c>
      <c r="C185" s="835" t="s">
        <v>612</v>
      </c>
      <c r="D185" s="863" t="s">
        <v>613</v>
      </c>
      <c r="E185" s="835" t="s">
        <v>4617</v>
      </c>
      <c r="F185" s="863" t="s">
        <v>4618</v>
      </c>
      <c r="G185" s="835" t="s">
        <v>4619</v>
      </c>
      <c r="H185" s="835" t="s">
        <v>4620</v>
      </c>
      <c r="I185" s="849">
        <v>0.62999999523162842</v>
      </c>
      <c r="J185" s="849">
        <v>600</v>
      </c>
      <c r="K185" s="850">
        <v>378</v>
      </c>
    </row>
    <row r="186" spans="1:11" ht="14.4" customHeight="1" x14ac:dyDescent="0.3">
      <c r="A186" s="831" t="s">
        <v>590</v>
      </c>
      <c r="B186" s="832" t="s">
        <v>591</v>
      </c>
      <c r="C186" s="835" t="s">
        <v>612</v>
      </c>
      <c r="D186" s="863" t="s">
        <v>613</v>
      </c>
      <c r="E186" s="835" t="s">
        <v>4617</v>
      </c>
      <c r="F186" s="863" t="s">
        <v>4618</v>
      </c>
      <c r="G186" s="835" t="s">
        <v>4621</v>
      </c>
      <c r="H186" s="835" t="s">
        <v>4622</v>
      </c>
      <c r="I186" s="849">
        <v>0.63333332538604736</v>
      </c>
      <c r="J186" s="849">
        <v>22000</v>
      </c>
      <c r="K186" s="850">
        <v>13920</v>
      </c>
    </row>
    <row r="187" spans="1:11" ht="14.4" customHeight="1" x14ac:dyDescent="0.3">
      <c r="A187" s="831" t="s">
        <v>590</v>
      </c>
      <c r="B187" s="832" t="s">
        <v>591</v>
      </c>
      <c r="C187" s="835" t="s">
        <v>612</v>
      </c>
      <c r="D187" s="863" t="s">
        <v>613</v>
      </c>
      <c r="E187" s="835" t="s">
        <v>4617</v>
      </c>
      <c r="F187" s="863" t="s">
        <v>4618</v>
      </c>
      <c r="G187" s="835" t="s">
        <v>4623</v>
      </c>
      <c r="H187" s="835" t="s">
        <v>4624</v>
      </c>
      <c r="I187" s="849">
        <v>0.62999999523162842</v>
      </c>
      <c r="J187" s="849">
        <v>600</v>
      </c>
      <c r="K187" s="850">
        <v>378</v>
      </c>
    </row>
    <row r="188" spans="1:11" ht="14.4" customHeight="1" x14ac:dyDescent="0.3">
      <c r="A188" s="831" t="s">
        <v>590</v>
      </c>
      <c r="B188" s="832" t="s">
        <v>591</v>
      </c>
      <c r="C188" s="835" t="s">
        <v>612</v>
      </c>
      <c r="D188" s="863" t="s">
        <v>613</v>
      </c>
      <c r="E188" s="835" t="s">
        <v>4617</v>
      </c>
      <c r="F188" s="863" t="s">
        <v>4618</v>
      </c>
      <c r="G188" s="835" t="s">
        <v>4707</v>
      </c>
      <c r="H188" s="835" t="s">
        <v>4708</v>
      </c>
      <c r="I188" s="849">
        <v>16.209999084472656</v>
      </c>
      <c r="J188" s="849">
        <v>100</v>
      </c>
      <c r="K188" s="850">
        <v>1621.4000244140625</v>
      </c>
    </row>
    <row r="189" spans="1:11" ht="14.4" customHeight="1" x14ac:dyDescent="0.3">
      <c r="A189" s="831" t="s">
        <v>590</v>
      </c>
      <c r="B189" s="832" t="s">
        <v>591</v>
      </c>
      <c r="C189" s="835" t="s">
        <v>615</v>
      </c>
      <c r="D189" s="863" t="s">
        <v>616</v>
      </c>
      <c r="E189" s="835" t="s">
        <v>4409</v>
      </c>
      <c r="F189" s="863" t="s">
        <v>4410</v>
      </c>
      <c r="G189" s="835" t="s">
        <v>4411</v>
      </c>
      <c r="H189" s="835" t="s">
        <v>4412</v>
      </c>
      <c r="I189" s="849">
        <v>147.18332926432291</v>
      </c>
      <c r="J189" s="849">
        <v>70</v>
      </c>
      <c r="K189" s="850">
        <v>10302.719970703125</v>
      </c>
    </row>
    <row r="190" spans="1:11" ht="14.4" customHeight="1" x14ac:dyDescent="0.3">
      <c r="A190" s="831" t="s">
        <v>590</v>
      </c>
      <c r="B190" s="832" t="s">
        <v>591</v>
      </c>
      <c r="C190" s="835" t="s">
        <v>615</v>
      </c>
      <c r="D190" s="863" t="s">
        <v>616</v>
      </c>
      <c r="E190" s="835" t="s">
        <v>4409</v>
      </c>
      <c r="F190" s="863" t="s">
        <v>4410</v>
      </c>
      <c r="G190" s="835" t="s">
        <v>4413</v>
      </c>
      <c r="H190" s="835" t="s">
        <v>4414</v>
      </c>
      <c r="I190" s="849">
        <v>147.17666117350259</v>
      </c>
      <c r="J190" s="849">
        <v>70</v>
      </c>
      <c r="K190" s="850">
        <v>10302.47998046875</v>
      </c>
    </row>
    <row r="191" spans="1:11" ht="14.4" customHeight="1" x14ac:dyDescent="0.3">
      <c r="A191" s="831" t="s">
        <v>590</v>
      </c>
      <c r="B191" s="832" t="s">
        <v>591</v>
      </c>
      <c r="C191" s="835" t="s">
        <v>615</v>
      </c>
      <c r="D191" s="863" t="s">
        <v>616</v>
      </c>
      <c r="E191" s="835" t="s">
        <v>4409</v>
      </c>
      <c r="F191" s="863" t="s">
        <v>4410</v>
      </c>
      <c r="G191" s="835" t="s">
        <v>4415</v>
      </c>
      <c r="H191" s="835" t="s">
        <v>4416</v>
      </c>
      <c r="I191" s="849">
        <v>152.45667012532553</v>
      </c>
      <c r="J191" s="849">
        <v>13</v>
      </c>
      <c r="K191" s="850">
        <v>1981.9400024414062</v>
      </c>
    </row>
    <row r="192" spans="1:11" ht="14.4" customHeight="1" x14ac:dyDescent="0.3">
      <c r="A192" s="831" t="s">
        <v>590</v>
      </c>
      <c r="B192" s="832" t="s">
        <v>591</v>
      </c>
      <c r="C192" s="835" t="s">
        <v>615</v>
      </c>
      <c r="D192" s="863" t="s">
        <v>616</v>
      </c>
      <c r="E192" s="835" t="s">
        <v>4409</v>
      </c>
      <c r="F192" s="863" t="s">
        <v>4410</v>
      </c>
      <c r="G192" s="835" t="s">
        <v>4709</v>
      </c>
      <c r="H192" s="835" t="s">
        <v>4710</v>
      </c>
      <c r="I192" s="849">
        <v>11.654999732971191</v>
      </c>
      <c r="J192" s="849">
        <v>40</v>
      </c>
      <c r="K192" s="850">
        <v>466.18000030517578</v>
      </c>
    </row>
    <row r="193" spans="1:11" ht="14.4" customHeight="1" x14ac:dyDescent="0.3">
      <c r="A193" s="831" t="s">
        <v>590</v>
      </c>
      <c r="B193" s="832" t="s">
        <v>591</v>
      </c>
      <c r="C193" s="835" t="s">
        <v>615</v>
      </c>
      <c r="D193" s="863" t="s">
        <v>616</v>
      </c>
      <c r="E193" s="835" t="s">
        <v>4409</v>
      </c>
      <c r="F193" s="863" t="s">
        <v>4410</v>
      </c>
      <c r="G193" s="835" t="s">
        <v>4417</v>
      </c>
      <c r="H193" s="835" t="s">
        <v>4418</v>
      </c>
      <c r="I193" s="849">
        <v>251.98540873429744</v>
      </c>
      <c r="J193" s="849">
        <v>2</v>
      </c>
      <c r="K193" s="850">
        <v>503.97081746859487</v>
      </c>
    </row>
    <row r="194" spans="1:11" ht="14.4" customHeight="1" x14ac:dyDescent="0.3">
      <c r="A194" s="831" t="s">
        <v>590</v>
      </c>
      <c r="B194" s="832" t="s">
        <v>591</v>
      </c>
      <c r="C194" s="835" t="s">
        <v>615</v>
      </c>
      <c r="D194" s="863" t="s">
        <v>616</v>
      </c>
      <c r="E194" s="835" t="s">
        <v>4425</v>
      </c>
      <c r="F194" s="863" t="s">
        <v>4426</v>
      </c>
      <c r="G194" s="835" t="s">
        <v>4711</v>
      </c>
      <c r="H194" s="835" t="s">
        <v>4712</v>
      </c>
      <c r="I194" s="849">
        <v>93.150001525878906</v>
      </c>
      <c r="J194" s="849">
        <v>100</v>
      </c>
      <c r="K194" s="850">
        <v>9315</v>
      </c>
    </row>
    <row r="195" spans="1:11" ht="14.4" customHeight="1" x14ac:dyDescent="0.3">
      <c r="A195" s="831" t="s">
        <v>590</v>
      </c>
      <c r="B195" s="832" t="s">
        <v>591</v>
      </c>
      <c r="C195" s="835" t="s">
        <v>615</v>
      </c>
      <c r="D195" s="863" t="s">
        <v>616</v>
      </c>
      <c r="E195" s="835" t="s">
        <v>4425</v>
      </c>
      <c r="F195" s="863" t="s">
        <v>4426</v>
      </c>
      <c r="G195" s="835" t="s">
        <v>4713</v>
      </c>
      <c r="H195" s="835" t="s">
        <v>4714</v>
      </c>
      <c r="I195" s="849">
        <v>934.0999755859375</v>
      </c>
      <c r="J195" s="849">
        <v>20</v>
      </c>
      <c r="K195" s="850">
        <v>18682</v>
      </c>
    </row>
    <row r="196" spans="1:11" ht="14.4" customHeight="1" x14ac:dyDescent="0.3">
      <c r="A196" s="831" t="s">
        <v>590</v>
      </c>
      <c r="B196" s="832" t="s">
        <v>591</v>
      </c>
      <c r="C196" s="835" t="s">
        <v>615</v>
      </c>
      <c r="D196" s="863" t="s">
        <v>616</v>
      </c>
      <c r="E196" s="835" t="s">
        <v>4425</v>
      </c>
      <c r="F196" s="863" t="s">
        <v>4426</v>
      </c>
      <c r="G196" s="835" t="s">
        <v>4715</v>
      </c>
      <c r="H196" s="835" t="s">
        <v>4716</v>
      </c>
      <c r="I196" s="849">
        <v>934.0999755859375</v>
      </c>
      <c r="J196" s="849">
        <v>10</v>
      </c>
      <c r="K196" s="850">
        <v>9341</v>
      </c>
    </row>
    <row r="197" spans="1:11" ht="14.4" customHeight="1" x14ac:dyDescent="0.3">
      <c r="A197" s="831" t="s">
        <v>590</v>
      </c>
      <c r="B197" s="832" t="s">
        <v>591</v>
      </c>
      <c r="C197" s="835" t="s">
        <v>615</v>
      </c>
      <c r="D197" s="863" t="s">
        <v>616</v>
      </c>
      <c r="E197" s="835" t="s">
        <v>4425</v>
      </c>
      <c r="F197" s="863" t="s">
        <v>4426</v>
      </c>
      <c r="G197" s="835" t="s">
        <v>4717</v>
      </c>
      <c r="H197" s="835" t="s">
        <v>4718</v>
      </c>
      <c r="I197" s="849">
        <v>4.0999999046325684</v>
      </c>
      <c r="J197" s="849">
        <v>100</v>
      </c>
      <c r="K197" s="850">
        <v>410</v>
      </c>
    </row>
    <row r="198" spans="1:11" ht="14.4" customHeight="1" x14ac:dyDescent="0.3">
      <c r="A198" s="831" t="s">
        <v>590</v>
      </c>
      <c r="B198" s="832" t="s">
        <v>591</v>
      </c>
      <c r="C198" s="835" t="s">
        <v>615</v>
      </c>
      <c r="D198" s="863" t="s">
        <v>616</v>
      </c>
      <c r="E198" s="835" t="s">
        <v>4425</v>
      </c>
      <c r="F198" s="863" t="s">
        <v>4426</v>
      </c>
      <c r="G198" s="835" t="s">
        <v>4719</v>
      </c>
      <c r="H198" s="835" t="s">
        <v>4720</v>
      </c>
      <c r="I198" s="849">
        <v>0.62999999523162842</v>
      </c>
      <c r="J198" s="849">
        <v>1500</v>
      </c>
      <c r="K198" s="850">
        <v>945</v>
      </c>
    </row>
    <row r="199" spans="1:11" ht="14.4" customHeight="1" x14ac:dyDescent="0.3">
      <c r="A199" s="831" t="s">
        <v>590</v>
      </c>
      <c r="B199" s="832" t="s">
        <v>591</v>
      </c>
      <c r="C199" s="835" t="s">
        <v>615</v>
      </c>
      <c r="D199" s="863" t="s">
        <v>616</v>
      </c>
      <c r="E199" s="835" t="s">
        <v>4425</v>
      </c>
      <c r="F199" s="863" t="s">
        <v>4426</v>
      </c>
      <c r="G199" s="835" t="s">
        <v>4431</v>
      </c>
      <c r="H199" s="835" t="s">
        <v>4432</v>
      </c>
      <c r="I199" s="849">
        <v>6.440000057220459</v>
      </c>
      <c r="J199" s="849">
        <v>800</v>
      </c>
      <c r="K199" s="850">
        <v>5152</v>
      </c>
    </row>
    <row r="200" spans="1:11" ht="14.4" customHeight="1" x14ac:dyDescent="0.3">
      <c r="A200" s="831" t="s">
        <v>590</v>
      </c>
      <c r="B200" s="832" t="s">
        <v>591</v>
      </c>
      <c r="C200" s="835" t="s">
        <v>615</v>
      </c>
      <c r="D200" s="863" t="s">
        <v>616</v>
      </c>
      <c r="E200" s="835" t="s">
        <v>4425</v>
      </c>
      <c r="F200" s="863" t="s">
        <v>4426</v>
      </c>
      <c r="G200" s="835" t="s">
        <v>4433</v>
      </c>
      <c r="H200" s="835" t="s">
        <v>4434</v>
      </c>
      <c r="I200" s="849">
        <v>790.8800048828125</v>
      </c>
      <c r="J200" s="849">
        <v>1</v>
      </c>
      <c r="K200" s="850">
        <v>790.8800048828125</v>
      </c>
    </row>
    <row r="201" spans="1:11" ht="14.4" customHeight="1" x14ac:dyDescent="0.3">
      <c r="A201" s="831" t="s">
        <v>590</v>
      </c>
      <c r="B201" s="832" t="s">
        <v>591</v>
      </c>
      <c r="C201" s="835" t="s">
        <v>615</v>
      </c>
      <c r="D201" s="863" t="s">
        <v>616</v>
      </c>
      <c r="E201" s="835" t="s">
        <v>4425</v>
      </c>
      <c r="F201" s="863" t="s">
        <v>4426</v>
      </c>
      <c r="G201" s="835" t="s">
        <v>4721</v>
      </c>
      <c r="H201" s="835" t="s">
        <v>4722</v>
      </c>
      <c r="I201" s="849">
        <v>642.09002685546875</v>
      </c>
      <c r="J201" s="849">
        <v>1</v>
      </c>
      <c r="K201" s="850">
        <v>642.09002685546875</v>
      </c>
    </row>
    <row r="202" spans="1:11" ht="14.4" customHeight="1" x14ac:dyDescent="0.3">
      <c r="A202" s="831" t="s">
        <v>590</v>
      </c>
      <c r="B202" s="832" t="s">
        <v>591</v>
      </c>
      <c r="C202" s="835" t="s">
        <v>615</v>
      </c>
      <c r="D202" s="863" t="s">
        <v>616</v>
      </c>
      <c r="E202" s="835" t="s">
        <v>4425</v>
      </c>
      <c r="F202" s="863" t="s">
        <v>4426</v>
      </c>
      <c r="G202" s="835" t="s">
        <v>4723</v>
      </c>
      <c r="H202" s="835" t="s">
        <v>4724</v>
      </c>
      <c r="I202" s="849">
        <v>355.35000610351562</v>
      </c>
      <c r="J202" s="849">
        <v>6</v>
      </c>
      <c r="K202" s="850">
        <v>2132.1000366210937</v>
      </c>
    </row>
    <row r="203" spans="1:11" ht="14.4" customHeight="1" x14ac:dyDescent="0.3">
      <c r="A203" s="831" t="s">
        <v>590</v>
      </c>
      <c r="B203" s="832" t="s">
        <v>591</v>
      </c>
      <c r="C203" s="835" t="s">
        <v>615</v>
      </c>
      <c r="D203" s="863" t="s">
        <v>616</v>
      </c>
      <c r="E203" s="835" t="s">
        <v>4425</v>
      </c>
      <c r="F203" s="863" t="s">
        <v>4426</v>
      </c>
      <c r="G203" s="835" t="s">
        <v>4435</v>
      </c>
      <c r="H203" s="835" t="s">
        <v>4436</v>
      </c>
      <c r="I203" s="849">
        <v>62.680000305175781</v>
      </c>
      <c r="J203" s="849">
        <v>100</v>
      </c>
      <c r="K203" s="850">
        <v>6269.920166015625</v>
      </c>
    </row>
    <row r="204" spans="1:11" ht="14.4" customHeight="1" x14ac:dyDescent="0.3">
      <c r="A204" s="831" t="s">
        <v>590</v>
      </c>
      <c r="B204" s="832" t="s">
        <v>591</v>
      </c>
      <c r="C204" s="835" t="s">
        <v>615</v>
      </c>
      <c r="D204" s="863" t="s">
        <v>616</v>
      </c>
      <c r="E204" s="835" t="s">
        <v>4425</v>
      </c>
      <c r="F204" s="863" t="s">
        <v>4426</v>
      </c>
      <c r="G204" s="835" t="s">
        <v>4437</v>
      </c>
      <c r="H204" s="835" t="s">
        <v>4438</v>
      </c>
      <c r="I204" s="849">
        <v>22.149999618530273</v>
      </c>
      <c r="J204" s="849">
        <v>75</v>
      </c>
      <c r="K204" s="850">
        <v>1661.25</v>
      </c>
    </row>
    <row r="205" spans="1:11" ht="14.4" customHeight="1" x14ac:dyDescent="0.3">
      <c r="A205" s="831" t="s">
        <v>590</v>
      </c>
      <c r="B205" s="832" t="s">
        <v>591</v>
      </c>
      <c r="C205" s="835" t="s">
        <v>615</v>
      </c>
      <c r="D205" s="863" t="s">
        <v>616</v>
      </c>
      <c r="E205" s="835" t="s">
        <v>4425</v>
      </c>
      <c r="F205" s="863" t="s">
        <v>4426</v>
      </c>
      <c r="G205" s="835" t="s">
        <v>4725</v>
      </c>
      <c r="H205" s="835" t="s">
        <v>4726</v>
      </c>
      <c r="I205" s="849">
        <v>3.619999885559082</v>
      </c>
      <c r="J205" s="849">
        <v>30</v>
      </c>
      <c r="K205" s="850">
        <v>108.68000030517578</v>
      </c>
    </row>
    <row r="206" spans="1:11" ht="14.4" customHeight="1" x14ac:dyDescent="0.3">
      <c r="A206" s="831" t="s">
        <v>590</v>
      </c>
      <c r="B206" s="832" t="s">
        <v>591</v>
      </c>
      <c r="C206" s="835" t="s">
        <v>615</v>
      </c>
      <c r="D206" s="863" t="s">
        <v>616</v>
      </c>
      <c r="E206" s="835" t="s">
        <v>4425</v>
      </c>
      <c r="F206" s="863" t="s">
        <v>4426</v>
      </c>
      <c r="G206" s="835" t="s">
        <v>4727</v>
      </c>
      <c r="H206" s="835" t="s">
        <v>4728</v>
      </c>
      <c r="I206" s="849">
        <v>92</v>
      </c>
      <c r="J206" s="849">
        <v>15</v>
      </c>
      <c r="K206" s="850">
        <v>1380</v>
      </c>
    </row>
    <row r="207" spans="1:11" ht="14.4" customHeight="1" x14ac:dyDescent="0.3">
      <c r="A207" s="831" t="s">
        <v>590</v>
      </c>
      <c r="B207" s="832" t="s">
        <v>591</v>
      </c>
      <c r="C207" s="835" t="s">
        <v>615</v>
      </c>
      <c r="D207" s="863" t="s">
        <v>616</v>
      </c>
      <c r="E207" s="835" t="s">
        <v>4425</v>
      </c>
      <c r="F207" s="863" t="s">
        <v>4426</v>
      </c>
      <c r="G207" s="835" t="s">
        <v>4729</v>
      </c>
      <c r="H207" s="835" t="s">
        <v>4730</v>
      </c>
      <c r="I207" s="849">
        <v>129.25999450683594</v>
      </c>
      <c r="J207" s="849">
        <v>10</v>
      </c>
      <c r="K207" s="850">
        <v>1292.5999755859375</v>
      </c>
    </row>
    <row r="208" spans="1:11" ht="14.4" customHeight="1" x14ac:dyDescent="0.3">
      <c r="A208" s="831" t="s">
        <v>590</v>
      </c>
      <c r="B208" s="832" t="s">
        <v>591</v>
      </c>
      <c r="C208" s="835" t="s">
        <v>615</v>
      </c>
      <c r="D208" s="863" t="s">
        <v>616</v>
      </c>
      <c r="E208" s="835" t="s">
        <v>4425</v>
      </c>
      <c r="F208" s="863" t="s">
        <v>4426</v>
      </c>
      <c r="G208" s="835" t="s">
        <v>4731</v>
      </c>
      <c r="H208" s="835" t="s">
        <v>4732</v>
      </c>
      <c r="I208" s="849">
        <v>55.369998931884766</v>
      </c>
      <c r="J208" s="849">
        <v>20</v>
      </c>
      <c r="K208" s="850">
        <v>1107.4599609375</v>
      </c>
    </row>
    <row r="209" spans="1:11" ht="14.4" customHeight="1" x14ac:dyDescent="0.3">
      <c r="A209" s="831" t="s">
        <v>590</v>
      </c>
      <c r="B209" s="832" t="s">
        <v>591</v>
      </c>
      <c r="C209" s="835" t="s">
        <v>615</v>
      </c>
      <c r="D209" s="863" t="s">
        <v>616</v>
      </c>
      <c r="E209" s="835" t="s">
        <v>4425</v>
      </c>
      <c r="F209" s="863" t="s">
        <v>4426</v>
      </c>
      <c r="G209" s="835" t="s">
        <v>4733</v>
      </c>
      <c r="H209" s="835" t="s">
        <v>4734</v>
      </c>
      <c r="I209" s="849">
        <v>233.80000305175781</v>
      </c>
      <c r="J209" s="849">
        <v>5</v>
      </c>
      <c r="K209" s="850">
        <v>1169</v>
      </c>
    </row>
    <row r="210" spans="1:11" ht="14.4" customHeight="1" x14ac:dyDescent="0.3">
      <c r="A210" s="831" t="s">
        <v>590</v>
      </c>
      <c r="B210" s="832" t="s">
        <v>591</v>
      </c>
      <c r="C210" s="835" t="s">
        <v>615</v>
      </c>
      <c r="D210" s="863" t="s">
        <v>616</v>
      </c>
      <c r="E210" s="835" t="s">
        <v>4425</v>
      </c>
      <c r="F210" s="863" t="s">
        <v>4426</v>
      </c>
      <c r="G210" s="835" t="s">
        <v>4735</v>
      </c>
      <c r="H210" s="835" t="s">
        <v>4736</v>
      </c>
      <c r="I210" s="849">
        <v>309.35000610351562</v>
      </c>
      <c r="J210" s="849">
        <v>8</v>
      </c>
      <c r="K210" s="850">
        <v>2474.800048828125</v>
      </c>
    </row>
    <row r="211" spans="1:11" ht="14.4" customHeight="1" x14ac:dyDescent="0.3">
      <c r="A211" s="831" t="s">
        <v>590</v>
      </c>
      <c r="B211" s="832" t="s">
        <v>591</v>
      </c>
      <c r="C211" s="835" t="s">
        <v>615</v>
      </c>
      <c r="D211" s="863" t="s">
        <v>616</v>
      </c>
      <c r="E211" s="835" t="s">
        <v>4425</v>
      </c>
      <c r="F211" s="863" t="s">
        <v>4426</v>
      </c>
      <c r="G211" s="835" t="s">
        <v>4737</v>
      </c>
      <c r="H211" s="835" t="s">
        <v>4738</v>
      </c>
      <c r="I211" s="849">
        <v>10.779999732971191</v>
      </c>
      <c r="J211" s="849">
        <v>100</v>
      </c>
      <c r="K211" s="850">
        <v>1078</v>
      </c>
    </row>
    <row r="212" spans="1:11" ht="14.4" customHeight="1" x14ac:dyDescent="0.3">
      <c r="A212" s="831" t="s">
        <v>590</v>
      </c>
      <c r="B212" s="832" t="s">
        <v>591</v>
      </c>
      <c r="C212" s="835" t="s">
        <v>615</v>
      </c>
      <c r="D212" s="863" t="s">
        <v>616</v>
      </c>
      <c r="E212" s="835" t="s">
        <v>4425</v>
      </c>
      <c r="F212" s="863" t="s">
        <v>4426</v>
      </c>
      <c r="G212" s="835" t="s">
        <v>4441</v>
      </c>
      <c r="H212" s="835" t="s">
        <v>4442</v>
      </c>
      <c r="I212" s="849">
        <v>14.800000190734863</v>
      </c>
      <c r="J212" s="849">
        <v>250</v>
      </c>
      <c r="K212" s="850">
        <v>3700</v>
      </c>
    </row>
    <row r="213" spans="1:11" ht="14.4" customHeight="1" x14ac:dyDescent="0.3">
      <c r="A213" s="831" t="s">
        <v>590</v>
      </c>
      <c r="B213" s="832" t="s">
        <v>591</v>
      </c>
      <c r="C213" s="835" t="s">
        <v>615</v>
      </c>
      <c r="D213" s="863" t="s">
        <v>616</v>
      </c>
      <c r="E213" s="835" t="s">
        <v>4425</v>
      </c>
      <c r="F213" s="863" t="s">
        <v>4426</v>
      </c>
      <c r="G213" s="835" t="s">
        <v>4739</v>
      </c>
      <c r="H213" s="835" t="s">
        <v>4740</v>
      </c>
      <c r="I213" s="849">
        <v>215.3800048828125</v>
      </c>
      <c r="J213" s="849">
        <v>75</v>
      </c>
      <c r="K213" s="850">
        <v>16153.3701171875</v>
      </c>
    </row>
    <row r="214" spans="1:11" ht="14.4" customHeight="1" x14ac:dyDescent="0.3">
      <c r="A214" s="831" t="s">
        <v>590</v>
      </c>
      <c r="B214" s="832" t="s">
        <v>591</v>
      </c>
      <c r="C214" s="835" t="s">
        <v>615</v>
      </c>
      <c r="D214" s="863" t="s">
        <v>616</v>
      </c>
      <c r="E214" s="835" t="s">
        <v>4425</v>
      </c>
      <c r="F214" s="863" t="s">
        <v>4426</v>
      </c>
      <c r="G214" s="835" t="s">
        <v>4649</v>
      </c>
      <c r="H214" s="835" t="s">
        <v>4650</v>
      </c>
      <c r="I214" s="849">
        <v>227.3699951171875</v>
      </c>
      <c r="J214" s="849">
        <v>100</v>
      </c>
      <c r="K214" s="850">
        <v>22737</v>
      </c>
    </row>
    <row r="215" spans="1:11" ht="14.4" customHeight="1" x14ac:dyDescent="0.3">
      <c r="A215" s="831" t="s">
        <v>590</v>
      </c>
      <c r="B215" s="832" t="s">
        <v>591</v>
      </c>
      <c r="C215" s="835" t="s">
        <v>615</v>
      </c>
      <c r="D215" s="863" t="s">
        <v>616</v>
      </c>
      <c r="E215" s="835" t="s">
        <v>4425</v>
      </c>
      <c r="F215" s="863" t="s">
        <v>4426</v>
      </c>
      <c r="G215" s="835" t="s">
        <v>4651</v>
      </c>
      <c r="H215" s="835" t="s">
        <v>4652</v>
      </c>
      <c r="I215" s="849">
        <v>259.89999389648438</v>
      </c>
      <c r="J215" s="849">
        <v>2</v>
      </c>
      <c r="K215" s="850">
        <v>519.79998779296875</v>
      </c>
    </row>
    <row r="216" spans="1:11" ht="14.4" customHeight="1" x14ac:dyDescent="0.3">
      <c r="A216" s="831" t="s">
        <v>590</v>
      </c>
      <c r="B216" s="832" t="s">
        <v>591</v>
      </c>
      <c r="C216" s="835" t="s">
        <v>615</v>
      </c>
      <c r="D216" s="863" t="s">
        <v>616</v>
      </c>
      <c r="E216" s="835" t="s">
        <v>4425</v>
      </c>
      <c r="F216" s="863" t="s">
        <v>4426</v>
      </c>
      <c r="G216" s="835" t="s">
        <v>4443</v>
      </c>
      <c r="H216" s="835" t="s">
        <v>4444</v>
      </c>
      <c r="I216" s="849">
        <v>0.85000002384185791</v>
      </c>
      <c r="J216" s="849">
        <v>300</v>
      </c>
      <c r="K216" s="850">
        <v>255</v>
      </c>
    </row>
    <row r="217" spans="1:11" ht="14.4" customHeight="1" x14ac:dyDescent="0.3">
      <c r="A217" s="831" t="s">
        <v>590</v>
      </c>
      <c r="B217" s="832" t="s">
        <v>591</v>
      </c>
      <c r="C217" s="835" t="s">
        <v>615</v>
      </c>
      <c r="D217" s="863" t="s">
        <v>616</v>
      </c>
      <c r="E217" s="835" t="s">
        <v>4425</v>
      </c>
      <c r="F217" s="863" t="s">
        <v>4426</v>
      </c>
      <c r="G217" s="835" t="s">
        <v>4445</v>
      </c>
      <c r="H217" s="835" t="s">
        <v>4446</v>
      </c>
      <c r="I217" s="849">
        <v>1.5199999809265137</v>
      </c>
      <c r="J217" s="849">
        <v>300</v>
      </c>
      <c r="K217" s="850">
        <v>456</v>
      </c>
    </row>
    <row r="218" spans="1:11" ht="14.4" customHeight="1" x14ac:dyDescent="0.3">
      <c r="A218" s="831" t="s">
        <v>590</v>
      </c>
      <c r="B218" s="832" t="s">
        <v>591</v>
      </c>
      <c r="C218" s="835" t="s">
        <v>615</v>
      </c>
      <c r="D218" s="863" t="s">
        <v>616</v>
      </c>
      <c r="E218" s="835" t="s">
        <v>4425</v>
      </c>
      <c r="F218" s="863" t="s">
        <v>4426</v>
      </c>
      <c r="G218" s="835" t="s">
        <v>4741</v>
      </c>
      <c r="H218" s="835" t="s">
        <v>4742</v>
      </c>
      <c r="I218" s="849">
        <v>2.059999942779541</v>
      </c>
      <c r="J218" s="849">
        <v>200</v>
      </c>
      <c r="K218" s="850">
        <v>412</v>
      </c>
    </row>
    <row r="219" spans="1:11" ht="14.4" customHeight="1" x14ac:dyDescent="0.3">
      <c r="A219" s="831" t="s">
        <v>590</v>
      </c>
      <c r="B219" s="832" t="s">
        <v>591</v>
      </c>
      <c r="C219" s="835" t="s">
        <v>615</v>
      </c>
      <c r="D219" s="863" t="s">
        <v>616</v>
      </c>
      <c r="E219" s="835" t="s">
        <v>4425</v>
      </c>
      <c r="F219" s="863" t="s">
        <v>4426</v>
      </c>
      <c r="G219" s="835" t="s">
        <v>4447</v>
      </c>
      <c r="H219" s="835" t="s">
        <v>4448</v>
      </c>
      <c r="I219" s="849">
        <v>0.37999999523162842</v>
      </c>
      <c r="J219" s="849">
        <v>200</v>
      </c>
      <c r="K219" s="850">
        <v>76</v>
      </c>
    </row>
    <row r="220" spans="1:11" ht="14.4" customHeight="1" x14ac:dyDescent="0.3">
      <c r="A220" s="831" t="s">
        <v>590</v>
      </c>
      <c r="B220" s="832" t="s">
        <v>591</v>
      </c>
      <c r="C220" s="835" t="s">
        <v>615</v>
      </c>
      <c r="D220" s="863" t="s">
        <v>616</v>
      </c>
      <c r="E220" s="835" t="s">
        <v>4425</v>
      </c>
      <c r="F220" s="863" t="s">
        <v>4426</v>
      </c>
      <c r="G220" s="835" t="s">
        <v>4655</v>
      </c>
      <c r="H220" s="835" t="s">
        <v>4656</v>
      </c>
      <c r="I220" s="849">
        <v>8.3900003433227539</v>
      </c>
      <c r="J220" s="849">
        <v>60</v>
      </c>
      <c r="K220" s="850">
        <v>503.39999389648437</v>
      </c>
    </row>
    <row r="221" spans="1:11" ht="14.4" customHeight="1" x14ac:dyDescent="0.3">
      <c r="A221" s="831" t="s">
        <v>590</v>
      </c>
      <c r="B221" s="832" t="s">
        <v>591</v>
      </c>
      <c r="C221" s="835" t="s">
        <v>615</v>
      </c>
      <c r="D221" s="863" t="s">
        <v>616</v>
      </c>
      <c r="E221" s="835" t="s">
        <v>4425</v>
      </c>
      <c r="F221" s="863" t="s">
        <v>4426</v>
      </c>
      <c r="G221" s="835" t="s">
        <v>4451</v>
      </c>
      <c r="H221" s="835" t="s">
        <v>4452</v>
      </c>
      <c r="I221" s="849">
        <v>16.670000076293945</v>
      </c>
      <c r="J221" s="849">
        <v>10</v>
      </c>
      <c r="K221" s="850">
        <v>166.72000122070312</v>
      </c>
    </row>
    <row r="222" spans="1:11" ht="14.4" customHeight="1" x14ac:dyDescent="0.3">
      <c r="A222" s="831" t="s">
        <v>590</v>
      </c>
      <c r="B222" s="832" t="s">
        <v>591</v>
      </c>
      <c r="C222" s="835" t="s">
        <v>615</v>
      </c>
      <c r="D222" s="863" t="s">
        <v>616</v>
      </c>
      <c r="E222" s="835" t="s">
        <v>4425</v>
      </c>
      <c r="F222" s="863" t="s">
        <v>4426</v>
      </c>
      <c r="G222" s="835" t="s">
        <v>4453</v>
      </c>
      <c r="H222" s="835" t="s">
        <v>4454</v>
      </c>
      <c r="I222" s="849">
        <v>12.159999847412109</v>
      </c>
      <c r="J222" s="849">
        <v>10</v>
      </c>
      <c r="K222" s="850">
        <v>121.59999847412109</v>
      </c>
    </row>
    <row r="223" spans="1:11" ht="14.4" customHeight="1" x14ac:dyDescent="0.3">
      <c r="A223" s="831" t="s">
        <v>590</v>
      </c>
      <c r="B223" s="832" t="s">
        <v>591</v>
      </c>
      <c r="C223" s="835" t="s">
        <v>615</v>
      </c>
      <c r="D223" s="863" t="s">
        <v>616</v>
      </c>
      <c r="E223" s="835" t="s">
        <v>4425</v>
      </c>
      <c r="F223" s="863" t="s">
        <v>4426</v>
      </c>
      <c r="G223" s="835" t="s">
        <v>4743</v>
      </c>
      <c r="H223" s="835" t="s">
        <v>4744</v>
      </c>
      <c r="I223" s="849">
        <v>2.5</v>
      </c>
      <c r="J223" s="849">
        <v>20</v>
      </c>
      <c r="K223" s="850">
        <v>50</v>
      </c>
    </row>
    <row r="224" spans="1:11" ht="14.4" customHeight="1" x14ac:dyDescent="0.3">
      <c r="A224" s="831" t="s">
        <v>590</v>
      </c>
      <c r="B224" s="832" t="s">
        <v>591</v>
      </c>
      <c r="C224" s="835" t="s">
        <v>615</v>
      </c>
      <c r="D224" s="863" t="s">
        <v>616</v>
      </c>
      <c r="E224" s="835" t="s">
        <v>4425</v>
      </c>
      <c r="F224" s="863" t="s">
        <v>4426</v>
      </c>
      <c r="G224" s="835" t="s">
        <v>4745</v>
      </c>
      <c r="H224" s="835" t="s">
        <v>4746</v>
      </c>
      <c r="I224" s="849">
        <v>3.2699999809265137</v>
      </c>
      <c r="J224" s="849">
        <v>40</v>
      </c>
      <c r="K224" s="850">
        <v>130.80000305175781</v>
      </c>
    </row>
    <row r="225" spans="1:11" ht="14.4" customHeight="1" x14ac:dyDescent="0.3">
      <c r="A225" s="831" t="s">
        <v>590</v>
      </c>
      <c r="B225" s="832" t="s">
        <v>591</v>
      </c>
      <c r="C225" s="835" t="s">
        <v>615</v>
      </c>
      <c r="D225" s="863" t="s">
        <v>616</v>
      </c>
      <c r="E225" s="835" t="s">
        <v>4425</v>
      </c>
      <c r="F225" s="863" t="s">
        <v>4426</v>
      </c>
      <c r="G225" s="835" t="s">
        <v>4461</v>
      </c>
      <c r="H225" s="835" t="s">
        <v>4462</v>
      </c>
      <c r="I225" s="849">
        <v>52.319999694824219</v>
      </c>
      <c r="J225" s="849">
        <v>2</v>
      </c>
      <c r="K225" s="850">
        <v>104.62999725341797</v>
      </c>
    </row>
    <row r="226" spans="1:11" ht="14.4" customHeight="1" x14ac:dyDescent="0.3">
      <c r="A226" s="831" t="s">
        <v>590</v>
      </c>
      <c r="B226" s="832" t="s">
        <v>591</v>
      </c>
      <c r="C226" s="835" t="s">
        <v>615</v>
      </c>
      <c r="D226" s="863" t="s">
        <v>616</v>
      </c>
      <c r="E226" s="835" t="s">
        <v>4425</v>
      </c>
      <c r="F226" s="863" t="s">
        <v>4426</v>
      </c>
      <c r="G226" s="835" t="s">
        <v>4463</v>
      </c>
      <c r="H226" s="835" t="s">
        <v>4464</v>
      </c>
      <c r="I226" s="849">
        <v>72.220001220703125</v>
      </c>
      <c r="J226" s="849">
        <v>1</v>
      </c>
      <c r="K226" s="850">
        <v>72.220001220703125</v>
      </c>
    </row>
    <row r="227" spans="1:11" ht="14.4" customHeight="1" x14ac:dyDescent="0.3">
      <c r="A227" s="831" t="s">
        <v>590</v>
      </c>
      <c r="B227" s="832" t="s">
        <v>591</v>
      </c>
      <c r="C227" s="835" t="s">
        <v>615</v>
      </c>
      <c r="D227" s="863" t="s">
        <v>616</v>
      </c>
      <c r="E227" s="835" t="s">
        <v>4425</v>
      </c>
      <c r="F227" s="863" t="s">
        <v>4426</v>
      </c>
      <c r="G227" s="835" t="s">
        <v>4475</v>
      </c>
      <c r="H227" s="835" t="s">
        <v>4476</v>
      </c>
      <c r="I227" s="849">
        <v>0.5</v>
      </c>
      <c r="J227" s="849">
        <v>1000</v>
      </c>
      <c r="K227" s="850">
        <v>500</v>
      </c>
    </row>
    <row r="228" spans="1:11" ht="14.4" customHeight="1" x14ac:dyDescent="0.3">
      <c r="A228" s="831" t="s">
        <v>590</v>
      </c>
      <c r="B228" s="832" t="s">
        <v>591</v>
      </c>
      <c r="C228" s="835" t="s">
        <v>615</v>
      </c>
      <c r="D228" s="863" t="s">
        <v>616</v>
      </c>
      <c r="E228" s="835" t="s">
        <v>4425</v>
      </c>
      <c r="F228" s="863" t="s">
        <v>4426</v>
      </c>
      <c r="G228" s="835" t="s">
        <v>4477</v>
      </c>
      <c r="H228" s="835" t="s">
        <v>4478</v>
      </c>
      <c r="I228" s="849">
        <v>0.66666668653488159</v>
      </c>
      <c r="J228" s="849">
        <v>2500</v>
      </c>
      <c r="K228" s="850">
        <v>1670</v>
      </c>
    </row>
    <row r="229" spans="1:11" ht="14.4" customHeight="1" x14ac:dyDescent="0.3">
      <c r="A229" s="831" t="s">
        <v>590</v>
      </c>
      <c r="B229" s="832" t="s">
        <v>591</v>
      </c>
      <c r="C229" s="835" t="s">
        <v>615</v>
      </c>
      <c r="D229" s="863" t="s">
        <v>616</v>
      </c>
      <c r="E229" s="835" t="s">
        <v>4425</v>
      </c>
      <c r="F229" s="863" t="s">
        <v>4426</v>
      </c>
      <c r="G229" s="835" t="s">
        <v>4479</v>
      </c>
      <c r="H229" s="835" t="s">
        <v>4480</v>
      </c>
      <c r="I229" s="849">
        <v>7.4899997711181641</v>
      </c>
      <c r="J229" s="849">
        <v>192</v>
      </c>
      <c r="K229" s="850">
        <v>1437.6099853515625</v>
      </c>
    </row>
    <row r="230" spans="1:11" ht="14.4" customHeight="1" x14ac:dyDescent="0.3">
      <c r="A230" s="831" t="s">
        <v>590</v>
      </c>
      <c r="B230" s="832" t="s">
        <v>591</v>
      </c>
      <c r="C230" s="835" t="s">
        <v>615</v>
      </c>
      <c r="D230" s="863" t="s">
        <v>616</v>
      </c>
      <c r="E230" s="835" t="s">
        <v>4425</v>
      </c>
      <c r="F230" s="863" t="s">
        <v>4426</v>
      </c>
      <c r="G230" s="835" t="s">
        <v>4481</v>
      </c>
      <c r="H230" s="835" t="s">
        <v>4482</v>
      </c>
      <c r="I230" s="849">
        <v>28.739999771118164</v>
      </c>
      <c r="J230" s="849">
        <v>48</v>
      </c>
      <c r="K230" s="850">
        <v>1379.52001953125</v>
      </c>
    </row>
    <row r="231" spans="1:11" ht="14.4" customHeight="1" x14ac:dyDescent="0.3">
      <c r="A231" s="831" t="s">
        <v>590</v>
      </c>
      <c r="B231" s="832" t="s">
        <v>591</v>
      </c>
      <c r="C231" s="835" t="s">
        <v>615</v>
      </c>
      <c r="D231" s="863" t="s">
        <v>616</v>
      </c>
      <c r="E231" s="835" t="s">
        <v>4483</v>
      </c>
      <c r="F231" s="863" t="s">
        <v>4484</v>
      </c>
      <c r="G231" s="835" t="s">
        <v>4747</v>
      </c>
      <c r="H231" s="835" t="s">
        <v>4748</v>
      </c>
      <c r="I231" s="849">
        <v>47.189998626708984</v>
      </c>
      <c r="J231" s="849">
        <v>40</v>
      </c>
      <c r="K231" s="850">
        <v>1887.5999755859375</v>
      </c>
    </row>
    <row r="232" spans="1:11" ht="14.4" customHeight="1" x14ac:dyDescent="0.3">
      <c r="A232" s="831" t="s">
        <v>590</v>
      </c>
      <c r="B232" s="832" t="s">
        <v>591</v>
      </c>
      <c r="C232" s="835" t="s">
        <v>615</v>
      </c>
      <c r="D232" s="863" t="s">
        <v>616</v>
      </c>
      <c r="E232" s="835" t="s">
        <v>4483</v>
      </c>
      <c r="F232" s="863" t="s">
        <v>4484</v>
      </c>
      <c r="G232" s="835" t="s">
        <v>4485</v>
      </c>
      <c r="H232" s="835" t="s">
        <v>4486</v>
      </c>
      <c r="I232" s="849">
        <v>13.800000190734863</v>
      </c>
      <c r="J232" s="849">
        <v>50</v>
      </c>
      <c r="K232" s="850">
        <v>690.1099853515625</v>
      </c>
    </row>
    <row r="233" spans="1:11" ht="14.4" customHeight="1" x14ac:dyDescent="0.3">
      <c r="A233" s="831" t="s">
        <v>590</v>
      </c>
      <c r="B233" s="832" t="s">
        <v>591</v>
      </c>
      <c r="C233" s="835" t="s">
        <v>615</v>
      </c>
      <c r="D233" s="863" t="s">
        <v>616</v>
      </c>
      <c r="E233" s="835" t="s">
        <v>4483</v>
      </c>
      <c r="F233" s="863" t="s">
        <v>4484</v>
      </c>
      <c r="G233" s="835" t="s">
        <v>4493</v>
      </c>
      <c r="H233" s="835" t="s">
        <v>4494</v>
      </c>
      <c r="I233" s="849">
        <v>6.0500001907348633</v>
      </c>
      <c r="J233" s="849">
        <v>50</v>
      </c>
      <c r="K233" s="850">
        <v>302.5</v>
      </c>
    </row>
    <row r="234" spans="1:11" ht="14.4" customHeight="1" x14ac:dyDescent="0.3">
      <c r="A234" s="831" t="s">
        <v>590</v>
      </c>
      <c r="B234" s="832" t="s">
        <v>591</v>
      </c>
      <c r="C234" s="835" t="s">
        <v>615</v>
      </c>
      <c r="D234" s="863" t="s">
        <v>616</v>
      </c>
      <c r="E234" s="835" t="s">
        <v>4483</v>
      </c>
      <c r="F234" s="863" t="s">
        <v>4484</v>
      </c>
      <c r="G234" s="835" t="s">
        <v>4749</v>
      </c>
      <c r="H234" s="835" t="s">
        <v>4750</v>
      </c>
      <c r="I234" s="849">
        <v>96.800003051757813</v>
      </c>
      <c r="J234" s="849">
        <v>3</v>
      </c>
      <c r="K234" s="850">
        <v>290.39999389648437</v>
      </c>
    </row>
    <row r="235" spans="1:11" ht="14.4" customHeight="1" x14ac:dyDescent="0.3">
      <c r="A235" s="831" t="s">
        <v>590</v>
      </c>
      <c r="B235" s="832" t="s">
        <v>591</v>
      </c>
      <c r="C235" s="835" t="s">
        <v>615</v>
      </c>
      <c r="D235" s="863" t="s">
        <v>616</v>
      </c>
      <c r="E235" s="835" t="s">
        <v>4483</v>
      </c>
      <c r="F235" s="863" t="s">
        <v>4484</v>
      </c>
      <c r="G235" s="835" t="s">
        <v>4751</v>
      </c>
      <c r="H235" s="835" t="s">
        <v>4752</v>
      </c>
      <c r="I235" s="849">
        <v>108.90000152587891</v>
      </c>
      <c r="J235" s="849">
        <v>3</v>
      </c>
      <c r="K235" s="850">
        <v>326.70001220703125</v>
      </c>
    </row>
    <row r="236" spans="1:11" ht="14.4" customHeight="1" x14ac:dyDescent="0.3">
      <c r="A236" s="831" t="s">
        <v>590</v>
      </c>
      <c r="B236" s="832" t="s">
        <v>591</v>
      </c>
      <c r="C236" s="835" t="s">
        <v>615</v>
      </c>
      <c r="D236" s="863" t="s">
        <v>616</v>
      </c>
      <c r="E236" s="835" t="s">
        <v>4483</v>
      </c>
      <c r="F236" s="863" t="s">
        <v>4484</v>
      </c>
      <c r="G236" s="835" t="s">
        <v>4753</v>
      </c>
      <c r="H236" s="835" t="s">
        <v>4754</v>
      </c>
      <c r="I236" s="849">
        <v>1.9299999475479126</v>
      </c>
      <c r="J236" s="849">
        <v>500</v>
      </c>
      <c r="K236" s="850">
        <v>965</v>
      </c>
    </row>
    <row r="237" spans="1:11" ht="14.4" customHeight="1" x14ac:dyDescent="0.3">
      <c r="A237" s="831" t="s">
        <v>590</v>
      </c>
      <c r="B237" s="832" t="s">
        <v>591</v>
      </c>
      <c r="C237" s="835" t="s">
        <v>615</v>
      </c>
      <c r="D237" s="863" t="s">
        <v>616</v>
      </c>
      <c r="E237" s="835" t="s">
        <v>4483</v>
      </c>
      <c r="F237" s="863" t="s">
        <v>4484</v>
      </c>
      <c r="G237" s="835" t="s">
        <v>4499</v>
      </c>
      <c r="H237" s="835" t="s">
        <v>4500</v>
      </c>
      <c r="I237" s="849">
        <v>15.920000076293945</v>
      </c>
      <c r="J237" s="849">
        <v>300</v>
      </c>
      <c r="K237" s="850">
        <v>4776</v>
      </c>
    </row>
    <row r="238" spans="1:11" ht="14.4" customHeight="1" x14ac:dyDescent="0.3">
      <c r="A238" s="831" t="s">
        <v>590</v>
      </c>
      <c r="B238" s="832" t="s">
        <v>591</v>
      </c>
      <c r="C238" s="835" t="s">
        <v>615</v>
      </c>
      <c r="D238" s="863" t="s">
        <v>616</v>
      </c>
      <c r="E238" s="835" t="s">
        <v>4483</v>
      </c>
      <c r="F238" s="863" t="s">
        <v>4484</v>
      </c>
      <c r="G238" s="835" t="s">
        <v>4503</v>
      </c>
      <c r="H238" s="835" t="s">
        <v>4504</v>
      </c>
      <c r="I238" s="849">
        <v>12.583333333333334</v>
      </c>
      <c r="J238" s="849">
        <v>600</v>
      </c>
      <c r="K238" s="850">
        <v>7550</v>
      </c>
    </row>
    <row r="239" spans="1:11" ht="14.4" customHeight="1" x14ac:dyDescent="0.3">
      <c r="A239" s="831" t="s">
        <v>590</v>
      </c>
      <c r="B239" s="832" t="s">
        <v>591</v>
      </c>
      <c r="C239" s="835" t="s">
        <v>615</v>
      </c>
      <c r="D239" s="863" t="s">
        <v>616</v>
      </c>
      <c r="E239" s="835" t="s">
        <v>4483</v>
      </c>
      <c r="F239" s="863" t="s">
        <v>4484</v>
      </c>
      <c r="G239" s="835" t="s">
        <v>4505</v>
      </c>
      <c r="H239" s="835" t="s">
        <v>4506</v>
      </c>
      <c r="I239" s="849">
        <v>13.553333600362143</v>
      </c>
      <c r="J239" s="849">
        <v>1400</v>
      </c>
      <c r="K239" s="850">
        <v>18974</v>
      </c>
    </row>
    <row r="240" spans="1:11" ht="14.4" customHeight="1" x14ac:dyDescent="0.3">
      <c r="A240" s="831" t="s">
        <v>590</v>
      </c>
      <c r="B240" s="832" t="s">
        <v>591</v>
      </c>
      <c r="C240" s="835" t="s">
        <v>615</v>
      </c>
      <c r="D240" s="863" t="s">
        <v>616</v>
      </c>
      <c r="E240" s="835" t="s">
        <v>4483</v>
      </c>
      <c r="F240" s="863" t="s">
        <v>4484</v>
      </c>
      <c r="G240" s="835" t="s">
        <v>4507</v>
      </c>
      <c r="H240" s="835" t="s">
        <v>4508</v>
      </c>
      <c r="I240" s="849">
        <v>14.659999847412109</v>
      </c>
      <c r="J240" s="849">
        <v>100</v>
      </c>
      <c r="K240" s="850">
        <v>1466</v>
      </c>
    </row>
    <row r="241" spans="1:11" ht="14.4" customHeight="1" x14ac:dyDescent="0.3">
      <c r="A241" s="831" t="s">
        <v>590</v>
      </c>
      <c r="B241" s="832" t="s">
        <v>591</v>
      </c>
      <c r="C241" s="835" t="s">
        <v>615</v>
      </c>
      <c r="D241" s="863" t="s">
        <v>616</v>
      </c>
      <c r="E241" s="835" t="s">
        <v>4483</v>
      </c>
      <c r="F241" s="863" t="s">
        <v>4484</v>
      </c>
      <c r="G241" s="835" t="s">
        <v>4755</v>
      </c>
      <c r="H241" s="835" t="s">
        <v>4756</v>
      </c>
      <c r="I241" s="849">
        <v>17.969999313354492</v>
      </c>
      <c r="J241" s="849">
        <v>50</v>
      </c>
      <c r="K241" s="850">
        <v>898.5</v>
      </c>
    </row>
    <row r="242" spans="1:11" ht="14.4" customHeight="1" x14ac:dyDescent="0.3">
      <c r="A242" s="831" t="s">
        <v>590</v>
      </c>
      <c r="B242" s="832" t="s">
        <v>591</v>
      </c>
      <c r="C242" s="835" t="s">
        <v>615</v>
      </c>
      <c r="D242" s="863" t="s">
        <v>616</v>
      </c>
      <c r="E242" s="835" t="s">
        <v>4483</v>
      </c>
      <c r="F242" s="863" t="s">
        <v>4484</v>
      </c>
      <c r="G242" s="835" t="s">
        <v>4511</v>
      </c>
      <c r="H242" s="835" t="s">
        <v>4512</v>
      </c>
      <c r="I242" s="849">
        <v>17.979999542236328</v>
      </c>
      <c r="J242" s="849">
        <v>50</v>
      </c>
      <c r="K242" s="850">
        <v>899</v>
      </c>
    </row>
    <row r="243" spans="1:11" ht="14.4" customHeight="1" x14ac:dyDescent="0.3">
      <c r="A243" s="831" t="s">
        <v>590</v>
      </c>
      <c r="B243" s="832" t="s">
        <v>591</v>
      </c>
      <c r="C243" s="835" t="s">
        <v>615</v>
      </c>
      <c r="D243" s="863" t="s">
        <v>616</v>
      </c>
      <c r="E243" s="835" t="s">
        <v>4483</v>
      </c>
      <c r="F243" s="863" t="s">
        <v>4484</v>
      </c>
      <c r="G243" s="835" t="s">
        <v>4757</v>
      </c>
      <c r="H243" s="835" t="s">
        <v>4758</v>
      </c>
      <c r="I243" s="849">
        <v>13.199999809265137</v>
      </c>
      <c r="J243" s="849">
        <v>10</v>
      </c>
      <c r="K243" s="850">
        <v>132</v>
      </c>
    </row>
    <row r="244" spans="1:11" ht="14.4" customHeight="1" x14ac:dyDescent="0.3">
      <c r="A244" s="831" t="s">
        <v>590</v>
      </c>
      <c r="B244" s="832" t="s">
        <v>591</v>
      </c>
      <c r="C244" s="835" t="s">
        <v>615</v>
      </c>
      <c r="D244" s="863" t="s">
        <v>616</v>
      </c>
      <c r="E244" s="835" t="s">
        <v>4483</v>
      </c>
      <c r="F244" s="863" t="s">
        <v>4484</v>
      </c>
      <c r="G244" s="835" t="s">
        <v>4513</v>
      </c>
      <c r="H244" s="835" t="s">
        <v>4514</v>
      </c>
      <c r="I244" s="849">
        <v>13.199999809265137</v>
      </c>
      <c r="J244" s="849">
        <v>10</v>
      </c>
      <c r="K244" s="850">
        <v>132</v>
      </c>
    </row>
    <row r="245" spans="1:11" ht="14.4" customHeight="1" x14ac:dyDescent="0.3">
      <c r="A245" s="831" t="s">
        <v>590</v>
      </c>
      <c r="B245" s="832" t="s">
        <v>591</v>
      </c>
      <c r="C245" s="835" t="s">
        <v>615</v>
      </c>
      <c r="D245" s="863" t="s">
        <v>616</v>
      </c>
      <c r="E245" s="835" t="s">
        <v>4483</v>
      </c>
      <c r="F245" s="863" t="s">
        <v>4484</v>
      </c>
      <c r="G245" s="835" t="s">
        <v>4759</v>
      </c>
      <c r="H245" s="835" t="s">
        <v>4760</v>
      </c>
      <c r="I245" s="849">
        <v>22.989999771118164</v>
      </c>
      <c r="J245" s="849">
        <v>10</v>
      </c>
      <c r="K245" s="850">
        <v>229.89999389648437</v>
      </c>
    </row>
    <row r="246" spans="1:11" ht="14.4" customHeight="1" x14ac:dyDescent="0.3">
      <c r="A246" s="831" t="s">
        <v>590</v>
      </c>
      <c r="B246" s="832" t="s">
        <v>591</v>
      </c>
      <c r="C246" s="835" t="s">
        <v>615</v>
      </c>
      <c r="D246" s="863" t="s">
        <v>616</v>
      </c>
      <c r="E246" s="835" t="s">
        <v>4483</v>
      </c>
      <c r="F246" s="863" t="s">
        <v>4484</v>
      </c>
      <c r="G246" s="835" t="s">
        <v>4761</v>
      </c>
      <c r="H246" s="835" t="s">
        <v>4762</v>
      </c>
      <c r="I246" s="849">
        <v>4.0300002098083496</v>
      </c>
      <c r="J246" s="849">
        <v>50</v>
      </c>
      <c r="K246" s="850">
        <v>201.5</v>
      </c>
    </row>
    <row r="247" spans="1:11" ht="14.4" customHeight="1" x14ac:dyDescent="0.3">
      <c r="A247" s="831" t="s">
        <v>590</v>
      </c>
      <c r="B247" s="832" t="s">
        <v>591</v>
      </c>
      <c r="C247" s="835" t="s">
        <v>615</v>
      </c>
      <c r="D247" s="863" t="s">
        <v>616</v>
      </c>
      <c r="E247" s="835" t="s">
        <v>4483</v>
      </c>
      <c r="F247" s="863" t="s">
        <v>4484</v>
      </c>
      <c r="G247" s="835" t="s">
        <v>4515</v>
      </c>
      <c r="H247" s="835" t="s">
        <v>4516</v>
      </c>
      <c r="I247" s="849">
        <v>9.559999942779541</v>
      </c>
      <c r="J247" s="849">
        <v>200</v>
      </c>
      <c r="K247" s="850">
        <v>1912</v>
      </c>
    </row>
    <row r="248" spans="1:11" ht="14.4" customHeight="1" x14ac:dyDescent="0.3">
      <c r="A248" s="831" t="s">
        <v>590</v>
      </c>
      <c r="B248" s="832" t="s">
        <v>591</v>
      </c>
      <c r="C248" s="835" t="s">
        <v>615</v>
      </c>
      <c r="D248" s="863" t="s">
        <v>616</v>
      </c>
      <c r="E248" s="835" t="s">
        <v>4483</v>
      </c>
      <c r="F248" s="863" t="s">
        <v>4484</v>
      </c>
      <c r="G248" s="835" t="s">
        <v>4763</v>
      </c>
      <c r="H248" s="835" t="s">
        <v>4764</v>
      </c>
      <c r="I248" s="849">
        <v>32.669998168945313</v>
      </c>
      <c r="J248" s="849">
        <v>100</v>
      </c>
      <c r="K248" s="850">
        <v>3267</v>
      </c>
    </row>
    <row r="249" spans="1:11" ht="14.4" customHeight="1" x14ac:dyDescent="0.3">
      <c r="A249" s="831" t="s">
        <v>590</v>
      </c>
      <c r="B249" s="832" t="s">
        <v>591</v>
      </c>
      <c r="C249" s="835" t="s">
        <v>615</v>
      </c>
      <c r="D249" s="863" t="s">
        <v>616</v>
      </c>
      <c r="E249" s="835" t="s">
        <v>4483</v>
      </c>
      <c r="F249" s="863" t="s">
        <v>4484</v>
      </c>
      <c r="G249" s="835" t="s">
        <v>4519</v>
      </c>
      <c r="H249" s="835" t="s">
        <v>4520</v>
      </c>
      <c r="I249" s="849">
        <v>2.4600000381469727</v>
      </c>
      <c r="J249" s="849">
        <v>200</v>
      </c>
      <c r="K249" s="850">
        <v>492</v>
      </c>
    </row>
    <row r="250" spans="1:11" ht="14.4" customHeight="1" x14ac:dyDescent="0.3">
      <c r="A250" s="831" t="s">
        <v>590</v>
      </c>
      <c r="B250" s="832" t="s">
        <v>591</v>
      </c>
      <c r="C250" s="835" t="s">
        <v>615</v>
      </c>
      <c r="D250" s="863" t="s">
        <v>616</v>
      </c>
      <c r="E250" s="835" t="s">
        <v>4483</v>
      </c>
      <c r="F250" s="863" t="s">
        <v>4484</v>
      </c>
      <c r="G250" s="835" t="s">
        <v>4765</v>
      </c>
      <c r="H250" s="835" t="s">
        <v>4766</v>
      </c>
      <c r="I250" s="849">
        <v>1.059999942779541</v>
      </c>
      <c r="J250" s="849">
        <v>200</v>
      </c>
      <c r="K250" s="850">
        <v>212.44999694824219</v>
      </c>
    </row>
    <row r="251" spans="1:11" ht="14.4" customHeight="1" x14ac:dyDescent="0.3">
      <c r="A251" s="831" t="s">
        <v>590</v>
      </c>
      <c r="B251" s="832" t="s">
        <v>591</v>
      </c>
      <c r="C251" s="835" t="s">
        <v>615</v>
      </c>
      <c r="D251" s="863" t="s">
        <v>616</v>
      </c>
      <c r="E251" s="835" t="s">
        <v>4483</v>
      </c>
      <c r="F251" s="863" t="s">
        <v>4484</v>
      </c>
      <c r="G251" s="835" t="s">
        <v>4767</v>
      </c>
      <c r="H251" s="835" t="s">
        <v>4768</v>
      </c>
      <c r="I251" s="849">
        <v>582</v>
      </c>
      <c r="J251" s="849">
        <v>1</v>
      </c>
      <c r="K251" s="850">
        <v>582</v>
      </c>
    </row>
    <row r="252" spans="1:11" ht="14.4" customHeight="1" x14ac:dyDescent="0.3">
      <c r="A252" s="831" t="s">
        <v>590</v>
      </c>
      <c r="B252" s="832" t="s">
        <v>591</v>
      </c>
      <c r="C252" s="835" t="s">
        <v>615</v>
      </c>
      <c r="D252" s="863" t="s">
        <v>616</v>
      </c>
      <c r="E252" s="835" t="s">
        <v>4483</v>
      </c>
      <c r="F252" s="863" t="s">
        <v>4484</v>
      </c>
      <c r="G252" s="835" t="s">
        <v>4521</v>
      </c>
      <c r="H252" s="835" t="s">
        <v>4522</v>
      </c>
      <c r="I252" s="849">
        <v>11.729999542236328</v>
      </c>
      <c r="J252" s="849">
        <v>60</v>
      </c>
      <c r="K252" s="850">
        <v>703.79998779296875</v>
      </c>
    </row>
    <row r="253" spans="1:11" ht="14.4" customHeight="1" x14ac:dyDescent="0.3">
      <c r="A253" s="831" t="s">
        <v>590</v>
      </c>
      <c r="B253" s="832" t="s">
        <v>591</v>
      </c>
      <c r="C253" s="835" t="s">
        <v>615</v>
      </c>
      <c r="D253" s="863" t="s">
        <v>616</v>
      </c>
      <c r="E253" s="835" t="s">
        <v>4483</v>
      </c>
      <c r="F253" s="863" t="s">
        <v>4484</v>
      </c>
      <c r="G253" s="835" t="s">
        <v>4523</v>
      </c>
      <c r="H253" s="835" t="s">
        <v>4524</v>
      </c>
      <c r="I253" s="849">
        <v>13.310000419616699</v>
      </c>
      <c r="J253" s="849">
        <v>250</v>
      </c>
      <c r="K253" s="850">
        <v>3327.5</v>
      </c>
    </row>
    <row r="254" spans="1:11" ht="14.4" customHeight="1" x14ac:dyDescent="0.3">
      <c r="A254" s="831" t="s">
        <v>590</v>
      </c>
      <c r="B254" s="832" t="s">
        <v>591</v>
      </c>
      <c r="C254" s="835" t="s">
        <v>615</v>
      </c>
      <c r="D254" s="863" t="s">
        <v>616</v>
      </c>
      <c r="E254" s="835" t="s">
        <v>4483</v>
      </c>
      <c r="F254" s="863" t="s">
        <v>4484</v>
      </c>
      <c r="G254" s="835" t="s">
        <v>4525</v>
      </c>
      <c r="H254" s="835" t="s">
        <v>4526</v>
      </c>
      <c r="I254" s="849">
        <v>25.530000686645508</v>
      </c>
      <c r="J254" s="849">
        <v>10</v>
      </c>
      <c r="K254" s="850">
        <v>255.30000305175781</v>
      </c>
    </row>
    <row r="255" spans="1:11" ht="14.4" customHeight="1" x14ac:dyDescent="0.3">
      <c r="A255" s="831" t="s">
        <v>590</v>
      </c>
      <c r="B255" s="832" t="s">
        <v>591</v>
      </c>
      <c r="C255" s="835" t="s">
        <v>615</v>
      </c>
      <c r="D255" s="863" t="s">
        <v>616</v>
      </c>
      <c r="E255" s="835" t="s">
        <v>4483</v>
      </c>
      <c r="F255" s="863" t="s">
        <v>4484</v>
      </c>
      <c r="G255" s="835" t="s">
        <v>4527</v>
      </c>
      <c r="H255" s="835" t="s">
        <v>4528</v>
      </c>
      <c r="I255" s="849">
        <v>2.2799999713897705</v>
      </c>
      <c r="J255" s="849">
        <v>100</v>
      </c>
      <c r="K255" s="850">
        <v>228</v>
      </c>
    </row>
    <row r="256" spans="1:11" ht="14.4" customHeight="1" x14ac:dyDescent="0.3">
      <c r="A256" s="831" t="s">
        <v>590</v>
      </c>
      <c r="B256" s="832" t="s">
        <v>591</v>
      </c>
      <c r="C256" s="835" t="s">
        <v>615</v>
      </c>
      <c r="D256" s="863" t="s">
        <v>616</v>
      </c>
      <c r="E256" s="835" t="s">
        <v>4483</v>
      </c>
      <c r="F256" s="863" t="s">
        <v>4484</v>
      </c>
      <c r="G256" s="835" t="s">
        <v>4769</v>
      </c>
      <c r="H256" s="835" t="s">
        <v>4770</v>
      </c>
      <c r="I256" s="849">
        <v>2.4200000762939453</v>
      </c>
      <c r="J256" s="849">
        <v>100</v>
      </c>
      <c r="K256" s="850">
        <v>242</v>
      </c>
    </row>
    <row r="257" spans="1:11" ht="14.4" customHeight="1" x14ac:dyDescent="0.3">
      <c r="A257" s="831" t="s">
        <v>590</v>
      </c>
      <c r="B257" s="832" t="s">
        <v>591</v>
      </c>
      <c r="C257" s="835" t="s">
        <v>615</v>
      </c>
      <c r="D257" s="863" t="s">
        <v>616</v>
      </c>
      <c r="E257" s="835" t="s">
        <v>4483</v>
      </c>
      <c r="F257" s="863" t="s">
        <v>4484</v>
      </c>
      <c r="G257" s="835" t="s">
        <v>4533</v>
      </c>
      <c r="H257" s="835" t="s">
        <v>4534</v>
      </c>
      <c r="I257" s="849">
        <v>9.1999998092651367</v>
      </c>
      <c r="J257" s="849">
        <v>400</v>
      </c>
      <c r="K257" s="850">
        <v>3680</v>
      </c>
    </row>
    <row r="258" spans="1:11" ht="14.4" customHeight="1" x14ac:dyDescent="0.3">
      <c r="A258" s="831" t="s">
        <v>590</v>
      </c>
      <c r="B258" s="832" t="s">
        <v>591</v>
      </c>
      <c r="C258" s="835" t="s">
        <v>615</v>
      </c>
      <c r="D258" s="863" t="s">
        <v>616</v>
      </c>
      <c r="E258" s="835" t="s">
        <v>4483</v>
      </c>
      <c r="F258" s="863" t="s">
        <v>4484</v>
      </c>
      <c r="G258" s="835" t="s">
        <v>4771</v>
      </c>
      <c r="H258" s="835" t="s">
        <v>4772</v>
      </c>
      <c r="I258" s="849">
        <v>58.080001831054688</v>
      </c>
      <c r="J258" s="849">
        <v>50</v>
      </c>
      <c r="K258" s="850">
        <v>2904</v>
      </c>
    </row>
    <row r="259" spans="1:11" ht="14.4" customHeight="1" x14ac:dyDescent="0.3">
      <c r="A259" s="831" t="s">
        <v>590</v>
      </c>
      <c r="B259" s="832" t="s">
        <v>591</v>
      </c>
      <c r="C259" s="835" t="s">
        <v>615</v>
      </c>
      <c r="D259" s="863" t="s">
        <v>616</v>
      </c>
      <c r="E259" s="835" t="s">
        <v>4483</v>
      </c>
      <c r="F259" s="863" t="s">
        <v>4484</v>
      </c>
      <c r="G259" s="835" t="s">
        <v>4673</v>
      </c>
      <c r="H259" s="835" t="s">
        <v>4674</v>
      </c>
      <c r="I259" s="849">
        <v>172.5</v>
      </c>
      <c r="J259" s="849">
        <v>2</v>
      </c>
      <c r="K259" s="850">
        <v>345</v>
      </c>
    </row>
    <row r="260" spans="1:11" ht="14.4" customHeight="1" x14ac:dyDescent="0.3">
      <c r="A260" s="831" t="s">
        <v>590</v>
      </c>
      <c r="B260" s="832" t="s">
        <v>591</v>
      </c>
      <c r="C260" s="835" t="s">
        <v>615</v>
      </c>
      <c r="D260" s="863" t="s">
        <v>616</v>
      </c>
      <c r="E260" s="835" t="s">
        <v>4483</v>
      </c>
      <c r="F260" s="863" t="s">
        <v>4484</v>
      </c>
      <c r="G260" s="835" t="s">
        <v>4773</v>
      </c>
      <c r="H260" s="835" t="s">
        <v>4774</v>
      </c>
      <c r="I260" s="849">
        <v>268.6199951171875</v>
      </c>
      <c r="J260" s="849">
        <v>10</v>
      </c>
      <c r="K260" s="850">
        <v>2686.199951171875</v>
      </c>
    </row>
    <row r="261" spans="1:11" ht="14.4" customHeight="1" x14ac:dyDescent="0.3">
      <c r="A261" s="831" t="s">
        <v>590</v>
      </c>
      <c r="B261" s="832" t="s">
        <v>591</v>
      </c>
      <c r="C261" s="835" t="s">
        <v>615</v>
      </c>
      <c r="D261" s="863" t="s">
        <v>616</v>
      </c>
      <c r="E261" s="835" t="s">
        <v>4483</v>
      </c>
      <c r="F261" s="863" t="s">
        <v>4484</v>
      </c>
      <c r="G261" s="835" t="s">
        <v>4535</v>
      </c>
      <c r="H261" s="835" t="s">
        <v>4536</v>
      </c>
      <c r="I261" s="849">
        <v>6.1700000762939453</v>
      </c>
      <c r="J261" s="849">
        <v>30</v>
      </c>
      <c r="K261" s="850">
        <v>185.10000610351562</v>
      </c>
    </row>
    <row r="262" spans="1:11" ht="14.4" customHeight="1" x14ac:dyDescent="0.3">
      <c r="A262" s="831" t="s">
        <v>590</v>
      </c>
      <c r="B262" s="832" t="s">
        <v>591</v>
      </c>
      <c r="C262" s="835" t="s">
        <v>615</v>
      </c>
      <c r="D262" s="863" t="s">
        <v>616</v>
      </c>
      <c r="E262" s="835" t="s">
        <v>4483</v>
      </c>
      <c r="F262" s="863" t="s">
        <v>4484</v>
      </c>
      <c r="G262" s="835" t="s">
        <v>4775</v>
      </c>
      <c r="H262" s="835" t="s">
        <v>4776</v>
      </c>
      <c r="I262" s="849">
        <v>3872</v>
      </c>
      <c r="J262" s="849">
        <v>1</v>
      </c>
      <c r="K262" s="850">
        <v>3872</v>
      </c>
    </row>
    <row r="263" spans="1:11" ht="14.4" customHeight="1" x14ac:dyDescent="0.3">
      <c r="A263" s="831" t="s">
        <v>590</v>
      </c>
      <c r="B263" s="832" t="s">
        <v>591</v>
      </c>
      <c r="C263" s="835" t="s">
        <v>615</v>
      </c>
      <c r="D263" s="863" t="s">
        <v>616</v>
      </c>
      <c r="E263" s="835" t="s">
        <v>4483</v>
      </c>
      <c r="F263" s="863" t="s">
        <v>4484</v>
      </c>
      <c r="G263" s="835" t="s">
        <v>4539</v>
      </c>
      <c r="H263" s="835" t="s">
        <v>4540</v>
      </c>
      <c r="I263" s="849">
        <v>5.8400001525878906</v>
      </c>
      <c r="J263" s="849">
        <v>20</v>
      </c>
      <c r="K263" s="850">
        <v>116.69999694824219</v>
      </c>
    </row>
    <row r="264" spans="1:11" ht="14.4" customHeight="1" x14ac:dyDescent="0.3">
      <c r="A264" s="831" t="s">
        <v>590</v>
      </c>
      <c r="B264" s="832" t="s">
        <v>591</v>
      </c>
      <c r="C264" s="835" t="s">
        <v>615</v>
      </c>
      <c r="D264" s="863" t="s">
        <v>616</v>
      </c>
      <c r="E264" s="835" t="s">
        <v>4483</v>
      </c>
      <c r="F264" s="863" t="s">
        <v>4484</v>
      </c>
      <c r="G264" s="835" t="s">
        <v>4541</v>
      </c>
      <c r="H264" s="835" t="s">
        <v>4542</v>
      </c>
      <c r="I264" s="849">
        <v>197.57000732421875</v>
      </c>
      <c r="J264" s="849">
        <v>12</v>
      </c>
      <c r="K264" s="850">
        <v>2370.8400268554687</v>
      </c>
    </row>
    <row r="265" spans="1:11" ht="14.4" customHeight="1" x14ac:dyDescent="0.3">
      <c r="A265" s="831" t="s">
        <v>590</v>
      </c>
      <c r="B265" s="832" t="s">
        <v>591</v>
      </c>
      <c r="C265" s="835" t="s">
        <v>615</v>
      </c>
      <c r="D265" s="863" t="s">
        <v>616</v>
      </c>
      <c r="E265" s="835" t="s">
        <v>4483</v>
      </c>
      <c r="F265" s="863" t="s">
        <v>4484</v>
      </c>
      <c r="G265" s="835" t="s">
        <v>4543</v>
      </c>
      <c r="H265" s="835" t="s">
        <v>4544</v>
      </c>
      <c r="I265" s="849">
        <v>1.0900000333786011</v>
      </c>
      <c r="J265" s="849">
        <v>4600</v>
      </c>
      <c r="K265" s="850">
        <v>5014</v>
      </c>
    </row>
    <row r="266" spans="1:11" ht="14.4" customHeight="1" x14ac:dyDescent="0.3">
      <c r="A266" s="831" t="s">
        <v>590</v>
      </c>
      <c r="B266" s="832" t="s">
        <v>591</v>
      </c>
      <c r="C266" s="835" t="s">
        <v>615</v>
      </c>
      <c r="D266" s="863" t="s">
        <v>616</v>
      </c>
      <c r="E266" s="835" t="s">
        <v>4483</v>
      </c>
      <c r="F266" s="863" t="s">
        <v>4484</v>
      </c>
      <c r="G266" s="835" t="s">
        <v>4545</v>
      </c>
      <c r="H266" s="835" t="s">
        <v>4546</v>
      </c>
      <c r="I266" s="849">
        <v>0.4699999988079071</v>
      </c>
      <c r="J266" s="849">
        <v>2500</v>
      </c>
      <c r="K266" s="850">
        <v>1175</v>
      </c>
    </row>
    <row r="267" spans="1:11" ht="14.4" customHeight="1" x14ac:dyDescent="0.3">
      <c r="A267" s="831" t="s">
        <v>590</v>
      </c>
      <c r="B267" s="832" t="s">
        <v>591</v>
      </c>
      <c r="C267" s="835" t="s">
        <v>615</v>
      </c>
      <c r="D267" s="863" t="s">
        <v>616</v>
      </c>
      <c r="E267" s="835" t="s">
        <v>4483</v>
      </c>
      <c r="F267" s="863" t="s">
        <v>4484</v>
      </c>
      <c r="G267" s="835" t="s">
        <v>4547</v>
      </c>
      <c r="H267" s="835" t="s">
        <v>4548</v>
      </c>
      <c r="I267" s="849">
        <v>1.6766666173934937</v>
      </c>
      <c r="J267" s="849">
        <v>2400</v>
      </c>
      <c r="K267" s="850">
        <v>4024</v>
      </c>
    </row>
    <row r="268" spans="1:11" ht="14.4" customHeight="1" x14ac:dyDescent="0.3">
      <c r="A268" s="831" t="s">
        <v>590</v>
      </c>
      <c r="B268" s="832" t="s">
        <v>591</v>
      </c>
      <c r="C268" s="835" t="s">
        <v>615</v>
      </c>
      <c r="D268" s="863" t="s">
        <v>616</v>
      </c>
      <c r="E268" s="835" t="s">
        <v>4483</v>
      </c>
      <c r="F268" s="863" t="s">
        <v>4484</v>
      </c>
      <c r="G268" s="835" t="s">
        <v>4549</v>
      </c>
      <c r="H268" s="835" t="s">
        <v>4550</v>
      </c>
      <c r="I268" s="849">
        <v>0.67000001668930054</v>
      </c>
      <c r="J268" s="849">
        <v>2000</v>
      </c>
      <c r="K268" s="850">
        <v>1340</v>
      </c>
    </row>
    <row r="269" spans="1:11" ht="14.4" customHeight="1" x14ac:dyDescent="0.3">
      <c r="A269" s="831" t="s">
        <v>590</v>
      </c>
      <c r="B269" s="832" t="s">
        <v>591</v>
      </c>
      <c r="C269" s="835" t="s">
        <v>615</v>
      </c>
      <c r="D269" s="863" t="s">
        <v>616</v>
      </c>
      <c r="E269" s="835" t="s">
        <v>4483</v>
      </c>
      <c r="F269" s="863" t="s">
        <v>4484</v>
      </c>
      <c r="G269" s="835" t="s">
        <v>4777</v>
      </c>
      <c r="H269" s="835" t="s">
        <v>4778</v>
      </c>
      <c r="I269" s="849">
        <v>1.5</v>
      </c>
      <c r="J269" s="849">
        <v>300</v>
      </c>
      <c r="K269" s="850">
        <v>450</v>
      </c>
    </row>
    <row r="270" spans="1:11" ht="14.4" customHeight="1" x14ac:dyDescent="0.3">
      <c r="A270" s="831" t="s">
        <v>590</v>
      </c>
      <c r="B270" s="832" t="s">
        <v>591</v>
      </c>
      <c r="C270" s="835" t="s">
        <v>615</v>
      </c>
      <c r="D270" s="863" t="s">
        <v>616</v>
      </c>
      <c r="E270" s="835" t="s">
        <v>4483</v>
      </c>
      <c r="F270" s="863" t="s">
        <v>4484</v>
      </c>
      <c r="G270" s="835" t="s">
        <v>4779</v>
      </c>
      <c r="H270" s="835" t="s">
        <v>4780</v>
      </c>
      <c r="I270" s="849">
        <v>7.429999828338623</v>
      </c>
      <c r="J270" s="849">
        <v>210</v>
      </c>
      <c r="K270" s="850">
        <v>1560.2999877929687</v>
      </c>
    </row>
    <row r="271" spans="1:11" ht="14.4" customHeight="1" x14ac:dyDescent="0.3">
      <c r="A271" s="831" t="s">
        <v>590</v>
      </c>
      <c r="B271" s="832" t="s">
        <v>591</v>
      </c>
      <c r="C271" s="835" t="s">
        <v>615</v>
      </c>
      <c r="D271" s="863" t="s">
        <v>616</v>
      </c>
      <c r="E271" s="835" t="s">
        <v>4483</v>
      </c>
      <c r="F271" s="863" t="s">
        <v>4484</v>
      </c>
      <c r="G271" s="835" t="s">
        <v>4551</v>
      </c>
      <c r="H271" s="835" t="s">
        <v>4552</v>
      </c>
      <c r="I271" s="849">
        <v>37.150001525878906</v>
      </c>
      <c r="J271" s="849">
        <v>210</v>
      </c>
      <c r="K271" s="850">
        <v>7801.5</v>
      </c>
    </row>
    <row r="272" spans="1:11" ht="14.4" customHeight="1" x14ac:dyDescent="0.3">
      <c r="A272" s="831" t="s">
        <v>590</v>
      </c>
      <c r="B272" s="832" t="s">
        <v>591</v>
      </c>
      <c r="C272" s="835" t="s">
        <v>615</v>
      </c>
      <c r="D272" s="863" t="s">
        <v>616</v>
      </c>
      <c r="E272" s="835" t="s">
        <v>4483</v>
      </c>
      <c r="F272" s="863" t="s">
        <v>4484</v>
      </c>
      <c r="G272" s="835" t="s">
        <v>4781</v>
      </c>
      <c r="H272" s="835" t="s">
        <v>4782</v>
      </c>
      <c r="I272" s="849">
        <v>15.729999542236328</v>
      </c>
      <c r="J272" s="849">
        <v>120</v>
      </c>
      <c r="K272" s="850">
        <v>1887.5999755859375</v>
      </c>
    </row>
    <row r="273" spans="1:11" ht="14.4" customHeight="1" x14ac:dyDescent="0.3">
      <c r="A273" s="831" t="s">
        <v>590</v>
      </c>
      <c r="B273" s="832" t="s">
        <v>591</v>
      </c>
      <c r="C273" s="835" t="s">
        <v>615</v>
      </c>
      <c r="D273" s="863" t="s">
        <v>616</v>
      </c>
      <c r="E273" s="835" t="s">
        <v>4483</v>
      </c>
      <c r="F273" s="863" t="s">
        <v>4484</v>
      </c>
      <c r="G273" s="835" t="s">
        <v>4553</v>
      </c>
      <c r="H273" s="835" t="s">
        <v>4554</v>
      </c>
      <c r="I273" s="849">
        <v>8.8299999237060547</v>
      </c>
      <c r="J273" s="849">
        <v>100</v>
      </c>
      <c r="K273" s="850">
        <v>883</v>
      </c>
    </row>
    <row r="274" spans="1:11" ht="14.4" customHeight="1" x14ac:dyDescent="0.3">
      <c r="A274" s="831" t="s">
        <v>590</v>
      </c>
      <c r="B274" s="832" t="s">
        <v>591</v>
      </c>
      <c r="C274" s="835" t="s">
        <v>615</v>
      </c>
      <c r="D274" s="863" t="s">
        <v>616</v>
      </c>
      <c r="E274" s="835" t="s">
        <v>4483</v>
      </c>
      <c r="F274" s="863" t="s">
        <v>4484</v>
      </c>
      <c r="G274" s="835" t="s">
        <v>4555</v>
      </c>
      <c r="H274" s="835" t="s">
        <v>4556</v>
      </c>
      <c r="I274" s="849">
        <v>8.4700002670288086</v>
      </c>
      <c r="J274" s="849">
        <v>9600</v>
      </c>
      <c r="K274" s="850">
        <v>81312</v>
      </c>
    </row>
    <row r="275" spans="1:11" ht="14.4" customHeight="1" x14ac:dyDescent="0.3">
      <c r="A275" s="831" t="s">
        <v>590</v>
      </c>
      <c r="B275" s="832" t="s">
        <v>591</v>
      </c>
      <c r="C275" s="835" t="s">
        <v>615</v>
      </c>
      <c r="D275" s="863" t="s">
        <v>616</v>
      </c>
      <c r="E275" s="835" t="s">
        <v>4483</v>
      </c>
      <c r="F275" s="863" t="s">
        <v>4484</v>
      </c>
      <c r="G275" s="835" t="s">
        <v>4783</v>
      </c>
      <c r="H275" s="835" t="s">
        <v>4784</v>
      </c>
      <c r="I275" s="849">
        <v>1.5499999523162842</v>
      </c>
      <c r="J275" s="849">
        <v>100</v>
      </c>
      <c r="K275" s="850">
        <v>155</v>
      </c>
    </row>
    <row r="276" spans="1:11" ht="14.4" customHeight="1" x14ac:dyDescent="0.3">
      <c r="A276" s="831" t="s">
        <v>590</v>
      </c>
      <c r="B276" s="832" t="s">
        <v>591</v>
      </c>
      <c r="C276" s="835" t="s">
        <v>615</v>
      </c>
      <c r="D276" s="863" t="s">
        <v>616</v>
      </c>
      <c r="E276" s="835" t="s">
        <v>4483</v>
      </c>
      <c r="F276" s="863" t="s">
        <v>4484</v>
      </c>
      <c r="G276" s="835" t="s">
        <v>4785</v>
      </c>
      <c r="H276" s="835" t="s">
        <v>4786</v>
      </c>
      <c r="I276" s="849">
        <v>2.1800000667572021</v>
      </c>
      <c r="J276" s="849">
        <v>300</v>
      </c>
      <c r="K276" s="850">
        <v>653.22001647949219</v>
      </c>
    </row>
    <row r="277" spans="1:11" ht="14.4" customHeight="1" x14ac:dyDescent="0.3">
      <c r="A277" s="831" t="s">
        <v>590</v>
      </c>
      <c r="B277" s="832" t="s">
        <v>591</v>
      </c>
      <c r="C277" s="835" t="s">
        <v>615</v>
      </c>
      <c r="D277" s="863" t="s">
        <v>616</v>
      </c>
      <c r="E277" s="835" t="s">
        <v>4483</v>
      </c>
      <c r="F277" s="863" t="s">
        <v>4484</v>
      </c>
      <c r="G277" s="835" t="s">
        <v>4787</v>
      </c>
      <c r="H277" s="835" t="s">
        <v>4788</v>
      </c>
      <c r="I277" s="849">
        <v>42.349998474121094</v>
      </c>
      <c r="J277" s="849">
        <v>10</v>
      </c>
      <c r="K277" s="850">
        <v>423.5</v>
      </c>
    </row>
    <row r="278" spans="1:11" ht="14.4" customHeight="1" x14ac:dyDescent="0.3">
      <c r="A278" s="831" t="s">
        <v>590</v>
      </c>
      <c r="B278" s="832" t="s">
        <v>591</v>
      </c>
      <c r="C278" s="835" t="s">
        <v>615</v>
      </c>
      <c r="D278" s="863" t="s">
        <v>616</v>
      </c>
      <c r="E278" s="835" t="s">
        <v>4483</v>
      </c>
      <c r="F278" s="863" t="s">
        <v>4484</v>
      </c>
      <c r="G278" s="835" t="s">
        <v>4559</v>
      </c>
      <c r="H278" s="835" t="s">
        <v>4560</v>
      </c>
      <c r="I278" s="849">
        <v>8.7600002288818359</v>
      </c>
      <c r="J278" s="849">
        <v>400</v>
      </c>
      <c r="K278" s="850">
        <v>3504.2599487304687</v>
      </c>
    </row>
    <row r="279" spans="1:11" ht="14.4" customHeight="1" x14ac:dyDescent="0.3">
      <c r="A279" s="831" t="s">
        <v>590</v>
      </c>
      <c r="B279" s="832" t="s">
        <v>591</v>
      </c>
      <c r="C279" s="835" t="s">
        <v>615</v>
      </c>
      <c r="D279" s="863" t="s">
        <v>616</v>
      </c>
      <c r="E279" s="835" t="s">
        <v>4483</v>
      </c>
      <c r="F279" s="863" t="s">
        <v>4484</v>
      </c>
      <c r="G279" s="835" t="s">
        <v>4789</v>
      </c>
      <c r="H279" s="835" t="s">
        <v>4790</v>
      </c>
      <c r="I279" s="849">
        <v>1.0299999713897705</v>
      </c>
      <c r="J279" s="849">
        <v>75</v>
      </c>
      <c r="K279" s="850">
        <v>77.25</v>
      </c>
    </row>
    <row r="280" spans="1:11" ht="14.4" customHeight="1" x14ac:dyDescent="0.3">
      <c r="A280" s="831" t="s">
        <v>590</v>
      </c>
      <c r="B280" s="832" t="s">
        <v>591</v>
      </c>
      <c r="C280" s="835" t="s">
        <v>615</v>
      </c>
      <c r="D280" s="863" t="s">
        <v>616</v>
      </c>
      <c r="E280" s="835" t="s">
        <v>4483</v>
      </c>
      <c r="F280" s="863" t="s">
        <v>4484</v>
      </c>
      <c r="G280" s="835" t="s">
        <v>4791</v>
      </c>
      <c r="H280" s="835" t="s">
        <v>4792</v>
      </c>
      <c r="I280" s="849">
        <v>3.130000114440918</v>
      </c>
      <c r="J280" s="849">
        <v>30</v>
      </c>
      <c r="K280" s="850">
        <v>93.900001525878906</v>
      </c>
    </row>
    <row r="281" spans="1:11" ht="14.4" customHeight="1" x14ac:dyDescent="0.3">
      <c r="A281" s="831" t="s">
        <v>590</v>
      </c>
      <c r="B281" s="832" t="s">
        <v>591</v>
      </c>
      <c r="C281" s="835" t="s">
        <v>615</v>
      </c>
      <c r="D281" s="863" t="s">
        <v>616</v>
      </c>
      <c r="E281" s="835" t="s">
        <v>4483</v>
      </c>
      <c r="F281" s="863" t="s">
        <v>4484</v>
      </c>
      <c r="G281" s="835" t="s">
        <v>4561</v>
      </c>
      <c r="H281" s="835" t="s">
        <v>4562</v>
      </c>
      <c r="I281" s="849">
        <v>0.4699999988079071</v>
      </c>
      <c r="J281" s="849">
        <v>600</v>
      </c>
      <c r="K281" s="850">
        <v>282</v>
      </c>
    </row>
    <row r="282" spans="1:11" ht="14.4" customHeight="1" x14ac:dyDescent="0.3">
      <c r="A282" s="831" t="s">
        <v>590</v>
      </c>
      <c r="B282" s="832" t="s">
        <v>591</v>
      </c>
      <c r="C282" s="835" t="s">
        <v>615</v>
      </c>
      <c r="D282" s="863" t="s">
        <v>616</v>
      </c>
      <c r="E282" s="835" t="s">
        <v>4483</v>
      </c>
      <c r="F282" s="863" t="s">
        <v>4484</v>
      </c>
      <c r="G282" s="835" t="s">
        <v>4793</v>
      </c>
      <c r="H282" s="835" t="s">
        <v>4794</v>
      </c>
      <c r="I282" s="849">
        <v>387.78500366210937</v>
      </c>
      <c r="J282" s="849">
        <v>15</v>
      </c>
      <c r="K282" s="850">
        <v>5767.0499267578125</v>
      </c>
    </row>
    <row r="283" spans="1:11" ht="14.4" customHeight="1" x14ac:dyDescent="0.3">
      <c r="A283" s="831" t="s">
        <v>590</v>
      </c>
      <c r="B283" s="832" t="s">
        <v>591</v>
      </c>
      <c r="C283" s="835" t="s">
        <v>615</v>
      </c>
      <c r="D283" s="863" t="s">
        <v>616</v>
      </c>
      <c r="E283" s="835" t="s">
        <v>4483</v>
      </c>
      <c r="F283" s="863" t="s">
        <v>4484</v>
      </c>
      <c r="G283" s="835" t="s">
        <v>4563</v>
      </c>
      <c r="H283" s="835" t="s">
        <v>4564</v>
      </c>
      <c r="I283" s="849">
        <v>1.9833333492279053</v>
      </c>
      <c r="J283" s="849">
        <v>800</v>
      </c>
      <c r="K283" s="850">
        <v>1586</v>
      </c>
    </row>
    <row r="284" spans="1:11" ht="14.4" customHeight="1" x14ac:dyDescent="0.3">
      <c r="A284" s="831" t="s">
        <v>590</v>
      </c>
      <c r="B284" s="832" t="s">
        <v>591</v>
      </c>
      <c r="C284" s="835" t="s">
        <v>615</v>
      </c>
      <c r="D284" s="863" t="s">
        <v>616</v>
      </c>
      <c r="E284" s="835" t="s">
        <v>4483</v>
      </c>
      <c r="F284" s="863" t="s">
        <v>4484</v>
      </c>
      <c r="G284" s="835" t="s">
        <v>4679</v>
      </c>
      <c r="H284" s="835" t="s">
        <v>4680</v>
      </c>
      <c r="I284" s="849">
        <v>2.0299999713897705</v>
      </c>
      <c r="J284" s="849">
        <v>200</v>
      </c>
      <c r="K284" s="850">
        <v>406</v>
      </c>
    </row>
    <row r="285" spans="1:11" ht="14.4" customHeight="1" x14ac:dyDescent="0.3">
      <c r="A285" s="831" t="s">
        <v>590</v>
      </c>
      <c r="B285" s="832" t="s">
        <v>591</v>
      </c>
      <c r="C285" s="835" t="s">
        <v>615</v>
      </c>
      <c r="D285" s="863" t="s">
        <v>616</v>
      </c>
      <c r="E285" s="835" t="s">
        <v>4483</v>
      </c>
      <c r="F285" s="863" t="s">
        <v>4484</v>
      </c>
      <c r="G285" s="835" t="s">
        <v>4565</v>
      </c>
      <c r="H285" s="835" t="s">
        <v>4566</v>
      </c>
      <c r="I285" s="849">
        <v>2.0299999713897705</v>
      </c>
      <c r="J285" s="849">
        <v>200</v>
      </c>
      <c r="K285" s="850">
        <v>406</v>
      </c>
    </row>
    <row r="286" spans="1:11" ht="14.4" customHeight="1" x14ac:dyDescent="0.3">
      <c r="A286" s="831" t="s">
        <v>590</v>
      </c>
      <c r="B286" s="832" t="s">
        <v>591</v>
      </c>
      <c r="C286" s="835" t="s">
        <v>615</v>
      </c>
      <c r="D286" s="863" t="s">
        <v>616</v>
      </c>
      <c r="E286" s="835" t="s">
        <v>4483</v>
      </c>
      <c r="F286" s="863" t="s">
        <v>4484</v>
      </c>
      <c r="G286" s="835" t="s">
        <v>4567</v>
      </c>
      <c r="H286" s="835" t="s">
        <v>4568</v>
      </c>
      <c r="I286" s="849">
        <v>3.0733332633972168</v>
      </c>
      <c r="J286" s="849">
        <v>800</v>
      </c>
      <c r="K286" s="850">
        <v>2458</v>
      </c>
    </row>
    <row r="287" spans="1:11" ht="14.4" customHeight="1" x14ac:dyDescent="0.3">
      <c r="A287" s="831" t="s">
        <v>590</v>
      </c>
      <c r="B287" s="832" t="s">
        <v>591</v>
      </c>
      <c r="C287" s="835" t="s">
        <v>615</v>
      </c>
      <c r="D287" s="863" t="s">
        <v>616</v>
      </c>
      <c r="E287" s="835" t="s">
        <v>4483</v>
      </c>
      <c r="F287" s="863" t="s">
        <v>4484</v>
      </c>
      <c r="G287" s="835" t="s">
        <v>4571</v>
      </c>
      <c r="H287" s="835" t="s">
        <v>4572</v>
      </c>
      <c r="I287" s="849">
        <v>3.0999999046325684</v>
      </c>
      <c r="J287" s="849">
        <v>100</v>
      </c>
      <c r="K287" s="850">
        <v>310</v>
      </c>
    </row>
    <row r="288" spans="1:11" ht="14.4" customHeight="1" x14ac:dyDescent="0.3">
      <c r="A288" s="831" t="s">
        <v>590</v>
      </c>
      <c r="B288" s="832" t="s">
        <v>591</v>
      </c>
      <c r="C288" s="835" t="s">
        <v>615</v>
      </c>
      <c r="D288" s="863" t="s">
        <v>616</v>
      </c>
      <c r="E288" s="835" t="s">
        <v>4483</v>
      </c>
      <c r="F288" s="863" t="s">
        <v>4484</v>
      </c>
      <c r="G288" s="835" t="s">
        <v>4573</v>
      </c>
      <c r="H288" s="835" t="s">
        <v>4574</v>
      </c>
      <c r="I288" s="849">
        <v>2.1600000858306885</v>
      </c>
      <c r="J288" s="849">
        <v>300</v>
      </c>
      <c r="K288" s="850">
        <v>648</v>
      </c>
    </row>
    <row r="289" spans="1:11" ht="14.4" customHeight="1" x14ac:dyDescent="0.3">
      <c r="A289" s="831" t="s">
        <v>590</v>
      </c>
      <c r="B289" s="832" t="s">
        <v>591</v>
      </c>
      <c r="C289" s="835" t="s">
        <v>615</v>
      </c>
      <c r="D289" s="863" t="s">
        <v>616</v>
      </c>
      <c r="E289" s="835" t="s">
        <v>4483</v>
      </c>
      <c r="F289" s="863" t="s">
        <v>4484</v>
      </c>
      <c r="G289" s="835" t="s">
        <v>4575</v>
      </c>
      <c r="H289" s="835" t="s">
        <v>4576</v>
      </c>
      <c r="I289" s="849">
        <v>21.229999542236328</v>
      </c>
      <c r="J289" s="849">
        <v>150</v>
      </c>
      <c r="K289" s="850">
        <v>3184.5</v>
      </c>
    </row>
    <row r="290" spans="1:11" ht="14.4" customHeight="1" x14ac:dyDescent="0.3">
      <c r="A290" s="831" t="s">
        <v>590</v>
      </c>
      <c r="B290" s="832" t="s">
        <v>591</v>
      </c>
      <c r="C290" s="835" t="s">
        <v>615</v>
      </c>
      <c r="D290" s="863" t="s">
        <v>616</v>
      </c>
      <c r="E290" s="835" t="s">
        <v>4483</v>
      </c>
      <c r="F290" s="863" t="s">
        <v>4484</v>
      </c>
      <c r="G290" s="835" t="s">
        <v>4577</v>
      </c>
      <c r="H290" s="835" t="s">
        <v>4578</v>
      </c>
      <c r="I290" s="849">
        <v>2.5099999904632568</v>
      </c>
      <c r="J290" s="849">
        <v>100</v>
      </c>
      <c r="K290" s="850">
        <v>251</v>
      </c>
    </row>
    <row r="291" spans="1:11" ht="14.4" customHeight="1" x14ac:dyDescent="0.3">
      <c r="A291" s="831" t="s">
        <v>590</v>
      </c>
      <c r="B291" s="832" t="s">
        <v>591</v>
      </c>
      <c r="C291" s="835" t="s">
        <v>615</v>
      </c>
      <c r="D291" s="863" t="s">
        <v>616</v>
      </c>
      <c r="E291" s="835" t="s">
        <v>4483</v>
      </c>
      <c r="F291" s="863" t="s">
        <v>4484</v>
      </c>
      <c r="G291" s="835" t="s">
        <v>4579</v>
      </c>
      <c r="H291" s="835" t="s">
        <v>4580</v>
      </c>
      <c r="I291" s="849">
        <v>21.236666361490887</v>
      </c>
      <c r="J291" s="849">
        <v>300</v>
      </c>
      <c r="K291" s="850">
        <v>6371</v>
      </c>
    </row>
    <row r="292" spans="1:11" ht="14.4" customHeight="1" x14ac:dyDescent="0.3">
      <c r="A292" s="831" t="s">
        <v>590</v>
      </c>
      <c r="B292" s="832" t="s">
        <v>591</v>
      </c>
      <c r="C292" s="835" t="s">
        <v>615</v>
      </c>
      <c r="D292" s="863" t="s">
        <v>616</v>
      </c>
      <c r="E292" s="835" t="s">
        <v>4483</v>
      </c>
      <c r="F292" s="863" t="s">
        <v>4484</v>
      </c>
      <c r="G292" s="835" t="s">
        <v>4583</v>
      </c>
      <c r="H292" s="835" t="s">
        <v>4584</v>
      </c>
      <c r="I292" s="849">
        <v>3.1400001049041748</v>
      </c>
      <c r="J292" s="849">
        <v>100</v>
      </c>
      <c r="K292" s="850">
        <v>314</v>
      </c>
    </row>
    <row r="293" spans="1:11" ht="14.4" customHeight="1" x14ac:dyDescent="0.3">
      <c r="A293" s="831" t="s">
        <v>590</v>
      </c>
      <c r="B293" s="832" t="s">
        <v>591</v>
      </c>
      <c r="C293" s="835" t="s">
        <v>615</v>
      </c>
      <c r="D293" s="863" t="s">
        <v>616</v>
      </c>
      <c r="E293" s="835" t="s">
        <v>4587</v>
      </c>
      <c r="F293" s="863" t="s">
        <v>4588</v>
      </c>
      <c r="G293" s="835" t="s">
        <v>4589</v>
      </c>
      <c r="H293" s="835" t="s">
        <v>4590</v>
      </c>
      <c r="I293" s="849">
        <v>10.090000152587891</v>
      </c>
      <c r="J293" s="849">
        <v>1800</v>
      </c>
      <c r="K293" s="850">
        <v>18164.66015625</v>
      </c>
    </row>
    <row r="294" spans="1:11" ht="14.4" customHeight="1" x14ac:dyDescent="0.3">
      <c r="A294" s="831" t="s">
        <v>590</v>
      </c>
      <c r="B294" s="832" t="s">
        <v>591</v>
      </c>
      <c r="C294" s="835" t="s">
        <v>615</v>
      </c>
      <c r="D294" s="863" t="s">
        <v>616</v>
      </c>
      <c r="E294" s="835" t="s">
        <v>4587</v>
      </c>
      <c r="F294" s="863" t="s">
        <v>4588</v>
      </c>
      <c r="G294" s="835" t="s">
        <v>4691</v>
      </c>
      <c r="H294" s="835" t="s">
        <v>4692</v>
      </c>
      <c r="I294" s="849">
        <v>10.170000076293945</v>
      </c>
      <c r="J294" s="849">
        <v>600</v>
      </c>
      <c r="K294" s="850">
        <v>6102</v>
      </c>
    </row>
    <row r="295" spans="1:11" ht="14.4" customHeight="1" x14ac:dyDescent="0.3">
      <c r="A295" s="831" t="s">
        <v>590</v>
      </c>
      <c r="B295" s="832" t="s">
        <v>591</v>
      </c>
      <c r="C295" s="835" t="s">
        <v>615</v>
      </c>
      <c r="D295" s="863" t="s">
        <v>616</v>
      </c>
      <c r="E295" s="835" t="s">
        <v>4587</v>
      </c>
      <c r="F295" s="863" t="s">
        <v>4588</v>
      </c>
      <c r="G295" s="835" t="s">
        <v>4591</v>
      </c>
      <c r="H295" s="835" t="s">
        <v>4592</v>
      </c>
      <c r="I295" s="849">
        <v>7.0033334096272783</v>
      </c>
      <c r="J295" s="849">
        <v>750</v>
      </c>
      <c r="K295" s="850">
        <v>5252.5</v>
      </c>
    </row>
    <row r="296" spans="1:11" ht="14.4" customHeight="1" x14ac:dyDescent="0.3">
      <c r="A296" s="831" t="s">
        <v>590</v>
      </c>
      <c r="B296" s="832" t="s">
        <v>591</v>
      </c>
      <c r="C296" s="835" t="s">
        <v>615</v>
      </c>
      <c r="D296" s="863" t="s">
        <v>616</v>
      </c>
      <c r="E296" s="835" t="s">
        <v>4587</v>
      </c>
      <c r="F296" s="863" t="s">
        <v>4588</v>
      </c>
      <c r="G296" s="835" t="s">
        <v>4795</v>
      </c>
      <c r="H296" s="835" t="s">
        <v>4796</v>
      </c>
      <c r="I296" s="849">
        <v>200.86000061035156</v>
      </c>
      <c r="J296" s="849">
        <v>20</v>
      </c>
      <c r="K296" s="850">
        <v>4017.199951171875</v>
      </c>
    </row>
    <row r="297" spans="1:11" ht="14.4" customHeight="1" x14ac:dyDescent="0.3">
      <c r="A297" s="831" t="s">
        <v>590</v>
      </c>
      <c r="B297" s="832" t="s">
        <v>591</v>
      </c>
      <c r="C297" s="835" t="s">
        <v>615</v>
      </c>
      <c r="D297" s="863" t="s">
        <v>616</v>
      </c>
      <c r="E297" s="835" t="s">
        <v>4593</v>
      </c>
      <c r="F297" s="863" t="s">
        <v>4594</v>
      </c>
      <c r="G297" s="835" t="s">
        <v>4797</v>
      </c>
      <c r="H297" s="835" t="s">
        <v>4798</v>
      </c>
      <c r="I297" s="849">
        <v>35.310001373291016</v>
      </c>
      <c r="J297" s="849">
        <v>72</v>
      </c>
      <c r="K297" s="850">
        <v>2541.9599609375</v>
      </c>
    </row>
    <row r="298" spans="1:11" ht="14.4" customHeight="1" x14ac:dyDescent="0.3">
      <c r="A298" s="831" t="s">
        <v>590</v>
      </c>
      <c r="B298" s="832" t="s">
        <v>591</v>
      </c>
      <c r="C298" s="835" t="s">
        <v>615</v>
      </c>
      <c r="D298" s="863" t="s">
        <v>616</v>
      </c>
      <c r="E298" s="835" t="s">
        <v>4593</v>
      </c>
      <c r="F298" s="863" t="s">
        <v>4594</v>
      </c>
      <c r="G298" s="835" t="s">
        <v>4595</v>
      </c>
      <c r="H298" s="835" t="s">
        <v>4596</v>
      </c>
      <c r="I298" s="849">
        <v>24.219999313354492</v>
      </c>
      <c r="J298" s="849">
        <v>36</v>
      </c>
      <c r="K298" s="850">
        <v>871.94000244140625</v>
      </c>
    </row>
    <row r="299" spans="1:11" ht="14.4" customHeight="1" x14ac:dyDescent="0.3">
      <c r="A299" s="831" t="s">
        <v>590</v>
      </c>
      <c r="B299" s="832" t="s">
        <v>591</v>
      </c>
      <c r="C299" s="835" t="s">
        <v>615</v>
      </c>
      <c r="D299" s="863" t="s">
        <v>616</v>
      </c>
      <c r="E299" s="835" t="s">
        <v>4593</v>
      </c>
      <c r="F299" s="863" t="s">
        <v>4594</v>
      </c>
      <c r="G299" s="835" t="s">
        <v>4799</v>
      </c>
      <c r="H299" s="835" t="s">
        <v>4800</v>
      </c>
      <c r="I299" s="849">
        <v>36.25</v>
      </c>
      <c r="J299" s="849">
        <v>36</v>
      </c>
      <c r="K299" s="850">
        <v>1304.9599609375</v>
      </c>
    </row>
    <row r="300" spans="1:11" ht="14.4" customHeight="1" x14ac:dyDescent="0.3">
      <c r="A300" s="831" t="s">
        <v>590</v>
      </c>
      <c r="B300" s="832" t="s">
        <v>591</v>
      </c>
      <c r="C300" s="835" t="s">
        <v>615</v>
      </c>
      <c r="D300" s="863" t="s">
        <v>616</v>
      </c>
      <c r="E300" s="835" t="s">
        <v>4597</v>
      </c>
      <c r="F300" s="863" t="s">
        <v>4598</v>
      </c>
      <c r="G300" s="835" t="s">
        <v>4599</v>
      </c>
      <c r="H300" s="835" t="s">
        <v>4600</v>
      </c>
      <c r="I300" s="849">
        <v>132.67999267578125</v>
      </c>
      <c r="J300" s="849">
        <v>25</v>
      </c>
      <c r="K300" s="850">
        <v>3316.989990234375</v>
      </c>
    </row>
    <row r="301" spans="1:11" ht="14.4" customHeight="1" x14ac:dyDescent="0.3">
      <c r="A301" s="831" t="s">
        <v>590</v>
      </c>
      <c r="B301" s="832" t="s">
        <v>591</v>
      </c>
      <c r="C301" s="835" t="s">
        <v>615</v>
      </c>
      <c r="D301" s="863" t="s">
        <v>616</v>
      </c>
      <c r="E301" s="835" t="s">
        <v>4597</v>
      </c>
      <c r="F301" s="863" t="s">
        <v>4598</v>
      </c>
      <c r="G301" s="835" t="s">
        <v>4801</v>
      </c>
      <c r="H301" s="835" t="s">
        <v>4802</v>
      </c>
      <c r="I301" s="849">
        <v>11.199999809265137</v>
      </c>
      <c r="J301" s="849">
        <v>100</v>
      </c>
      <c r="K301" s="850">
        <v>1120.4599609375</v>
      </c>
    </row>
    <row r="302" spans="1:11" ht="14.4" customHeight="1" x14ac:dyDescent="0.3">
      <c r="A302" s="831" t="s">
        <v>590</v>
      </c>
      <c r="B302" s="832" t="s">
        <v>591</v>
      </c>
      <c r="C302" s="835" t="s">
        <v>615</v>
      </c>
      <c r="D302" s="863" t="s">
        <v>616</v>
      </c>
      <c r="E302" s="835" t="s">
        <v>4597</v>
      </c>
      <c r="F302" s="863" t="s">
        <v>4598</v>
      </c>
      <c r="G302" s="835" t="s">
        <v>4801</v>
      </c>
      <c r="H302" s="835" t="s">
        <v>4803</v>
      </c>
      <c r="I302" s="849">
        <v>11.199999809265137</v>
      </c>
      <c r="J302" s="849">
        <v>50</v>
      </c>
      <c r="K302" s="850">
        <v>560.22998046875</v>
      </c>
    </row>
    <row r="303" spans="1:11" ht="14.4" customHeight="1" x14ac:dyDescent="0.3">
      <c r="A303" s="831" t="s">
        <v>590</v>
      </c>
      <c r="B303" s="832" t="s">
        <v>591</v>
      </c>
      <c r="C303" s="835" t="s">
        <v>615</v>
      </c>
      <c r="D303" s="863" t="s">
        <v>616</v>
      </c>
      <c r="E303" s="835" t="s">
        <v>4597</v>
      </c>
      <c r="F303" s="863" t="s">
        <v>4598</v>
      </c>
      <c r="G303" s="835" t="s">
        <v>4609</v>
      </c>
      <c r="H303" s="835" t="s">
        <v>4610</v>
      </c>
      <c r="I303" s="849">
        <v>0.55000001192092896</v>
      </c>
      <c r="J303" s="849">
        <v>5000</v>
      </c>
      <c r="K303" s="850">
        <v>2750</v>
      </c>
    </row>
    <row r="304" spans="1:11" ht="14.4" customHeight="1" x14ac:dyDescent="0.3">
      <c r="A304" s="831" t="s">
        <v>590</v>
      </c>
      <c r="B304" s="832" t="s">
        <v>591</v>
      </c>
      <c r="C304" s="835" t="s">
        <v>615</v>
      </c>
      <c r="D304" s="863" t="s">
        <v>616</v>
      </c>
      <c r="E304" s="835" t="s">
        <v>4597</v>
      </c>
      <c r="F304" s="863" t="s">
        <v>4598</v>
      </c>
      <c r="G304" s="835" t="s">
        <v>4613</v>
      </c>
      <c r="H304" s="835" t="s">
        <v>4614</v>
      </c>
      <c r="I304" s="849">
        <v>48.819999694824219</v>
      </c>
      <c r="J304" s="849">
        <v>25</v>
      </c>
      <c r="K304" s="850">
        <v>1220.5899658203125</v>
      </c>
    </row>
    <row r="305" spans="1:11" ht="14.4" customHeight="1" x14ac:dyDescent="0.3">
      <c r="A305" s="831" t="s">
        <v>590</v>
      </c>
      <c r="B305" s="832" t="s">
        <v>591</v>
      </c>
      <c r="C305" s="835" t="s">
        <v>615</v>
      </c>
      <c r="D305" s="863" t="s">
        <v>616</v>
      </c>
      <c r="E305" s="835" t="s">
        <v>4617</v>
      </c>
      <c r="F305" s="863" t="s">
        <v>4618</v>
      </c>
      <c r="G305" s="835" t="s">
        <v>4619</v>
      </c>
      <c r="H305" s="835" t="s">
        <v>4620</v>
      </c>
      <c r="I305" s="849">
        <v>0.62999999523162842</v>
      </c>
      <c r="J305" s="849">
        <v>20000</v>
      </c>
      <c r="K305" s="850">
        <v>12600</v>
      </c>
    </row>
    <row r="306" spans="1:11" ht="14.4" customHeight="1" x14ac:dyDescent="0.3">
      <c r="A306" s="831" t="s">
        <v>590</v>
      </c>
      <c r="B306" s="832" t="s">
        <v>591</v>
      </c>
      <c r="C306" s="835" t="s">
        <v>615</v>
      </c>
      <c r="D306" s="863" t="s">
        <v>616</v>
      </c>
      <c r="E306" s="835" t="s">
        <v>4617</v>
      </c>
      <c r="F306" s="863" t="s">
        <v>4618</v>
      </c>
      <c r="G306" s="835" t="s">
        <v>4621</v>
      </c>
      <c r="H306" s="835" t="s">
        <v>4622</v>
      </c>
      <c r="I306" s="849">
        <v>0.63333332538604736</v>
      </c>
      <c r="J306" s="849">
        <v>22000</v>
      </c>
      <c r="K306" s="850">
        <v>13940</v>
      </c>
    </row>
    <row r="307" spans="1:11" ht="14.4" customHeight="1" x14ac:dyDescent="0.3">
      <c r="A307" s="831" t="s">
        <v>590</v>
      </c>
      <c r="B307" s="832" t="s">
        <v>591</v>
      </c>
      <c r="C307" s="835" t="s">
        <v>615</v>
      </c>
      <c r="D307" s="863" t="s">
        <v>616</v>
      </c>
      <c r="E307" s="835" t="s">
        <v>4617</v>
      </c>
      <c r="F307" s="863" t="s">
        <v>4618</v>
      </c>
      <c r="G307" s="835" t="s">
        <v>4625</v>
      </c>
      <c r="H307" s="835" t="s">
        <v>4626</v>
      </c>
      <c r="I307" s="849">
        <v>7.5</v>
      </c>
      <c r="J307" s="849">
        <v>50</v>
      </c>
      <c r="K307" s="850">
        <v>375</v>
      </c>
    </row>
    <row r="308" spans="1:11" ht="14.4" customHeight="1" x14ac:dyDescent="0.3">
      <c r="A308" s="831" t="s">
        <v>590</v>
      </c>
      <c r="B308" s="832" t="s">
        <v>591</v>
      </c>
      <c r="C308" s="835" t="s">
        <v>615</v>
      </c>
      <c r="D308" s="863" t="s">
        <v>616</v>
      </c>
      <c r="E308" s="835" t="s">
        <v>4617</v>
      </c>
      <c r="F308" s="863" t="s">
        <v>4618</v>
      </c>
      <c r="G308" s="835" t="s">
        <v>4627</v>
      </c>
      <c r="H308" s="835" t="s">
        <v>4628</v>
      </c>
      <c r="I308" s="849">
        <v>7.5</v>
      </c>
      <c r="J308" s="849">
        <v>50</v>
      </c>
      <c r="K308" s="850">
        <v>375</v>
      </c>
    </row>
    <row r="309" spans="1:11" ht="14.4" customHeight="1" x14ac:dyDescent="0.3">
      <c r="A309" s="831" t="s">
        <v>590</v>
      </c>
      <c r="B309" s="832" t="s">
        <v>591</v>
      </c>
      <c r="C309" s="835" t="s">
        <v>615</v>
      </c>
      <c r="D309" s="863" t="s">
        <v>616</v>
      </c>
      <c r="E309" s="835" t="s">
        <v>4617</v>
      </c>
      <c r="F309" s="863" t="s">
        <v>4618</v>
      </c>
      <c r="G309" s="835" t="s">
        <v>4629</v>
      </c>
      <c r="H309" s="835" t="s">
        <v>4630</v>
      </c>
      <c r="I309" s="849">
        <v>7.505000114440918</v>
      </c>
      <c r="J309" s="849">
        <v>200</v>
      </c>
      <c r="K309" s="850">
        <v>1501</v>
      </c>
    </row>
    <row r="310" spans="1:11" ht="14.4" customHeight="1" x14ac:dyDescent="0.3">
      <c r="A310" s="831" t="s">
        <v>590</v>
      </c>
      <c r="B310" s="832" t="s">
        <v>591</v>
      </c>
      <c r="C310" s="835" t="s">
        <v>615</v>
      </c>
      <c r="D310" s="863" t="s">
        <v>616</v>
      </c>
      <c r="E310" s="835" t="s">
        <v>4617</v>
      </c>
      <c r="F310" s="863" t="s">
        <v>4618</v>
      </c>
      <c r="G310" s="835" t="s">
        <v>4804</v>
      </c>
      <c r="H310" s="835" t="s">
        <v>4805</v>
      </c>
      <c r="I310" s="849">
        <v>7.505000114440918</v>
      </c>
      <c r="J310" s="849">
        <v>150</v>
      </c>
      <c r="K310" s="850">
        <v>1125.5</v>
      </c>
    </row>
    <row r="311" spans="1:11" ht="14.4" customHeight="1" x14ac:dyDescent="0.3">
      <c r="A311" s="831" t="s">
        <v>590</v>
      </c>
      <c r="B311" s="832" t="s">
        <v>591</v>
      </c>
      <c r="C311" s="835" t="s">
        <v>615</v>
      </c>
      <c r="D311" s="863" t="s">
        <v>616</v>
      </c>
      <c r="E311" s="835" t="s">
        <v>4806</v>
      </c>
      <c r="F311" s="863" t="s">
        <v>4807</v>
      </c>
      <c r="G311" s="835" t="s">
        <v>4808</v>
      </c>
      <c r="H311" s="835" t="s">
        <v>4809</v>
      </c>
      <c r="I311" s="849">
        <v>4510</v>
      </c>
      <c r="J311" s="849">
        <v>1</v>
      </c>
      <c r="K311" s="850">
        <v>4510</v>
      </c>
    </row>
    <row r="312" spans="1:11" ht="14.4" customHeight="1" x14ac:dyDescent="0.3">
      <c r="A312" s="831" t="s">
        <v>590</v>
      </c>
      <c r="B312" s="832" t="s">
        <v>591</v>
      </c>
      <c r="C312" s="835" t="s">
        <v>615</v>
      </c>
      <c r="D312" s="863" t="s">
        <v>616</v>
      </c>
      <c r="E312" s="835" t="s">
        <v>4633</v>
      </c>
      <c r="F312" s="863" t="s">
        <v>4634</v>
      </c>
      <c r="G312" s="835" t="s">
        <v>4810</v>
      </c>
      <c r="H312" s="835" t="s">
        <v>4811</v>
      </c>
      <c r="I312" s="849">
        <v>267.78500366210937</v>
      </c>
      <c r="J312" s="849">
        <v>14</v>
      </c>
      <c r="K312" s="850">
        <v>3748.9600830078125</v>
      </c>
    </row>
    <row r="313" spans="1:11" ht="14.4" customHeight="1" x14ac:dyDescent="0.3">
      <c r="A313" s="831" t="s">
        <v>590</v>
      </c>
      <c r="B313" s="832" t="s">
        <v>591</v>
      </c>
      <c r="C313" s="835" t="s">
        <v>615</v>
      </c>
      <c r="D313" s="863" t="s">
        <v>616</v>
      </c>
      <c r="E313" s="835" t="s">
        <v>4633</v>
      </c>
      <c r="F313" s="863" t="s">
        <v>4634</v>
      </c>
      <c r="G313" s="835" t="s">
        <v>4812</v>
      </c>
      <c r="H313" s="835" t="s">
        <v>4813</v>
      </c>
      <c r="I313" s="849">
        <v>568.78500366210937</v>
      </c>
      <c r="J313" s="849">
        <v>30</v>
      </c>
      <c r="K313" s="850">
        <v>17063.54052734375</v>
      </c>
    </row>
    <row r="314" spans="1:11" ht="14.4" customHeight="1" x14ac:dyDescent="0.3">
      <c r="A314" s="831" t="s">
        <v>590</v>
      </c>
      <c r="B314" s="832" t="s">
        <v>591</v>
      </c>
      <c r="C314" s="835" t="s">
        <v>615</v>
      </c>
      <c r="D314" s="863" t="s">
        <v>616</v>
      </c>
      <c r="E314" s="835" t="s">
        <v>4633</v>
      </c>
      <c r="F314" s="863" t="s">
        <v>4634</v>
      </c>
      <c r="G314" s="835" t="s">
        <v>4814</v>
      </c>
      <c r="H314" s="835" t="s">
        <v>4815</v>
      </c>
      <c r="I314" s="849">
        <v>1276.550048828125</v>
      </c>
      <c r="J314" s="849">
        <v>20</v>
      </c>
      <c r="K314" s="850">
        <v>25531</v>
      </c>
    </row>
    <row r="315" spans="1:11" ht="14.4" customHeight="1" x14ac:dyDescent="0.3">
      <c r="A315" s="831" t="s">
        <v>590</v>
      </c>
      <c r="B315" s="832" t="s">
        <v>591</v>
      </c>
      <c r="C315" s="835" t="s">
        <v>615</v>
      </c>
      <c r="D315" s="863" t="s">
        <v>616</v>
      </c>
      <c r="E315" s="835" t="s">
        <v>4633</v>
      </c>
      <c r="F315" s="863" t="s">
        <v>4634</v>
      </c>
      <c r="G315" s="835" t="s">
        <v>4639</v>
      </c>
      <c r="H315" s="835" t="s">
        <v>4640</v>
      </c>
      <c r="I315" s="849">
        <v>9848.0498046875</v>
      </c>
      <c r="J315" s="849">
        <v>11</v>
      </c>
      <c r="K315" s="850">
        <v>108328.529296875</v>
      </c>
    </row>
    <row r="316" spans="1:11" ht="14.4" customHeight="1" x14ac:dyDescent="0.3">
      <c r="A316" s="831" t="s">
        <v>590</v>
      </c>
      <c r="B316" s="832" t="s">
        <v>591</v>
      </c>
      <c r="C316" s="835" t="s">
        <v>615</v>
      </c>
      <c r="D316" s="863" t="s">
        <v>616</v>
      </c>
      <c r="E316" s="835" t="s">
        <v>4633</v>
      </c>
      <c r="F316" s="863" t="s">
        <v>4634</v>
      </c>
      <c r="G316" s="835" t="s">
        <v>4816</v>
      </c>
      <c r="H316" s="835" t="s">
        <v>4817</v>
      </c>
      <c r="I316" s="849">
        <v>9200</v>
      </c>
      <c r="J316" s="849">
        <v>2</v>
      </c>
      <c r="K316" s="850">
        <v>18400</v>
      </c>
    </row>
    <row r="317" spans="1:11" ht="14.4" customHeight="1" x14ac:dyDescent="0.3">
      <c r="A317" s="831" t="s">
        <v>590</v>
      </c>
      <c r="B317" s="832" t="s">
        <v>591</v>
      </c>
      <c r="C317" s="835" t="s">
        <v>615</v>
      </c>
      <c r="D317" s="863" t="s">
        <v>616</v>
      </c>
      <c r="E317" s="835" t="s">
        <v>4641</v>
      </c>
      <c r="F317" s="863" t="s">
        <v>4642</v>
      </c>
      <c r="G317" s="835" t="s">
        <v>4818</v>
      </c>
      <c r="H317" s="835" t="s">
        <v>4819</v>
      </c>
      <c r="I317" s="849">
        <v>19.959999084472656</v>
      </c>
      <c r="J317" s="849">
        <v>30</v>
      </c>
      <c r="K317" s="850">
        <v>598.79998779296875</v>
      </c>
    </row>
    <row r="318" spans="1:11" ht="14.4" customHeight="1" x14ac:dyDescent="0.3">
      <c r="A318" s="831" t="s">
        <v>590</v>
      </c>
      <c r="B318" s="832" t="s">
        <v>591</v>
      </c>
      <c r="C318" s="835" t="s">
        <v>615</v>
      </c>
      <c r="D318" s="863" t="s">
        <v>616</v>
      </c>
      <c r="E318" s="835" t="s">
        <v>4820</v>
      </c>
      <c r="F318" s="863" t="s">
        <v>4821</v>
      </c>
      <c r="G318" s="835" t="s">
        <v>4822</v>
      </c>
      <c r="H318" s="835" t="s">
        <v>4823</v>
      </c>
      <c r="I318" s="849">
        <v>4013.60009765625</v>
      </c>
      <c r="J318" s="849">
        <v>5</v>
      </c>
      <c r="K318" s="850">
        <v>20068</v>
      </c>
    </row>
    <row r="319" spans="1:11" ht="14.4" customHeight="1" x14ac:dyDescent="0.3">
      <c r="A319" s="831" t="s">
        <v>590</v>
      </c>
      <c r="B319" s="832" t="s">
        <v>591</v>
      </c>
      <c r="C319" s="835" t="s">
        <v>615</v>
      </c>
      <c r="D319" s="863" t="s">
        <v>616</v>
      </c>
      <c r="E319" s="835" t="s">
        <v>4820</v>
      </c>
      <c r="F319" s="863" t="s">
        <v>4821</v>
      </c>
      <c r="G319" s="835" t="s">
        <v>4824</v>
      </c>
      <c r="H319" s="835" t="s">
        <v>4825</v>
      </c>
      <c r="I319" s="849">
        <v>4243.675048828125</v>
      </c>
      <c r="J319" s="849">
        <v>15</v>
      </c>
      <c r="K319" s="850">
        <v>63654</v>
      </c>
    </row>
    <row r="320" spans="1:11" ht="14.4" customHeight="1" x14ac:dyDescent="0.3">
      <c r="A320" s="831" t="s">
        <v>590</v>
      </c>
      <c r="B320" s="832" t="s">
        <v>591</v>
      </c>
      <c r="C320" s="835" t="s">
        <v>615</v>
      </c>
      <c r="D320" s="863" t="s">
        <v>616</v>
      </c>
      <c r="E320" s="835" t="s">
        <v>4820</v>
      </c>
      <c r="F320" s="863" t="s">
        <v>4821</v>
      </c>
      <c r="G320" s="835" t="s">
        <v>4826</v>
      </c>
      <c r="H320" s="835" t="s">
        <v>4827</v>
      </c>
      <c r="I320" s="849">
        <v>6071</v>
      </c>
      <c r="J320" s="849">
        <v>7</v>
      </c>
      <c r="K320" s="850">
        <v>42497</v>
      </c>
    </row>
    <row r="321" spans="1:11" ht="14.4" customHeight="1" x14ac:dyDescent="0.3">
      <c r="A321" s="831" t="s">
        <v>590</v>
      </c>
      <c r="B321" s="832" t="s">
        <v>591</v>
      </c>
      <c r="C321" s="835" t="s">
        <v>618</v>
      </c>
      <c r="D321" s="863" t="s">
        <v>619</v>
      </c>
      <c r="E321" s="835" t="s">
        <v>4409</v>
      </c>
      <c r="F321" s="863" t="s">
        <v>4410</v>
      </c>
      <c r="G321" s="835" t="s">
        <v>4411</v>
      </c>
      <c r="H321" s="835" t="s">
        <v>4412</v>
      </c>
      <c r="I321" s="849">
        <v>147.18124389648437</v>
      </c>
      <c r="J321" s="849">
        <v>32</v>
      </c>
      <c r="K321" s="850">
        <v>4709.7701416015625</v>
      </c>
    </row>
    <row r="322" spans="1:11" ht="14.4" customHeight="1" x14ac:dyDescent="0.3">
      <c r="A322" s="831" t="s">
        <v>590</v>
      </c>
      <c r="B322" s="832" t="s">
        <v>591</v>
      </c>
      <c r="C322" s="835" t="s">
        <v>618</v>
      </c>
      <c r="D322" s="863" t="s">
        <v>619</v>
      </c>
      <c r="E322" s="835" t="s">
        <v>4409</v>
      </c>
      <c r="F322" s="863" t="s">
        <v>4410</v>
      </c>
      <c r="G322" s="835" t="s">
        <v>4413</v>
      </c>
      <c r="H322" s="835" t="s">
        <v>4414</v>
      </c>
      <c r="I322" s="849">
        <v>147.17999267578125</v>
      </c>
      <c r="J322" s="849">
        <v>32</v>
      </c>
      <c r="K322" s="850">
        <v>4709.7601318359375</v>
      </c>
    </row>
    <row r="323" spans="1:11" ht="14.4" customHeight="1" x14ac:dyDescent="0.3">
      <c r="A323" s="831" t="s">
        <v>590</v>
      </c>
      <c r="B323" s="832" t="s">
        <v>591</v>
      </c>
      <c r="C323" s="835" t="s">
        <v>618</v>
      </c>
      <c r="D323" s="863" t="s">
        <v>619</v>
      </c>
      <c r="E323" s="835" t="s">
        <v>4409</v>
      </c>
      <c r="F323" s="863" t="s">
        <v>4410</v>
      </c>
      <c r="G323" s="835" t="s">
        <v>4415</v>
      </c>
      <c r="H323" s="835" t="s">
        <v>4416</v>
      </c>
      <c r="I323" s="849">
        <v>152.45500183105469</v>
      </c>
      <c r="J323" s="849">
        <v>4</v>
      </c>
      <c r="K323" s="850">
        <v>609.81001281738281</v>
      </c>
    </row>
    <row r="324" spans="1:11" ht="14.4" customHeight="1" x14ac:dyDescent="0.3">
      <c r="A324" s="831" t="s">
        <v>590</v>
      </c>
      <c r="B324" s="832" t="s">
        <v>591</v>
      </c>
      <c r="C324" s="835" t="s">
        <v>618</v>
      </c>
      <c r="D324" s="863" t="s">
        <v>619</v>
      </c>
      <c r="E324" s="835" t="s">
        <v>4419</v>
      </c>
      <c r="F324" s="863" t="s">
        <v>4420</v>
      </c>
      <c r="G324" s="835" t="s">
        <v>4421</v>
      </c>
      <c r="H324" s="835" t="s">
        <v>4422</v>
      </c>
      <c r="I324" s="849">
        <v>13.210000038146973</v>
      </c>
      <c r="J324" s="849">
        <v>25</v>
      </c>
      <c r="K324" s="850">
        <v>330.30000495910645</v>
      </c>
    </row>
    <row r="325" spans="1:11" ht="14.4" customHeight="1" x14ac:dyDescent="0.3">
      <c r="A325" s="831" t="s">
        <v>590</v>
      </c>
      <c r="B325" s="832" t="s">
        <v>591</v>
      </c>
      <c r="C325" s="835" t="s">
        <v>618</v>
      </c>
      <c r="D325" s="863" t="s">
        <v>619</v>
      </c>
      <c r="E325" s="835" t="s">
        <v>4425</v>
      </c>
      <c r="F325" s="863" t="s">
        <v>4426</v>
      </c>
      <c r="G325" s="835" t="s">
        <v>4828</v>
      </c>
      <c r="H325" s="835" t="s">
        <v>4829</v>
      </c>
      <c r="I325" s="849">
        <v>13.043333371480307</v>
      </c>
      <c r="J325" s="849">
        <v>60</v>
      </c>
      <c r="K325" s="850">
        <v>782.5999755859375</v>
      </c>
    </row>
    <row r="326" spans="1:11" ht="14.4" customHeight="1" x14ac:dyDescent="0.3">
      <c r="A326" s="831" t="s">
        <v>590</v>
      </c>
      <c r="B326" s="832" t="s">
        <v>591</v>
      </c>
      <c r="C326" s="835" t="s">
        <v>618</v>
      </c>
      <c r="D326" s="863" t="s">
        <v>619</v>
      </c>
      <c r="E326" s="835" t="s">
        <v>4425</v>
      </c>
      <c r="F326" s="863" t="s">
        <v>4426</v>
      </c>
      <c r="G326" s="835" t="s">
        <v>4427</v>
      </c>
      <c r="H326" s="835" t="s">
        <v>4428</v>
      </c>
      <c r="I326" s="849">
        <v>0.50666666030883789</v>
      </c>
      <c r="J326" s="849">
        <v>4000</v>
      </c>
      <c r="K326" s="850">
        <v>2030</v>
      </c>
    </row>
    <row r="327" spans="1:11" ht="14.4" customHeight="1" x14ac:dyDescent="0.3">
      <c r="A327" s="831" t="s">
        <v>590</v>
      </c>
      <c r="B327" s="832" t="s">
        <v>591</v>
      </c>
      <c r="C327" s="835" t="s">
        <v>618</v>
      </c>
      <c r="D327" s="863" t="s">
        <v>619</v>
      </c>
      <c r="E327" s="835" t="s">
        <v>4425</v>
      </c>
      <c r="F327" s="863" t="s">
        <v>4426</v>
      </c>
      <c r="G327" s="835" t="s">
        <v>4830</v>
      </c>
      <c r="H327" s="835" t="s">
        <v>4831</v>
      </c>
      <c r="I327" s="849">
        <v>1.1699999570846558</v>
      </c>
      <c r="J327" s="849">
        <v>4</v>
      </c>
      <c r="K327" s="850">
        <v>4.679999828338623</v>
      </c>
    </row>
    <row r="328" spans="1:11" ht="14.4" customHeight="1" x14ac:dyDescent="0.3">
      <c r="A328" s="831" t="s">
        <v>590</v>
      </c>
      <c r="B328" s="832" t="s">
        <v>591</v>
      </c>
      <c r="C328" s="835" t="s">
        <v>618</v>
      </c>
      <c r="D328" s="863" t="s">
        <v>619</v>
      </c>
      <c r="E328" s="835" t="s">
        <v>4425</v>
      </c>
      <c r="F328" s="863" t="s">
        <v>4426</v>
      </c>
      <c r="G328" s="835" t="s">
        <v>4832</v>
      </c>
      <c r="H328" s="835" t="s">
        <v>4833</v>
      </c>
      <c r="I328" s="849">
        <v>11.359999656677246</v>
      </c>
      <c r="J328" s="849">
        <v>60</v>
      </c>
      <c r="K328" s="850">
        <v>681.72001647949219</v>
      </c>
    </row>
    <row r="329" spans="1:11" ht="14.4" customHeight="1" x14ac:dyDescent="0.3">
      <c r="A329" s="831" t="s">
        <v>590</v>
      </c>
      <c r="B329" s="832" t="s">
        <v>591</v>
      </c>
      <c r="C329" s="835" t="s">
        <v>618</v>
      </c>
      <c r="D329" s="863" t="s">
        <v>619</v>
      </c>
      <c r="E329" s="835" t="s">
        <v>4425</v>
      </c>
      <c r="F329" s="863" t="s">
        <v>4426</v>
      </c>
      <c r="G329" s="835" t="s">
        <v>4431</v>
      </c>
      <c r="H329" s="835" t="s">
        <v>4432</v>
      </c>
      <c r="I329" s="849">
        <v>6.440000057220459</v>
      </c>
      <c r="J329" s="849">
        <v>400</v>
      </c>
      <c r="K329" s="850">
        <v>2576</v>
      </c>
    </row>
    <row r="330" spans="1:11" ht="14.4" customHeight="1" x14ac:dyDescent="0.3">
      <c r="A330" s="831" t="s">
        <v>590</v>
      </c>
      <c r="B330" s="832" t="s">
        <v>591</v>
      </c>
      <c r="C330" s="835" t="s">
        <v>618</v>
      </c>
      <c r="D330" s="863" t="s">
        <v>619</v>
      </c>
      <c r="E330" s="835" t="s">
        <v>4425</v>
      </c>
      <c r="F330" s="863" t="s">
        <v>4426</v>
      </c>
      <c r="G330" s="835" t="s">
        <v>4433</v>
      </c>
      <c r="H330" s="835" t="s">
        <v>4434</v>
      </c>
      <c r="I330" s="849">
        <v>790.87666829427087</v>
      </c>
      <c r="J330" s="849">
        <v>9</v>
      </c>
      <c r="K330" s="850">
        <v>7117.889892578125</v>
      </c>
    </row>
    <row r="331" spans="1:11" ht="14.4" customHeight="1" x14ac:dyDescent="0.3">
      <c r="A331" s="831" t="s">
        <v>590</v>
      </c>
      <c r="B331" s="832" t="s">
        <v>591</v>
      </c>
      <c r="C331" s="835" t="s">
        <v>618</v>
      </c>
      <c r="D331" s="863" t="s">
        <v>619</v>
      </c>
      <c r="E331" s="835" t="s">
        <v>4425</v>
      </c>
      <c r="F331" s="863" t="s">
        <v>4426</v>
      </c>
      <c r="G331" s="835" t="s">
        <v>4723</v>
      </c>
      <c r="H331" s="835" t="s">
        <v>4724</v>
      </c>
      <c r="I331" s="849">
        <v>355.35000610351562</v>
      </c>
      <c r="J331" s="849">
        <v>21</v>
      </c>
      <c r="K331" s="850">
        <v>7462.35009765625</v>
      </c>
    </row>
    <row r="332" spans="1:11" ht="14.4" customHeight="1" x14ac:dyDescent="0.3">
      <c r="A332" s="831" t="s">
        <v>590</v>
      </c>
      <c r="B332" s="832" t="s">
        <v>591</v>
      </c>
      <c r="C332" s="835" t="s">
        <v>618</v>
      </c>
      <c r="D332" s="863" t="s">
        <v>619</v>
      </c>
      <c r="E332" s="835" t="s">
        <v>4425</v>
      </c>
      <c r="F332" s="863" t="s">
        <v>4426</v>
      </c>
      <c r="G332" s="835" t="s">
        <v>4834</v>
      </c>
      <c r="H332" s="835" t="s">
        <v>4835</v>
      </c>
      <c r="I332" s="849">
        <v>48.479999542236328</v>
      </c>
      <c r="J332" s="849">
        <v>20</v>
      </c>
      <c r="K332" s="850">
        <v>969.53997802734375</v>
      </c>
    </row>
    <row r="333" spans="1:11" ht="14.4" customHeight="1" x14ac:dyDescent="0.3">
      <c r="A333" s="831" t="s">
        <v>590</v>
      </c>
      <c r="B333" s="832" t="s">
        <v>591</v>
      </c>
      <c r="C333" s="835" t="s">
        <v>618</v>
      </c>
      <c r="D333" s="863" t="s">
        <v>619</v>
      </c>
      <c r="E333" s="835" t="s">
        <v>4425</v>
      </c>
      <c r="F333" s="863" t="s">
        <v>4426</v>
      </c>
      <c r="G333" s="835" t="s">
        <v>4435</v>
      </c>
      <c r="H333" s="835" t="s">
        <v>4436</v>
      </c>
      <c r="I333" s="849">
        <v>62.369998931884766</v>
      </c>
      <c r="J333" s="849">
        <v>20</v>
      </c>
      <c r="K333" s="850">
        <v>1247.4000244140625</v>
      </c>
    </row>
    <row r="334" spans="1:11" ht="14.4" customHeight="1" x14ac:dyDescent="0.3">
      <c r="A334" s="831" t="s">
        <v>590</v>
      </c>
      <c r="B334" s="832" t="s">
        <v>591</v>
      </c>
      <c r="C334" s="835" t="s">
        <v>618</v>
      </c>
      <c r="D334" s="863" t="s">
        <v>619</v>
      </c>
      <c r="E334" s="835" t="s">
        <v>4425</v>
      </c>
      <c r="F334" s="863" t="s">
        <v>4426</v>
      </c>
      <c r="G334" s="835" t="s">
        <v>4437</v>
      </c>
      <c r="H334" s="835" t="s">
        <v>4438</v>
      </c>
      <c r="I334" s="849">
        <v>22.139999389648438</v>
      </c>
      <c r="J334" s="849">
        <v>25</v>
      </c>
      <c r="K334" s="850">
        <v>553.5</v>
      </c>
    </row>
    <row r="335" spans="1:11" ht="14.4" customHeight="1" x14ac:dyDescent="0.3">
      <c r="A335" s="831" t="s">
        <v>590</v>
      </c>
      <c r="B335" s="832" t="s">
        <v>591</v>
      </c>
      <c r="C335" s="835" t="s">
        <v>618</v>
      </c>
      <c r="D335" s="863" t="s">
        <v>619</v>
      </c>
      <c r="E335" s="835" t="s">
        <v>4425</v>
      </c>
      <c r="F335" s="863" t="s">
        <v>4426</v>
      </c>
      <c r="G335" s="835" t="s">
        <v>4729</v>
      </c>
      <c r="H335" s="835" t="s">
        <v>4730</v>
      </c>
      <c r="I335" s="849">
        <v>129.25999450683594</v>
      </c>
      <c r="J335" s="849">
        <v>30</v>
      </c>
      <c r="K335" s="850">
        <v>3877.7999267578125</v>
      </c>
    </row>
    <row r="336" spans="1:11" ht="14.4" customHeight="1" x14ac:dyDescent="0.3">
      <c r="A336" s="831" t="s">
        <v>590</v>
      </c>
      <c r="B336" s="832" t="s">
        <v>591</v>
      </c>
      <c r="C336" s="835" t="s">
        <v>618</v>
      </c>
      <c r="D336" s="863" t="s">
        <v>619</v>
      </c>
      <c r="E336" s="835" t="s">
        <v>4425</v>
      </c>
      <c r="F336" s="863" t="s">
        <v>4426</v>
      </c>
      <c r="G336" s="835" t="s">
        <v>4836</v>
      </c>
      <c r="H336" s="835" t="s">
        <v>4837</v>
      </c>
      <c r="I336" s="849">
        <v>283.01998901367187</v>
      </c>
      <c r="J336" s="849">
        <v>30</v>
      </c>
      <c r="K336" s="850">
        <v>8490.4501953125</v>
      </c>
    </row>
    <row r="337" spans="1:11" ht="14.4" customHeight="1" x14ac:dyDescent="0.3">
      <c r="A337" s="831" t="s">
        <v>590</v>
      </c>
      <c r="B337" s="832" t="s">
        <v>591</v>
      </c>
      <c r="C337" s="835" t="s">
        <v>618</v>
      </c>
      <c r="D337" s="863" t="s">
        <v>619</v>
      </c>
      <c r="E337" s="835" t="s">
        <v>4425</v>
      </c>
      <c r="F337" s="863" t="s">
        <v>4426</v>
      </c>
      <c r="G337" s="835" t="s">
        <v>4838</v>
      </c>
      <c r="H337" s="835" t="s">
        <v>4839</v>
      </c>
      <c r="I337" s="849">
        <v>380.8800048828125</v>
      </c>
      <c r="J337" s="849">
        <v>5</v>
      </c>
      <c r="K337" s="850">
        <v>1904.4000244140625</v>
      </c>
    </row>
    <row r="338" spans="1:11" ht="14.4" customHeight="1" x14ac:dyDescent="0.3">
      <c r="A338" s="831" t="s">
        <v>590</v>
      </c>
      <c r="B338" s="832" t="s">
        <v>591</v>
      </c>
      <c r="C338" s="835" t="s">
        <v>618</v>
      </c>
      <c r="D338" s="863" t="s">
        <v>619</v>
      </c>
      <c r="E338" s="835" t="s">
        <v>4425</v>
      </c>
      <c r="F338" s="863" t="s">
        <v>4426</v>
      </c>
      <c r="G338" s="835" t="s">
        <v>4439</v>
      </c>
      <c r="H338" s="835" t="s">
        <v>4440</v>
      </c>
      <c r="I338" s="849">
        <v>139.17332967122397</v>
      </c>
      <c r="J338" s="849">
        <v>5</v>
      </c>
      <c r="K338" s="850">
        <v>695.86997985839844</v>
      </c>
    </row>
    <row r="339" spans="1:11" ht="14.4" customHeight="1" x14ac:dyDescent="0.3">
      <c r="A339" s="831" t="s">
        <v>590</v>
      </c>
      <c r="B339" s="832" t="s">
        <v>591</v>
      </c>
      <c r="C339" s="835" t="s">
        <v>618</v>
      </c>
      <c r="D339" s="863" t="s">
        <v>619</v>
      </c>
      <c r="E339" s="835" t="s">
        <v>4425</v>
      </c>
      <c r="F339" s="863" t="s">
        <v>4426</v>
      </c>
      <c r="G339" s="835" t="s">
        <v>4840</v>
      </c>
      <c r="H339" s="835" t="s">
        <v>4841</v>
      </c>
      <c r="I339" s="849">
        <v>599.1500244140625</v>
      </c>
      <c r="J339" s="849">
        <v>14</v>
      </c>
      <c r="K339" s="850">
        <v>8388.099853515625</v>
      </c>
    </row>
    <row r="340" spans="1:11" ht="14.4" customHeight="1" x14ac:dyDescent="0.3">
      <c r="A340" s="831" t="s">
        <v>590</v>
      </c>
      <c r="B340" s="832" t="s">
        <v>591</v>
      </c>
      <c r="C340" s="835" t="s">
        <v>618</v>
      </c>
      <c r="D340" s="863" t="s">
        <v>619</v>
      </c>
      <c r="E340" s="835" t="s">
        <v>4425</v>
      </c>
      <c r="F340" s="863" t="s">
        <v>4426</v>
      </c>
      <c r="G340" s="835" t="s">
        <v>4842</v>
      </c>
      <c r="H340" s="835" t="s">
        <v>4843</v>
      </c>
      <c r="I340" s="849">
        <v>6.074999988079071</v>
      </c>
      <c r="J340" s="849">
        <v>370</v>
      </c>
      <c r="K340" s="850">
        <v>2333.1199951171875</v>
      </c>
    </row>
    <row r="341" spans="1:11" ht="14.4" customHeight="1" x14ac:dyDescent="0.3">
      <c r="A341" s="831" t="s">
        <v>590</v>
      </c>
      <c r="B341" s="832" t="s">
        <v>591</v>
      </c>
      <c r="C341" s="835" t="s">
        <v>618</v>
      </c>
      <c r="D341" s="863" t="s">
        <v>619</v>
      </c>
      <c r="E341" s="835" t="s">
        <v>4425</v>
      </c>
      <c r="F341" s="863" t="s">
        <v>4426</v>
      </c>
      <c r="G341" s="835" t="s">
        <v>4441</v>
      </c>
      <c r="H341" s="835" t="s">
        <v>4442</v>
      </c>
      <c r="I341" s="849">
        <v>14.800000190734863</v>
      </c>
      <c r="J341" s="849">
        <v>150</v>
      </c>
      <c r="K341" s="850">
        <v>2220.030029296875</v>
      </c>
    </row>
    <row r="342" spans="1:11" ht="14.4" customHeight="1" x14ac:dyDescent="0.3">
      <c r="A342" s="831" t="s">
        <v>590</v>
      </c>
      <c r="B342" s="832" t="s">
        <v>591</v>
      </c>
      <c r="C342" s="835" t="s">
        <v>618</v>
      </c>
      <c r="D342" s="863" t="s">
        <v>619</v>
      </c>
      <c r="E342" s="835" t="s">
        <v>4425</v>
      </c>
      <c r="F342" s="863" t="s">
        <v>4426</v>
      </c>
      <c r="G342" s="835" t="s">
        <v>4649</v>
      </c>
      <c r="H342" s="835" t="s">
        <v>4650</v>
      </c>
      <c r="I342" s="849">
        <v>227.3699951171875</v>
      </c>
      <c r="J342" s="849">
        <v>225</v>
      </c>
      <c r="K342" s="850">
        <v>51158.25</v>
      </c>
    </row>
    <row r="343" spans="1:11" ht="14.4" customHeight="1" x14ac:dyDescent="0.3">
      <c r="A343" s="831" t="s">
        <v>590</v>
      </c>
      <c r="B343" s="832" t="s">
        <v>591</v>
      </c>
      <c r="C343" s="835" t="s">
        <v>618</v>
      </c>
      <c r="D343" s="863" t="s">
        <v>619</v>
      </c>
      <c r="E343" s="835" t="s">
        <v>4425</v>
      </c>
      <c r="F343" s="863" t="s">
        <v>4426</v>
      </c>
      <c r="G343" s="835" t="s">
        <v>4443</v>
      </c>
      <c r="H343" s="835" t="s">
        <v>4444</v>
      </c>
      <c r="I343" s="849">
        <v>0.85500001907348633</v>
      </c>
      <c r="J343" s="849">
        <v>200</v>
      </c>
      <c r="K343" s="850">
        <v>171</v>
      </c>
    </row>
    <row r="344" spans="1:11" ht="14.4" customHeight="1" x14ac:dyDescent="0.3">
      <c r="A344" s="831" t="s">
        <v>590</v>
      </c>
      <c r="B344" s="832" t="s">
        <v>591</v>
      </c>
      <c r="C344" s="835" t="s">
        <v>618</v>
      </c>
      <c r="D344" s="863" t="s">
        <v>619</v>
      </c>
      <c r="E344" s="835" t="s">
        <v>4425</v>
      </c>
      <c r="F344" s="863" t="s">
        <v>4426</v>
      </c>
      <c r="G344" s="835" t="s">
        <v>4445</v>
      </c>
      <c r="H344" s="835" t="s">
        <v>4446</v>
      </c>
      <c r="I344" s="849">
        <v>1.5133333206176758</v>
      </c>
      <c r="J344" s="849">
        <v>150</v>
      </c>
      <c r="K344" s="850">
        <v>227</v>
      </c>
    </row>
    <row r="345" spans="1:11" ht="14.4" customHeight="1" x14ac:dyDescent="0.3">
      <c r="A345" s="831" t="s">
        <v>590</v>
      </c>
      <c r="B345" s="832" t="s">
        <v>591</v>
      </c>
      <c r="C345" s="835" t="s">
        <v>618</v>
      </c>
      <c r="D345" s="863" t="s">
        <v>619</v>
      </c>
      <c r="E345" s="835" t="s">
        <v>4425</v>
      </c>
      <c r="F345" s="863" t="s">
        <v>4426</v>
      </c>
      <c r="G345" s="835" t="s">
        <v>4447</v>
      </c>
      <c r="H345" s="835" t="s">
        <v>4448</v>
      </c>
      <c r="I345" s="849">
        <v>0.37666666507720947</v>
      </c>
      <c r="J345" s="849">
        <v>60</v>
      </c>
      <c r="K345" s="850">
        <v>22.599999904632568</v>
      </c>
    </row>
    <row r="346" spans="1:11" ht="14.4" customHeight="1" x14ac:dyDescent="0.3">
      <c r="A346" s="831" t="s">
        <v>590</v>
      </c>
      <c r="B346" s="832" t="s">
        <v>591</v>
      </c>
      <c r="C346" s="835" t="s">
        <v>618</v>
      </c>
      <c r="D346" s="863" t="s">
        <v>619</v>
      </c>
      <c r="E346" s="835" t="s">
        <v>4425</v>
      </c>
      <c r="F346" s="863" t="s">
        <v>4426</v>
      </c>
      <c r="G346" s="835" t="s">
        <v>4844</v>
      </c>
      <c r="H346" s="835" t="s">
        <v>4845</v>
      </c>
      <c r="I346" s="849">
        <v>91.860000610351563</v>
      </c>
      <c r="J346" s="849">
        <v>24</v>
      </c>
      <c r="K346" s="850">
        <v>2204.639892578125</v>
      </c>
    </row>
    <row r="347" spans="1:11" ht="14.4" customHeight="1" x14ac:dyDescent="0.3">
      <c r="A347" s="831" t="s">
        <v>590</v>
      </c>
      <c r="B347" s="832" t="s">
        <v>591</v>
      </c>
      <c r="C347" s="835" t="s">
        <v>618</v>
      </c>
      <c r="D347" s="863" t="s">
        <v>619</v>
      </c>
      <c r="E347" s="835" t="s">
        <v>4425</v>
      </c>
      <c r="F347" s="863" t="s">
        <v>4426</v>
      </c>
      <c r="G347" s="835" t="s">
        <v>4657</v>
      </c>
      <c r="H347" s="835" t="s">
        <v>4658</v>
      </c>
      <c r="I347" s="849">
        <v>10.820000171661377</v>
      </c>
      <c r="J347" s="849">
        <v>48</v>
      </c>
      <c r="K347" s="850">
        <v>519.36001586914062</v>
      </c>
    </row>
    <row r="348" spans="1:11" ht="14.4" customHeight="1" x14ac:dyDescent="0.3">
      <c r="A348" s="831" t="s">
        <v>590</v>
      </c>
      <c r="B348" s="832" t="s">
        <v>591</v>
      </c>
      <c r="C348" s="835" t="s">
        <v>618</v>
      </c>
      <c r="D348" s="863" t="s">
        <v>619</v>
      </c>
      <c r="E348" s="835" t="s">
        <v>4425</v>
      </c>
      <c r="F348" s="863" t="s">
        <v>4426</v>
      </c>
      <c r="G348" s="835" t="s">
        <v>4846</v>
      </c>
      <c r="H348" s="835" t="s">
        <v>4847</v>
      </c>
      <c r="I348" s="849">
        <v>1.637499988079071</v>
      </c>
      <c r="J348" s="849">
        <v>160</v>
      </c>
      <c r="K348" s="850">
        <v>261.90000915527344</v>
      </c>
    </row>
    <row r="349" spans="1:11" ht="14.4" customHeight="1" x14ac:dyDescent="0.3">
      <c r="A349" s="831" t="s">
        <v>590</v>
      </c>
      <c r="B349" s="832" t="s">
        <v>591</v>
      </c>
      <c r="C349" s="835" t="s">
        <v>618</v>
      </c>
      <c r="D349" s="863" t="s">
        <v>619</v>
      </c>
      <c r="E349" s="835" t="s">
        <v>4425</v>
      </c>
      <c r="F349" s="863" t="s">
        <v>4426</v>
      </c>
      <c r="G349" s="835" t="s">
        <v>4463</v>
      </c>
      <c r="H349" s="835" t="s">
        <v>4464</v>
      </c>
      <c r="I349" s="849">
        <v>72.220001220703125</v>
      </c>
      <c r="J349" s="849">
        <v>2</v>
      </c>
      <c r="K349" s="850">
        <v>144.44000244140625</v>
      </c>
    </row>
    <row r="350" spans="1:11" ht="14.4" customHeight="1" x14ac:dyDescent="0.3">
      <c r="A350" s="831" t="s">
        <v>590</v>
      </c>
      <c r="B350" s="832" t="s">
        <v>591</v>
      </c>
      <c r="C350" s="835" t="s">
        <v>618</v>
      </c>
      <c r="D350" s="863" t="s">
        <v>619</v>
      </c>
      <c r="E350" s="835" t="s">
        <v>4425</v>
      </c>
      <c r="F350" s="863" t="s">
        <v>4426</v>
      </c>
      <c r="G350" s="835" t="s">
        <v>4473</v>
      </c>
      <c r="H350" s="835" t="s">
        <v>4474</v>
      </c>
      <c r="I350" s="849">
        <v>12.020000139872232</v>
      </c>
      <c r="J350" s="849">
        <v>20</v>
      </c>
      <c r="K350" s="850">
        <v>240.48999404907227</v>
      </c>
    </row>
    <row r="351" spans="1:11" ht="14.4" customHeight="1" x14ac:dyDescent="0.3">
      <c r="A351" s="831" t="s">
        <v>590</v>
      </c>
      <c r="B351" s="832" t="s">
        <v>591</v>
      </c>
      <c r="C351" s="835" t="s">
        <v>618</v>
      </c>
      <c r="D351" s="863" t="s">
        <v>619</v>
      </c>
      <c r="E351" s="835" t="s">
        <v>4483</v>
      </c>
      <c r="F351" s="863" t="s">
        <v>4484</v>
      </c>
      <c r="G351" s="835" t="s">
        <v>4747</v>
      </c>
      <c r="H351" s="835" t="s">
        <v>4748</v>
      </c>
      <c r="I351" s="849">
        <v>47.189998626708984</v>
      </c>
      <c r="J351" s="849">
        <v>20</v>
      </c>
      <c r="K351" s="850">
        <v>943.78997802734375</v>
      </c>
    </row>
    <row r="352" spans="1:11" ht="14.4" customHeight="1" x14ac:dyDescent="0.3">
      <c r="A352" s="831" t="s">
        <v>590</v>
      </c>
      <c r="B352" s="832" t="s">
        <v>591</v>
      </c>
      <c r="C352" s="835" t="s">
        <v>618</v>
      </c>
      <c r="D352" s="863" t="s">
        <v>619</v>
      </c>
      <c r="E352" s="835" t="s">
        <v>4483</v>
      </c>
      <c r="F352" s="863" t="s">
        <v>4484</v>
      </c>
      <c r="G352" s="835" t="s">
        <v>4848</v>
      </c>
      <c r="H352" s="835" t="s">
        <v>4849</v>
      </c>
      <c r="I352" s="849">
        <v>2.9100000858306885</v>
      </c>
      <c r="J352" s="849">
        <v>200</v>
      </c>
      <c r="K352" s="850">
        <v>582</v>
      </c>
    </row>
    <row r="353" spans="1:11" ht="14.4" customHeight="1" x14ac:dyDescent="0.3">
      <c r="A353" s="831" t="s">
        <v>590</v>
      </c>
      <c r="B353" s="832" t="s">
        <v>591</v>
      </c>
      <c r="C353" s="835" t="s">
        <v>618</v>
      </c>
      <c r="D353" s="863" t="s">
        <v>619</v>
      </c>
      <c r="E353" s="835" t="s">
        <v>4483</v>
      </c>
      <c r="F353" s="863" t="s">
        <v>4484</v>
      </c>
      <c r="G353" s="835" t="s">
        <v>4491</v>
      </c>
      <c r="H353" s="835" t="s">
        <v>4492</v>
      </c>
      <c r="I353" s="849">
        <v>4.809999942779541</v>
      </c>
      <c r="J353" s="849">
        <v>500</v>
      </c>
      <c r="K353" s="850">
        <v>2405</v>
      </c>
    </row>
    <row r="354" spans="1:11" ht="14.4" customHeight="1" x14ac:dyDescent="0.3">
      <c r="A354" s="831" t="s">
        <v>590</v>
      </c>
      <c r="B354" s="832" t="s">
        <v>591</v>
      </c>
      <c r="C354" s="835" t="s">
        <v>618</v>
      </c>
      <c r="D354" s="863" t="s">
        <v>619</v>
      </c>
      <c r="E354" s="835" t="s">
        <v>4483</v>
      </c>
      <c r="F354" s="863" t="s">
        <v>4484</v>
      </c>
      <c r="G354" s="835" t="s">
        <v>4495</v>
      </c>
      <c r="H354" s="835" t="s">
        <v>4496</v>
      </c>
      <c r="I354" s="849">
        <v>2.7899999618530273</v>
      </c>
      <c r="J354" s="849">
        <v>600</v>
      </c>
      <c r="K354" s="850">
        <v>1674</v>
      </c>
    </row>
    <row r="355" spans="1:11" ht="14.4" customHeight="1" x14ac:dyDescent="0.3">
      <c r="A355" s="831" t="s">
        <v>590</v>
      </c>
      <c r="B355" s="832" t="s">
        <v>591</v>
      </c>
      <c r="C355" s="835" t="s">
        <v>618</v>
      </c>
      <c r="D355" s="863" t="s">
        <v>619</v>
      </c>
      <c r="E355" s="835" t="s">
        <v>4483</v>
      </c>
      <c r="F355" s="863" t="s">
        <v>4484</v>
      </c>
      <c r="G355" s="835" t="s">
        <v>4499</v>
      </c>
      <c r="H355" s="835" t="s">
        <v>4500</v>
      </c>
      <c r="I355" s="849">
        <v>15.926666895548502</v>
      </c>
      <c r="J355" s="849">
        <v>400</v>
      </c>
      <c r="K355" s="850">
        <v>6371</v>
      </c>
    </row>
    <row r="356" spans="1:11" ht="14.4" customHeight="1" x14ac:dyDescent="0.3">
      <c r="A356" s="831" t="s">
        <v>590</v>
      </c>
      <c r="B356" s="832" t="s">
        <v>591</v>
      </c>
      <c r="C356" s="835" t="s">
        <v>618</v>
      </c>
      <c r="D356" s="863" t="s">
        <v>619</v>
      </c>
      <c r="E356" s="835" t="s">
        <v>4483</v>
      </c>
      <c r="F356" s="863" t="s">
        <v>4484</v>
      </c>
      <c r="G356" s="835" t="s">
        <v>4505</v>
      </c>
      <c r="H356" s="835" t="s">
        <v>4506</v>
      </c>
      <c r="I356" s="849">
        <v>13.550000190734863</v>
      </c>
      <c r="J356" s="849">
        <v>1000</v>
      </c>
      <c r="K356" s="850">
        <v>13550</v>
      </c>
    </row>
    <row r="357" spans="1:11" ht="14.4" customHeight="1" x14ac:dyDescent="0.3">
      <c r="A357" s="831" t="s">
        <v>590</v>
      </c>
      <c r="B357" s="832" t="s">
        <v>591</v>
      </c>
      <c r="C357" s="835" t="s">
        <v>618</v>
      </c>
      <c r="D357" s="863" t="s">
        <v>619</v>
      </c>
      <c r="E357" s="835" t="s">
        <v>4483</v>
      </c>
      <c r="F357" s="863" t="s">
        <v>4484</v>
      </c>
      <c r="G357" s="835" t="s">
        <v>4507</v>
      </c>
      <c r="H357" s="835" t="s">
        <v>4508</v>
      </c>
      <c r="I357" s="849">
        <v>14.666666666666666</v>
      </c>
      <c r="J357" s="849">
        <v>120</v>
      </c>
      <c r="K357" s="850">
        <v>1760</v>
      </c>
    </row>
    <row r="358" spans="1:11" ht="14.4" customHeight="1" x14ac:dyDescent="0.3">
      <c r="A358" s="831" t="s">
        <v>590</v>
      </c>
      <c r="B358" s="832" t="s">
        <v>591</v>
      </c>
      <c r="C358" s="835" t="s">
        <v>618</v>
      </c>
      <c r="D358" s="863" t="s">
        <v>619</v>
      </c>
      <c r="E358" s="835" t="s">
        <v>4483</v>
      </c>
      <c r="F358" s="863" t="s">
        <v>4484</v>
      </c>
      <c r="G358" s="835" t="s">
        <v>4761</v>
      </c>
      <c r="H358" s="835" t="s">
        <v>4762</v>
      </c>
      <c r="I358" s="849">
        <v>4.0300002098083496</v>
      </c>
      <c r="J358" s="849">
        <v>200</v>
      </c>
      <c r="K358" s="850">
        <v>806</v>
      </c>
    </row>
    <row r="359" spans="1:11" ht="14.4" customHeight="1" x14ac:dyDescent="0.3">
      <c r="A359" s="831" t="s">
        <v>590</v>
      </c>
      <c r="B359" s="832" t="s">
        <v>591</v>
      </c>
      <c r="C359" s="835" t="s">
        <v>618</v>
      </c>
      <c r="D359" s="863" t="s">
        <v>619</v>
      </c>
      <c r="E359" s="835" t="s">
        <v>4483</v>
      </c>
      <c r="F359" s="863" t="s">
        <v>4484</v>
      </c>
      <c r="G359" s="835" t="s">
        <v>4515</v>
      </c>
      <c r="H359" s="835" t="s">
        <v>4516</v>
      </c>
      <c r="I359" s="849">
        <v>9.6800003051757812</v>
      </c>
      <c r="J359" s="849">
        <v>200</v>
      </c>
      <c r="K359" s="850">
        <v>1936</v>
      </c>
    </row>
    <row r="360" spans="1:11" ht="14.4" customHeight="1" x14ac:dyDescent="0.3">
      <c r="A360" s="831" t="s">
        <v>590</v>
      </c>
      <c r="B360" s="832" t="s">
        <v>591</v>
      </c>
      <c r="C360" s="835" t="s">
        <v>618</v>
      </c>
      <c r="D360" s="863" t="s">
        <v>619</v>
      </c>
      <c r="E360" s="835" t="s">
        <v>4483</v>
      </c>
      <c r="F360" s="863" t="s">
        <v>4484</v>
      </c>
      <c r="G360" s="835" t="s">
        <v>4521</v>
      </c>
      <c r="H360" s="835" t="s">
        <v>4522</v>
      </c>
      <c r="I360" s="849">
        <v>11.733332951863607</v>
      </c>
      <c r="J360" s="849">
        <v>70</v>
      </c>
      <c r="K360" s="850">
        <v>821.19998931884766</v>
      </c>
    </row>
    <row r="361" spans="1:11" ht="14.4" customHeight="1" x14ac:dyDescent="0.3">
      <c r="A361" s="831" t="s">
        <v>590</v>
      </c>
      <c r="B361" s="832" t="s">
        <v>591</v>
      </c>
      <c r="C361" s="835" t="s">
        <v>618</v>
      </c>
      <c r="D361" s="863" t="s">
        <v>619</v>
      </c>
      <c r="E361" s="835" t="s">
        <v>4483</v>
      </c>
      <c r="F361" s="863" t="s">
        <v>4484</v>
      </c>
      <c r="G361" s="835" t="s">
        <v>4523</v>
      </c>
      <c r="H361" s="835" t="s">
        <v>4524</v>
      </c>
      <c r="I361" s="849">
        <v>13.310000419616699</v>
      </c>
      <c r="J361" s="849">
        <v>70</v>
      </c>
      <c r="K361" s="850">
        <v>931.69998168945312</v>
      </c>
    </row>
    <row r="362" spans="1:11" ht="14.4" customHeight="1" x14ac:dyDescent="0.3">
      <c r="A362" s="831" t="s">
        <v>590</v>
      </c>
      <c r="B362" s="832" t="s">
        <v>591</v>
      </c>
      <c r="C362" s="835" t="s">
        <v>618</v>
      </c>
      <c r="D362" s="863" t="s">
        <v>619</v>
      </c>
      <c r="E362" s="835" t="s">
        <v>4483</v>
      </c>
      <c r="F362" s="863" t="s">
        <v>4484</v>
      </c>
      <c r="G362" s="835" t="s">
        <v>4533</v>
      </c>
      <c r="H362" s="835" t="s">
        <v>4534</v>
      </c>
      <c r="I362" s="849">
        <v>9.1999998092651367</v>
      </c>
      <c r="J362" s="849">
        <v>150</v>
      </c>
      <c r="K362" s="850">
        <v>1380</v>
      </c>
    </row>
    <row r="363" spans="1:11" ht="14.4" customHeight="1" x14ac:dyDescent="0.3">
      <c r="A363" s="831" t="s">
        <v>590</v>
      </c>
      <c r="B363" s="832" t="s">
        <v>591</v>
      </c>
      <c r="C363" s="835" t="s">
        <v>618</v>
      </c>
      <c r="D363" s="863" t="s">
        <v>619</v>
      </c>
      <c r="E363" s="835" t="s">
        <v>4483</v>
      </c>
      <c r="F363" s="863" t="s">
        <v>4484</v>
      </c>
      <c r="G363" s="835" t="s">
        <v>4850</v>
      </c>
      <c r="H363" s="835" t="s">
        <v>4851</v>
      </c>
      <c r="I363" s="849">
        <v>125.51000213623047</v>
      </c>
      <c r="J363" s="849">
        <v>20</v>
      </c>
      <c r="K363" s="850">
        <v>2510.219970703125</v>
      </c>
    </row>
    <row r="364" spans="1:11" ht="14.4" customHeight="1" x14ac:dyDescent="0.3">
      <c r="A364" s="831" t="s">
        <v>590</v>
      </c>
      <c r="B364" s="832" t="s">
        <v>591</v>
      </c>
      <c r="C364" s="835" t="s">
        <v>618</v>
      </c>
      <c r="D364" s="863" t="s">
        <v>619</v>
      </c>
      <c r="E364" s="835" t="s">
        <v>4483</v>
      </c>
      <c r="F364" s="863" t="s">
        <v>4484</v>
      </c>
      <c r="G364" s="835" t="s">
        <v>4673</v>
      </c>
      <c r="H364" s="835" t="s">
        <v>4674</v>
      </c>
      <c r="I364" s="849">
        <v>172.5</v>
      </c>
      <c r="J364" s="849">
        <v>1</v>
      </c>
      <c r="K364" s="850">
        <v>172.5</v>
      </c>
    </row>
    <row r="365" spans="1:11" ht="14.4" customHeight="1" x14ac:dyDescent="0.3">
      <c r="A365" s="831" t="s">
        <v>590</v>
      </c>
      <c r="B365" s="832" t="s">
        <v>591</v>
      </c>
      <c r="C365" s="835" t="s">
        <v>618</v>
      </c>
      <c r="D365" s="863" t="s">
        <v>619</v>
      </c>
      <c r="E365" s="835" t="s">
        <v>4483</v>
      </c>
      <c r="F365" s="863" t="s">
        <v>4484</v>
      </c>
      <c r="G365" s="835" t="s">
        <v>4852</v>
      </c>
      <c r="H365" s="835" t="s">
        <v>4853</v>
      </c>
      <c r="I365" s="849">
        <v>136.05999755859375</v>
      </c>
      <c r="J365" s="849">
        <v>80</v>
      </c>
      <c r="K365" s="850">
        <v>10885.1201171875</v>
      </c>
    </row>
    <row r="366" spans="1:11" ht="14.4" customHeight="1" x14ac:dyDescent="0.3">
      <c r="A366" s="831" t="s">
        <v>590</v>
      </c>
      <c r="B366" s="832" t="s">
        <v>591</v>
      </c>
      <c r="C366" s="835" t="s">
        <v>618</v>
      </c>
      <c r="D366" s="863" t="s">
        <v>619</v>
      </c>
      <c r="E366" s="835" t="s">
        <v>4483</v>
      </c>
      <c r="F366" s="863" t="s">
        <v>4484</v>
      </c>
      <c r="G366" s="835" t="s">
        <v>4773</v>
      </c>
      <c r="H366" s="835" t="s">
        <v>4774</v>
      </c>
      <c r="I366" s="849">
        <v>268.6199951171875</v>
      </c>
      <c r="J366" s="849">
        <v>16</v>
      </c>
      <c r="K366" s="850">
        <v>4297.919921875</v>
      </c>
    </row>
    <row r="367" spans="1:11" ht="14.4" customHeight="1" x14ac:dyDescent="0.3">
      <c r="A367" s="831" t="s">
        <v>590</v>
      </c>
      <c r="B367" s="832" t="s">
        <v>591</v>
      </c>
      <c r="C367" s="835" t="s">
        <v>618</v>
      </c>
      <c r="D367" s="863" t="s">
        <v>619</v>
      </c>
      <c r="E367" s="835" t="s">
        <v>4483</v>
      </c>
      <c r="F367" s="863" t="s">
        <v>4484</v>
      </c>
      <c r="G367" s="835" t="s">
        <v>4535</v>
      </c>
      <c r="H367" s="835" t="s">
        <v>4536</v>
      </c>
      <c r="I367" s="849">
        <v>6.1700000762939453</v>
      </c>
      <c r="J367" s="849">
        <v>130</v>
      </c>
      <c r="K367" s="850">
        <v>802.10000228881836</v>
      </c>
    </row>
    <row r="368" spans="1:11" ht="14.4" customHeight="1" x14ac:dyDescent="0.3">
      <c r="A368" s="831" t="s">
        <v>590</v>
      </c>
      <c r="B368" s="832" t="s">
        <v>591</v>
      </c>
      <c r="C368" s="835" t="s">
        <v>618</v>
      </c>
      <c r="D368" s="863" t="s">
        <v>619</v>
      </c>
      <c r="E368" s="835" t="s">
        <v>4483</v>
      </c>
      <c r="F368" s="863" t="s">
        <v>4484</v>
      </c>
      <c r="G368" s="835" t="s">
        <v>4854</v>
      </c>
      <c r="H368" s="835" t="s">
        <v>4855</v>
      </c>
      <c r="I368" s="849">
        <v>447.94000244140625</v>
      </c>
      <c r="J368" s="849">
        <v>30</v>
      </c>
      <c r="K368" s="850">
        <v>13438.23974609375</v>
      </c>
    </row>
    <row r="369" spans="1:11" ht="14.4" customHeight="1" x14ac:dyDescent="0.3">
      <c r="A369" s="831" t="s">
        <v>590</v>
      </c>
      <c r="B369" s="832" t="s">
        <v>591</v>
      </c>
      <c r="C369" s="835" t="s">
        <v>618</v>
      </c>
      <c r="D369" s="863" t="s">
        <v>619</v>
      </c>
      <c r="E369" s="835" t="s">
        <v>4483</v>
      </c>
      <c r="F369" s="863" t="s">
        <v>4484</v>
      </c>
      <c r="G369" s="835" t="s">
        <v>4856</v>
      </c>
      <c r="H369" s="835" t="s">
        <v>4857</v>
      </c>
      <c r="I369" s="849">
        <v>148.71000671386719</v>
      </c>
      <c r="J369" s="849">
        <v>60</v>
      </c>
      <c r="K369" s="850">
        <v>8922.599609375</v>
      </c>
    </row>
    <row r="370" spans="1:11" ht="14.4" customHeight="1" x14ac:dyDescent="0.3">
      <c r="A370" s="831" t="s">
        <v>590</v>
      </c>
      <c r="B370" s="832" t="s">
        <v>591</v>
      </c>
      <c r="C370" s="835" t="s">
        <v>618</v>
      </c>
      <c r="D370" s="863" t="s">
        <v>619</v>
      </c>
      <c r="E370" s="835" t="s">
        <v>4483</v>
      </c>
      <c r="F370" s="863" t="s">
        <v>4484</v>
      </c>
      <c r="G370" s="835" t="s">
        <v>4775</v>
      </c>
      <c r="H370" s="835" t="s">
        <v>4858</v>
      </c>
      <c r="I370" s="849">
        <v>3872</v>
      </c>
      <c r="J370" s="849">
        <v>1</v>
      </c>
      <c r="K370" s="850">
        <v>3872</v>
      </c>
    </row>
    <row r="371" spans="1:11" ht="14.4" customHeight="1" x14ac:dyDescent="0.3">
      <c r="A371" s="831" t="s">
        <v>590</v>
      </c>
      <c r="B371" s="832" t="s">
        <v>591</v>
      </c>
      <c r="C371" s="835" t="s">
        <v>618</v>
      </c>
      <c r="D371" s="863" t="s">
        <v>619</v>
      </c>
      <c r="E371" s="835" t="s">
        <v>4483</v>
      </c>
      <c r="F371" s="863" t="s">
        <v>4484</v>
      </c>
      <c r="G371" s="835" t="s">
        <v>4543</v>
      </c>
      <c r="H371" s="835" t="s">
        <v>4544</v>
      </c>
      <c r="I371" s="849">
        <v>1.0900000333786011</v>
      </c>
      <c r="J371" s="849">
        <v>800</v>
      </c>
      <c r="K371" s="850">
        <v>872</v>
      </c>
    </row>
    <row r="372" spans="1:11" ht="14.4" customHeight="1" x14ac:dyDescent="0.3">
      <c r="A372" s="831" t="s">
        <v>590</v>
      </c>
      <c r="B372" s="832" t="s">
        <v>591</v>
      </c>
      <c r="C372" s="835" t="s">
        <v>618</v>
      </c>
      <c r="D372" s="863" t="s">
        <v>619</v>
      </c>
      <c r="E372" s="835" t="s">
        <v>4483</v>
      </c>
      <c r="F372" s="863" t="s">
        <v>4484</v>
      </c>
      <c r="G372" s="835" t="s">
        <v>4545</v>
      </c>
      <c r="H372" s="835" t="s">
        <v>4546</v>
      </c>
      <c r="I372" s="849">
        <v>0.47333332896232605</v>
      </c>
      <c r="J372" s="849">
        <v>700</v>
      </c>
      <c r="K372" s="850">
        <v>331</v>
      </c>
    </row>
    <row r="373" spans="1:11" ht="14.4" customHeight="1" x14ac:dyDescent="0.3">
      <c r="A373" s="831" t="s">
        <v>590</v>
      </c>
      <c r="B373" s="832" t="s">
        <v>591</v>
      </c>
      <c r="C373" s="835" t="s">
        <v>618</v>
      </c>
      <c r="D373" s="863" t="s">
        <v>619</v>
      </c>
      <c r="E373" s="835" t="s">
        <v>4483</v>
      </c>
      <c r="F373" s="863" t="s">
        <v>4484</v>
      </c>
      <c r="G373" s="835" t="s">
        <v>4547</v>
      </c>
      <c r="H373" s="835" t="s">
        <v>4548</v>
      </c>
      <c r="I373" s="849">
        <v>1.6699999570846558</v>
      </c>
      <c r="J373" s="849">
        <v>2400</v>
      </c>
      <c r="K373" s="850">
        <v>4008</v>
      </c>
    </row>
    <row r="374" spans="1:11" ht="14.4" customHeight="1" x14ac:dyDescent="0.3">
      <c r="A374" s="831" t="s">
        <v>590</v>
      </c>
      <c r="B374" s="832" t="s">
        <v>591</v>
      </c>
      <c r="C374" s="835" t="s">
        <v>618</v>
      </c>
      <c r="D374" s="863" t="s">
        <v>619</v>
      </c>
      <c r="E374" s="835" t="s">
        <v>4483</v>
      </c>
      <c r="F374" s="863" t="s">
        <v>4484</v>
      </c>
      <c r="G374" s="835" t="s">
        <v>4549</v>
      </c>
      <c r="H374" s="835" t="s">
        <v>4550</v>
      </c>
      <c r="I374" s="849">
        <v>0.67000001668930054</v>
      </c>
      <c r="J374" s="849">
        <v>1000</v>
      </c>
      <c r="K374" s="850">
        <v>670</v>
      </c>
    </row>
    <row r="375" spans="1:11" ht="14.4" customHeight="1" x14ac:dyDescent="0.3">
      <c r="A375" s="831" t="s">
        <v>590</v>
      </c>
      <c r="B375" s="832" t="s">
        <v>591</v>
      </c>
      <c r="C375" s="835" t="s">
        <v>618</v>
      </c>
      <c r="D375" s="863" t="s">
        <v>619</v>
      </c>
      <c r="E375" s="835" t="s">
        <v>4483</v>
      </c>
      <c r="F375" s="863" t="s">
        <v>4484</v>
      </c>
      <c r="G375" s="835" t="s">
        <v>4555</v>
      </c>
      <c r="H375" s="835" t="s">
        <v>4556</v>
      </c>
      <c r="I375" s="849">
        <v>8.4700002670288086</v>
      </c>
      <c r="J375" s="849">
        <v>5760</v>
      </c>
      <c r="K375" s="850">
        <v>48787.2001953125</v>
      </c>
    </row>
    <row r="376" spans="1:11" ht="14.4" customHeight="1" x14ac:dyDescent="0.3">
      <c r="A376" s="831" t="s">
        <v>590</v>
      </c>
      <c r="B376" s="832" t="s">
        <v>591</v>
      </c>
      <c r="C376" s="835" t="s">
        <v>618</v>
      </c>
      <c r="D376" s="863" t="s">
        <v>619</v>
      </c>
      <c r="E376" s="835" t="s">
        <v>4483</v>
      </c>
      <c r="F376" s="863" t="s">
        <v>4484</v>
      </c>
      <c r="G376" s="835" t="s">
        <v>4559</v>
      </c>
      <c r="H376" s="835" t="s">
        <v>4560</v>
      </c>
      <c r="I376" s="849">
        <v>8.7600002288818359</v>
      </c>
      <c r="J376" s="849">
        <v>150</v>
      </c>
      <c r="K376" s="850">
        <v>1314.3400268554687</v>
      </c>
    </row>
    <row r="377" spans="1:11" ht="14.4" customHeight="1" x14ac:dyDescent="0.3">
      <c r="A377" s="831" t="s">
        <v>590</v>
      </c>
      <c r="B377" s="832" t="s">
        <v>591</v>
      </c>
      <c r="C377" s="835" t="s">
        <v>618</v>
      </c>
      <c r="D377" s="863" t="s">
        <v>619</v>
      </c>
      <c r="E377" s="835" t="s">
        <v>4483</v>
      </c>
      <c r="F377" s="863" t="s">
        <v>4484</v>
      </c>
      <c r="G377" s="835" t="s">
        <v>4791</v>
      </c>
      <c r="H377" s="835" t="s">
        <v>4792</v>
      </c>
      <c r="I377" s="849">
        <v>3.1350001096725464</v>
      </c>
      <c r="J377" s="849">
        <v>150</v>
      </c>
      <c r="K377" s="850">
        <v>470</v>
      </c>
    </row>
    <row r="378" spans="1:11" ht="14.4" customHeight="1" x14ac:dyDescent="0.3">
      <c r="A378" s="831" t="s">
        <v>590</v>
      </c>
      <c r="B378" s="832" t="s">
        <v>591</v>
      </c>
      <c r="C378" s="835" t="s">
        <v>618</v>
      </c>
      <c r="D378" s="863" t="s">
        <v>619</v>
      </c>
      <c r="E378" s="835" t="s">
        <v>4483</v>
      </c>
      <c r="F378" s="863" t="s">
        <v>4484</v>
      </c>
      <c r="G378" s="835" t="s">
        <v>4561</v>
      </c>
      <c r="H378" s="835" t="s">
        <v>4562</v>
      </c>
      <c r="I378" s="849">
        <v>0.47333332896232605</v>
      </c>
      <c r="J378" s="849">
        <v>3000</v>
      </c>
      <c r="K378" s="850">
        <v>1420</v>
      </c>
    </row>
    <row r="379" spans="1:11" ht="14.4" customHeight="1" x14ac:dyDescent="0.3">
      <c r="A379" s="831" t="s">
        <v>590</v>
      </c>
      <c r="B379" s="832" t="s">
        <v>591</v>
      </c>
      <c r="C379" s="835" t="s">
        <v>618</v>
      </c>
      <c r="D379" s="863" t="s">
        <v>619</v>
      </c>
      <c r="E379" s="835" t="s">
        <v>4483</v>
      </c>
      <c r="F379" s="863" t="s">
        <v>4484</v>
      </c>
      <c r="G379" s="835" t="s">
        <v>4563</v>
      </c>
      <c r="H379" s="835" t="s">
        <v>4564</v>
      </c>
      <c r="I379" s="849">
        <v>1.9866666793823242</v>
      </c>
      <c r="J379" s="849">
        <v>400</v>
      </c>
      <c r="K379" s="850">
        <v>794.5</v>
      </c>
    </row>
    <row r="380" spans="1:11" ht="14.4" customHeight="1" x14ac:dyDescent="0.3">
      <c r="A380" s="831" t="s">
        <v>590</v>
      </c>
      <c r="B380" s="832" t="s">
        <v>591</v>
      </c>
      <c r="C380" s="835" t="s">
        <v>618</v>
      </c>
      <c r="D380" s="863" t="s">
        <v>619</v>
      </c>
      <c r="E380" s="835" t="s">
        <v>4483</v>
      </c>
      <c r="F380" s="863" t="s">
        <v>4484</v>
      </c>
      <c r="G380" s="835" t="s">
        <v>4679</v>
      </c>
      <c r="H380" s="835" t="s">
        <v>4680</v>
      </c>
      <c r="I380" s="849">
        <v>2.0399999618530273</v>
      </c>
      <c r="J380" s="849">
        <v>250</v>
      </c>
      <c r="K380" s="850">
        <v>510</v>
      </c>
    </row>
    <row r="381" spans="1:11" ht="14.4" customHeight="1" x14ac:dyDescent="0.3">
      <c r="A381" s="831" t="s">
        <v>590</v>
      </c>
      <c r="B381" s="832" t="s">
        <v>591</v>
      </c>
      <c r="C381" s="835" t="s">
        <v>618</v>
      </c>
      <c r="D381" s="863" t="s">
        <v>619</v>
      </c>
      <c r="E381" s="835" t="s">
        <v>4483</v>
      </c>
      <c r="F381" s="863" t="s">
        <v>4484</v>
      </c>
      <c r="G381" s="835" t="s">
        <v>4565</v>
      </c>
      <c r="H381" s="835" t="s">
        <v>4566</v>
      </c>
      <c r="I381" s="849">
        <v>2.0366666316986084</v>
      </c>
      <c r="J381" s="849">
        <v>300</v>
      </c>
      <c r="K381" s="850">
        <v>611</v>
      </c>
    </row>
    <row r="382" spans="1:11" ht="14.4" customHeight="1" x14ac:dyDescent="0.3">
      <c r="A382" s="831" t="s">
        <v>590</v>
      </c>
      <c r="B382" s="832" t="s">
        <v>591</v>
      </c>
      <c r="C382" s="835" t="s">
        <v>618</v>
      </c>
      <c r="D382" s="863" t="s">
        <v>619</v>
      </c>
      <c r="E382" s="835" t="s">
        <v>4483</v>
      </c>
      <c r="F382" s="863" t="s">
        <v>4484</v>
      </c>
      <c r="G382" s="835" t="s">
        <v>4567</v>
      </c>
      <c r="H382" s="835" t="s">
        <v>4568</v>
      </c>
      <c r="I382" s="849">
        <v>3.0766665935516357</v>
      </c>
      <c r="J382" s="849">
        <v>350</v>
      </c>
      <c r="K382" s="850">
        <v>1077.5</v>
      </c>
    </row>
    <row r="383" spans="1:11" ht="14.4" customHeight="1" x14ac:dyDescent="0.3">
      <c r="A383" s="831" t="s">
        <v>590</v>
      </c>
      <c r="B383" s="832" t="s">
        <v>591</v>
      </c>
      <c r="C383" s="835" t="s">
        <v>618</v>
      </c>
      <c r="D383" s="863" t="s">
        <v>619</v>
      </c>
      <c r="E383" s="835" t="s">
        <v>4483</v>
      </c>
      <c r="F383" s="863" t="s">
        <v>4484</v>
      </c>
      <c r="G383" s="835" t="s">
        <v>4569</v>
      </c>
      <c r="H383" s="835" t="s">
        <v>4570</v>
      </c>
      <c r="I383" s="849">
        <v>1.9199999570846558</v>
      </c>
      <c r="J383" s="849">
        <v>50</v>
      </c>
      <c r="K383" s="850">
        <v>96</v>
      </c>
    </row>
    <row r="384" spans="1:11" ht="14.4" customHeight="1" x14ac:dyDescent="0.3">
      <c r="A384" s="831" t="s">
        <v>590</v>
      </c>
      <c r="B384" s="832" t="s">
        <v>591</v>
      </c>
      <c r="C384" s="835" t="s">
        <v>618</v>
      </c>
      <c r="D384" s="863" t="s">
        <v>619</v>
      </c>
      <c r="E384" s="835" t="s">
        <v>4483</v>
      </c>
      <c r="F384" s="863" t="s">
        <v>4484</v>
      </c>
      <c r="G384" s="835" t="s">
        <v>4571</v>
      </c>
      <c r="H384" s="835" t="s">
        <v>4572</v>
      </c>
      <c r="I384" s="849">
        <v>3.0966665744781494</v>
      </c>
      <c r="J384" s="849">
        <v>400</v>
      </c>
      <c r="K384" s="850">
        <v>1239.5</v>
      </c>
    </row>
    <row r="385" spans="1:11" ht="14.4" customHeight="1" x14ac:dyDescent="0.3">
      <c r="A385" s="831" t="s">
        <v>590</v>
      </c>
      <c r="B385" s="832" t="s">
        <v>591</v>
      </c>
      <c r="C385" s="835" t="s">
        <v>618</v>
      </c>
      <c r="D385" s="863" t="s">
        <v>619</v>
      </c>
      <c r="E385" s="835" t="s">
        <v>4483</v>
      </c>
      <c r="F385" s="863" t="s">
        <v>4484</v>
      </c>
      <c r="G385" s="835" t="s">
        <v>4687</v>
      </c>
      <c r="H385" s="835" t="s">
        <v>4688</v>
      </c>
      <c r="I385" s="849">
        <v>1.9249999523162842</v>
      </c>
      <c r="J385" s="849">
        <v>100</v>
      </c>
      <c r="K385" s="850">
        <v>192.5</v>
      </c>
    </row>
    <row r="386" spans="1:11" ht="14.4" customHeight="1" x14ac:dyDescent="0.3">
      <c r="A386" s="831" t="s">
        <v>590</v>
      </c>
      <c r="B386" s="832" t="s">
        <v>591</v>
      </c>
      <c r="C386" s="835" t="s">
        <v>618</v>
      </c>
      <c r="D386" s="863" t="s">
        <v>619</v>
      </c>
      <c r="E386" s="835" t="s">
        <v>4483</v>
      </c>
      <c r="F386" s="863" t="s">
        <v>4484</v>
      </c>
      <c r="G386" s="835" t="s">
        <v>4573</v>
      </c>
      <c r="H386" s="835" t="s">
        <v>4574</v>
      </c>
      <c r="I386" s="849">
        <v>2.1666667461395264</v>
      </c>
      <c r="J386" s="849">
        <v>150</v>
      </c>
      <c r="K386" s="850">
        <v>325</v>
      </c>
    </row>
    <row r="387" spans="1:11" ht="14.4" customHeight="1" x14ac:dyDescent="0.3">
      <c r="A387" s="831" t="s">
        <v>590</v>
      </c>
      <c r="B387" s="832" t="s">
        <v>591</v>
      </c>
      <c r="C387" s="835" t="s">
        <v>618</v>
      </c>
      <c r="D387" s="863" t="s">
        <v>619</v>
      </c>
      <c r="E387" s="835" t="s">
        <v>4483</v>
      </c>
      <c r="F387" s="863" t="s">
        <v>4484</v>
      </c>
      <c r="G387" s="835" t="s">
        <v>4577</v>
      </c>
      <c r="H387" s="835" t="s">
        <v>4578</v>
      </c>
      <c r="I387" s="849">
        <v>2.5149999856948853</v>
      </c>
      <c r="J387" s="849">
        <v>100</v>
      </c>
      <c r="K387" s="850">
        <v>251.5</v>
      </c>
    </row>
    <row r="388" spans="1:11" ht="14.4" customHeight="1" x14ac:dyDescent="0.3">
      <c r="A388" s="831" t="s">
        <v>590</v>
      </c>
      <c r="B388" s="832" t="s">
        <v>591</v>
      </c>
      <c r="C388" s="835" t="s">
        <v>618</v>
      </c>
      <c r="D388" s="863" t="s">
        <v>619</v>
      </c>
      <c r="E388" s="835" t="s">
        <v>4483</v>
      </c>
      <c r="F388" s="863" t="s">
        <v>4484</v>
      </c>
      <c r="G388" s="835" t="s">
        <v>4579</v>
      </c>
      <c r="H388" s="835" t="s">
        <v>4580</v>
      </c>
      <c r="I388" s="849">
        <v>21.233332951863606</v>
      </c>
      <c r="J388" s="849">
        <v>450</v>
      </c>
      <c r="K388" s="850">
        <v>9555</v>
      </c>
    </row>
    <row r="389" spans="1:11" ht="14.4" customHeight="1" x14ac:dyDescent="0.3">
      <c r="A389" s="831" t="s">
        <v>590</v>
      </c>
      <c r="B389" s="832" t="s">
        <v>591</v>
      </c>
      <c r="C389" s="835" t="s">
        <v>618</v>
      </c>
      <c r="D389" s="863" t="s">
        <v>619</v>
      </c>
      <c r="E389" s="835" t="s">
        <v>4483</v>
      </c>
      <c r="F389" s="863" t="s">
        <v>4484</v>
      </c>
      <c r="G389" s="835" t="s">
        <v>4583</v>
      </c>
      <c r="H389" s="835" t="s">
        <v>4584</v>
      </c>
      <c r="I389" s="849">
        <v>3.1400001049041748</v>
      </c>
      <c r="J389" s="849">
        <v>50</v>
      </c>
      <c r="K389" s="850">
        <v>157</v>
      </c>
    </row>
    <row r="390" spans="1:11" ht="14.4" customHeight="1" x14ac:dyDescent="0.3">
      <c r="A390" s="831" t="s">
        <v>590</v>
      </c>
      <c r="B390" s="832" t="s">
        <v>591</v>
      </c>
      <c r="C390" s="835" t="s">
        <v>618</v>
      </c>
      <c r="D390" s="863" t="s">
        <v>619</v>
      </c>
      <c r="E390" s="835" t="s">
        <v>4587</v>
      </c>
      <c r="F390" s="863" t="s">
        <v>4588</v>
      </c>
      <c r="G390" s="835" t="s">
        <v>4589</v>
      </c>
      <c r="H390" s="835" t="s">
        <v>4590</v>
      </c>
      <c r="I390" s="849">
        <v>10.09666665395101</v>
      </c>
      <c r="J390" s="849">
        <v>1700</v>
      </c>
      <c r="K390" s="850">
        <v>17158.320129394531</v>
      </c>
    </row>
    <row r="391" spans="1:11" ht="14.4" customHeight="1" x14ac:dyDescent="0.3">
      <c r="A391" s="831" t="s">
        <v>590</v>
      </c>
      <c r="B391" s="832" t="s">
        <v>591</v>
      </c>
      <c r="C391" s="835" t="s">
        <v>618</v>
      </c>
      <c r="D391" s="863" t="s">
        <v>619</v>
      </c>
      <c r="E391" s="835" t="s">
        <v>4587</v>
      </c>
      <c r="F391" s="863" t="s">
        <v>4588</v>
      </c>
      <c r="G391" s="835" t="s">
        <v>4691</v>
      </c>
      <c r="H391" s="835" t="s">
        <v>4692</v>
      </c>
      <c r="I391" s="849">
        <v>10.166666666666666</v>
      </c>
      <c r="J391" s="849">
        <v>500</v>
      </c>
      <c r="K391" s="850">
        <v>5083</v>
      </c>
    </row>
    <row r="392" spans="1:11" ht="14.4" customHeight="1" x14ac:dyDescent="0.3">
      <c r="A392" s="831" t="s">
        <v>590</v>
      </c>
      <c r="B392" s="832" t="s">
        <v>591</v>
      </c>
      <c r="C392" s="835" t="s">
        <v>618</v>
      </c>
      <c r="D392" s="863" t="s">
        <v>619</v>
      </c>
      <c r="E392" s="835" t="s">
        <v>4587</v>
      </c>
      <c r="F392" s="863" t="s">
        <v>4588</v>
      </c>
      <c r="G392" s="835" t="s">
        <v>4591</v>
      </c>
      <c r="H392" s="835" t="s">
        <v>4592</v>
      </c>
      <c r="I392" s="849">
        <v>7.0100002288818359</v>
      </c>
      <c r="J392" s="849">
        <v>251</v>
      </c>
      <c r="K392" s="850">
        <v>1759.5100002288818</v>
      </c>
    </row>
    <row r="393" spans="1:11" ht="14.4" customHeight="1" x14ac:dyDescent="0.3">
      <c r="A393" s="831" t="s">
        <v>590</v>
      </c>
      <c r="B393" s="832" t="s">
        <v>591</v>
      </c>
      <c r="C393" s="835" t="s">
        <v>618</v>
      </c>
      <c r="D393" s="863" t="s">
        <v>619</v>
      </c>
      <c r="E393" s="835" t="s">
        <v>4597</v>
      </c>
      <c r="F393" s="863" t="s">
        <v>4598</v>
      </c>
      <c r="G393" s="835" t="s">
        <v>4603</v>
      </c>
      <c r="H393" s="835" t="s">
        <v>4604</v>
      </c>
      <c r="I393" s="849">
        <v>0.30000001192092896</v>
      </c>
      <c r="J393" s="849">
        <v>700</v>
      </c>
      <c r="K393" s="850">
        <v>210</v>
      </c>
    </row>
    <row r="394" spans="1:11" ht="14.4" customHeight="1" x14ac:dyDescent="0.3">
      <c r="A394" s="831" t="s">
        <v>590</v>
      </c>
      <c r="B394" s="832" t="s">
        <v>591</v>
      </c>
      <c r="C394" s="835" t="s">
        <v>618</v>
      </c>
      <c r="D394" s="863" t="s">
        <v>619</v>
      </c>
      <c r="E394" s="835" t="s">
        <v>4597</v>
      </c>
      <c r="F394" s="863" t="s">
        <v>4598</v>
      </c>
      <c r="G394" s="835" t="s">
        <v>4605</v>
      </c>
      <c r="H394" s="835" t="s">
        <v>4606</v>
      </c>
      <c r="I394" s="849">
        <v>0.30000001192092896</v>
      </c>
      <c r="J394" s="849">
        <v>300</v>
      </c>
      <c r="K394" s="850">
        <v>90</v>
      </c>
    </row>
    <row r="395" spans="1:11" ht="14.4" customHeight="1" x14ac:dyDescent="0.3">
      <c r="A395" s="831" t="s">
        <v>590</v>
      </c>
      <c r="B395" s="832" t="s">
        <v>591</v>
      </c>
      <c r="C395" s="835" t="s">
        <v>618</v>
      </c>
      <c r="D395" s="863" t="s">
        <v>619</v>
      </c>
      <c r="E395" s="835" t="s">
        <v>4597</v>
      </c>
      <c r="F395" s="863" t="s">
        <v>4598</v>
      </c>
      <c r="G395" s="835" t="s">
        <v>4607</v>
      </c>
      <c r="H395" s="835" t="s">
        <v>4608</v>
      </c>
      <c r="I395" s="849">
        <v>0.30000001192092896</v>
      </c>
      <c r="J395" s="849">
        <v>100</v>
      </c>
      <c r="K395" s="850">
        <v>30</v>
      </c>
    </row>
    <row r="396" spans="1:11" ht="14.4" customHeight="1" x14ac:dyDescent="0.3">
      <c r="A396" s="831" t="s">
        <v>590</v>
      </c>
      <c r="B396" s="832" t="s">
        <v>591</v>
      </c>
      <c r="C396" s="835" t="s">
        <v>618</v>
      </c>
      <c r="D396" s="863" t="s">
        <v>619</v>
      </c>
      <c r="E396" s="835" t="s">
        <v>4597</v>
      </c>
      <c r="F396" s="863" t="s">
        <v>4598</v>
      </c>
      <c r="G396" s="835" t="s">
        <v>4609</v>
      </c>
      <c r="H396" s="835" t="s">
        <v>4610</v>
      </c>
      <c r="I396" s="849">
        <v>0.54666668176651001</v>
      </c>
      <c r="J396" s="849">
        <v>4000</v>
      </c>
      <c r="K396" s="850">
        <v>2190</v>
      </c>
    </row>
    <row r="397" spans="1:11" ht="14.4" customHeight="1" x14ac:dyDescent="0.3">
      <c r="A397" s="831" t="s">
        <v>590</v>
      </c>
      <c r="B397" s="832" t="s">
        <v>591</v>
      </c>
      <c r="C397" s="835" t="s">
        <v>618</v>
      </c>
      <c r="D397" s="863" t="s">
        <v>619</v>
      </c>
      <c r="E397" s="835" t="s">
        <v>4617</v>
      </c>
      <c r="F397" s="863" t="s">
        <v>4618</v>
      </c>
      <c r="G397" s="835" t="s">
        <v>4619</v>
      </c>
      <c r="H397" s="835" t="s">
        <v>4620</v>
      </c>
      <c r="I397" s="849">
        <v>0.63333332538604736</v>
      </c>
      <c r="J397" s="849">
        <v>600</v>
      </c>
      <c r="K397" s="850">
        <v>380</v>
      </c>
    </row>
    <row r="398" spans="1:11" ht="14.4" customHeight="1" x14ac:dyDescent="0.3">
      <c r="A398" s="831" t="s">
        <v>590</v>
      </c>
      <c r="B398" s="832" t="s">
        <v>591</v>
      </c>
      <c r="C398" s="835" t="s">
        <v>618</v>
      </c>
      <c r="D398" s="863" t="s">
        <v>619</v>
      </c>
      <c r="E398" s="835" t="s">
        <v>4617</v>
      </c>
      <c r="F398" s="863" t="s">
        <v>4618</v>
      </c>
      <c r="G398" s="835" t="s">
        <v>4621</v>
      </c>
      <c r="H398" s="835" t="s">
        <v>4622</v>
      </c>
      <c r="I398" s="849">
        <v>0.63249999284744263</v>
      </c>
      <c r="J398" s="849">
        <v>32000</v>
      </c>
      <c r="K398" s="850">
        <v>20260</v>
      </c>
    </row>
    <row r="399" spans="1:11" ht="14.4" customHeight="1" x14ac:dyDescent="0.3">
      <c r="A399" s="831" t="s">
        <v>590</v>
      </c>
      <c r="B399" s="832" t="s">
        <v>591</v>
      </c>
      <c r="C399" s="835" t="s">
        <v>618</v>
      </c>
      <c r="D399" s="863" t="s">
        <v>619</v>
      </c>
      <c r="E399" s="835" t="s">
        <v>4617</v>
      </c>
      <c r="F399" s="863" t="s">
        <v>4618</v>
      </c>
      <c r="G399" s="835" t="s">
        <v>4623</v>
      </c>
      <c r="H399" s="835" t="s">
        <v>4624</v>
      </c>
      <c r="I399" s="849">
        <v>0.62999999523162842</v>
      </c>
      <c r="J399" s="849">
        <v>3000</v>
      </c>
      <c r="K399" s="850">
        <v>1890</v>
      </c>
    </row>
    <row r="400" spans="1:11" ht="14.4" customHeight="1" x14ac:dyDescent="0.3">
      <c r="A400" s="831" t="s">
        <v>590</v>
      </c>
      <c r="B400" s="832" t="s">
        <v>591</v>
      </c>
      <c r="C400" s="835" t="s">
        <v>618</v>
      </c>
      <c r="D400" s="863" t="s">
        <v>619</v>
      </c>
      <c r="E400" s="835" t="s">
        <v>4617</v>
      </c>
      <c r="F400" s="863" t="s">
        <v>4618</v>
      </c>
      <c r="G400" s="835" t="s">
        <v>4629</v>
      </c>
      <c r="H400" s="835" t="s">
        <v>4630</v>
      </c>
      <c r="I400" s="849">
        <v>7.5033334096272783</v>
      </c>
      <c r="J400" s="849">
        <v>600</v>
      </c>
      <c r="K400" s="850">
        <v>4502</v>
      </c>
    </row>
    <row r="401" spans="1:11" ht="14.4" customHeight="1" x14ac:dyDescent="0.3">
      <c r="A401" s="831" t="s">
        <v>590</v>
      </c>
      <c r="B401" s="832" t="s">
        <v>591</v>
      </c>
      <c r="C401" s="835" t="s">
        <v>618</v>
      </c>
      <c r="D401" s="863" t="s">
        <v>619</v>
      </c>
      <c r="E401" s="835" t="s">
        <v>4617</v>
      </c>
      <c r="F401" s="863" t="s">
        <v>4618</v>
      </c>
      <c r="G401" s="835" t="s">
        <v>4631</v>
      </c>
      <c r="H401" s="835" t="s">
        <v>4632</v>
      </c>
      <c r="I401" s="849">
        <v>7.5</v>
      </c>
      <c r="J401" s="849">
        <v>200</v>
      </c>
      <c r="K401" s="850">
        <v>1500</v>
      </c>
    </row>
    <row r="402" spans="1:11" ht="14.4" customHeight="1" x14ac:dyDescent="0.3">
      <c r="A402" s="831" t="s">
        <v>590</v>
      </c>
      <c r="B402" s="832" t="s">
        <v>591</v>
      </c>
      <c r="C402" s="835" t="s">
        <v>618</v>
      </c>
      <c r="D402" s="863" t="s">
        <v>619</v>
      </c>
      <c r="E402" s="835" t="s">
        <v>4617</v>
      </c>
      <c r="F402" s="863" t="s">
        <v>4618</v>
      </c>
      <c r="G402" s="835" t="s">
        <v>4804</v>
      </c>
      <c r="H402" s="835" t="s">
        <v>4805</v>
      </c>
      <c r="I402" s="849">
        <v>7.5100002288818359</v>
      </c>
      <c r="J402" s="849">
        <v>50</v>
      </c>
      <c r="K402" s="850">
        <v>375.5</v>
      </c>
    </row>
    <row r="403" spans="1:11" ht="14.4" customHeight="1" x14ac:dyDescent="0.3">
      <c r="A403" s="831" t="s">
        <v>590</v>
      </c>
      <c r="B403" s="832" t="s">
        <v>591</v>
      </c>
      <c r="C403" s="835" t="s">
        <v>618</v>
      </c>
      <c r="D403" s="863" t="s">
        <v>619</v>
      </c>
      <c r="E403" s="835" t="s">
        <v>4633</v>
      </c>
      <c r="F403" s="863" t="s">
        <v>4634</v>
      </c>
      <c r="G403" s="835" t="s">
        <v>4814</v>
      </c>
      <c r="H403" s="835" t="s">
        <v>4815</v>
      </c>
      <c r="I403" s="849">
        <v>1276.550048828125</v>
      </c>
      <c r="J403" s="849">
        <v>30</v>
      </c>
      <c r="K403" s="850">
        <v>38296.5</v>
      </c>
    </row>
    <row r="404" spans="1:11" ht="14.4" customHeight="1" x14ac:dyDescent="0.3">
      <c r="A404" s="831" t="s">
        <v>590</v>
      </c>
      <c r="B404" s="832" t="s">
        <v>591</v>
      </c>
      <c r="C404" s="835" t="s">
        <v>621</v>
      </c>
      <c r="D404" s="863" t="s">
        <v>622</v>
      </c>
      <c r="E404" s="835" t="s">
        <v>4419</v>
      </c>
      <c r="F404" s="863" t="s">
        <v>4420</v>
      </c>
      <c r="G404" s="835" t="s">
        <v>4859</v>
      </c>
      <c r="H404" s="835" t="s">
        <v>4860</v>
      </c>
      <c r="I404" s="849">
        <v>9.619999885559082</v>
      </c>
      <c r="J404" s="849">
        <v>200</v>
      </c>
      <c r="K404" s="850">
        <v>1923.9000244140625</v>
      </c>
    </row>
    <row r="405" spans="1:11" ht="14.4" customHeight="1" x14ac:dyDescent="0.3">
      <c r="A405" s="831" t="s">
        <v>590</v>
      </c>
      <c r="B405" s="832" t="s">
        <v>591</v>
      </c>
      <c r="C405" s="835" t="s">
        <v>621</v>
      </c>
      <c r="D405" s="863" t="s">
        <v>622</v>
      </c>
      <c r="E405" s="835" t="s">
        <v>4419</v>
      </c>
      <c r="F405" s="863" t="s">
        <v>4420</v>
      </c>
      <c r="G405" s="835" t="s">
        <v>4861</v>
      </c>
      <c r="H405" s="835" t="s">
        <v>4862</v>
      </c>
      <c r="I405" s="849">
        <v>7.7399997711181641</v>
      </c>
      <c r="J405" s="849">
        <v>500</v>
      </c>
      <c r="K405" s="850">
        <v>3872</v>
      </c>
    </row>
    <row r="406" spans="1:11" ht="14.4" customHeight="1" x14ac:dyDescent="0.3">
      <c r="A406" s="831" t="s">
        <v>590</v>
      </c>
      <c r="B406" s="832" t="s">
        <v>591</v>
      </c>
      <c r="C406" s="835" t="s">
        <v>621</v>
      </c>
      <c r="D406" s="863" t="s">
        <v>622</v>
      </c>
      <c r="E406" s="835" t="s">
        <v>4419</v>
      </c>
      <c r="F406" s="863" t="s">
        <v>4420</v>
      </c>
      <c r="G406" s="835" t="s">
        <v>4863</v>
      </c>
      <c r="H406" s="835" t="s">
        <v>4864</v>
      </c>
      <c r="I406" s="849">
        <v>107.29000091552734</v>
      </c>
      <c r="J406" s="849">
        <v>48</v>
      </c>
      <c r="K406" s="850">
        <v>5149.759765625</v>
      </c>
    </row>
    <row r="407" spans="1:11" ht="14.4" customHeight="1" x14ac:dyDescent="0.3">
      <c r="A407" s="831" t="s">
        <v>590</v>
      </c>
      <c r="B407" s="832" t="s">
        <v>591</v>
      </c>
      <c r="C407" s="835" t="s">
        <v>621</v>
      </c>
      <c r="D407" s="863" t="s">
        <v>622</v>
      </c>
      <c r="E407" s="835" t="s">
        <v>4419</v>
      </c>
      <c r="F407" s="863" t="s">
        <v>4420</v>
      </c>
      <c r="G407" s="835" t="s">
        <v>4865</v>
      </c>
      <c r="H407" s="835" t="s">
        <v>4866</v>
      </c>
      <c r="I407" s="849">
        <v>1.3799999952316284</v>
      </c>
      <c r="J407" s="849">
        <v>3000</v>
      </c>
      <c r="K407" s="850">
        <v>4134.579833984375</v>
      </c>
    </row>
    <row r="408" spans="1:11" ht="14.4" customHeight="1" x14ac:dyDescent="0.3">
      <c r="A408" s="831" t="s">
        <v>590</v>
      </c>
      <c r="B408" s="832" t="s">
        <v>591</v>
      </c>
      <c r="C408" s="835" t="s">
        <v>621</v>
      </c>
      <c r="D408" s="863" t="s">
        <v>622</v>
      </c>
      <c r="E408" s="835" t="s">
        <v>4419</v>
      </c>
      <c r="F408" s="863" t="s">
        <v>4420</v>
      </c>
      <c r="G408" s="835" t="s">
        <v>4867</v>
      </c>
      <c r="H408" s="835" t="s">
        <v>4868</v>
      </c>
      <c r="I408" s="849">
        <v>1.9700000286102295</v>
      </c>
      <c r="J408" s="849">
        <v>4000</v>
      </c>
      <c r="K408" s="850">
        <v>7889.2001953125</v>
      </c>
    </row>
    <row r="409" spans="1:11" ht="14.4" customHeight="1" x14ac:dyDescent="0.3">
      <c r="A409" s="831" t="s">
        <v>590</v>
      </c>
      <c r="B409" s="832" t="s">
        <v>591</v>
      </c>
      <c r="C409" s="835" t="s">
        <v>621</v>
      </c>
      <c r="D409" s="863" t="s">
        <v>622</v>
      </c>
      <c r="E409" s="835" t="s">
        <v>4419</v>
      </c>
      <c r="F409" s="863" t="s">
        <v>4420</v>
      </c>
      <c r="G409" s="835" t="s">
        <v>4869</v>
      </c>
      <c r="H409" s="835" t="s">
        <v>4870</v>
      </c>
      <c r="I409" s="849">
        <v>3129.06005859375</v>
      </c>
      <c r="J409" s="849">
        <v>1</v>
      </c>
      <c r="K409" s="850">
        <v>3129.06005859375</v>
      </c>
    </row>
    <row r="410" spans="1:11" ht="14.4" customHeight="1" x14ac:dyDescent="0.3">
      <c r="A410" s="831" t="s">
        <v>590</v>
      </c>
      <c r="B410" s="832" t="s">
        <v>591</v>
      </c>
      <c r="C410" s="835" t="s">
        <v>621</v>
      </c>
      <c r="D410" s="863" t="s">
        <v>622</v>
      </c>
      <c r="E410" s="835" t="s">
        <v>4419</v>
      </c>
      <c r="F410" s="863" t="s">
        <v>4420</v>
      </c>
      <c r="G410" s="835" t="s">
        <v>4871</v>
      </c>
      <c r="H410" s="835" t="s">
        <v>4872</v>
      </c>
      <c r="I410" s="849">
        <v>7.4800000190734863</v>
      </c>
      <c r="J410" s="849">
        <v>1440</v>
      </c>
      <c r="K410" s="850">
        <v>10769</v>
      </c>
    </row>
    <row r="411" spans="1:11" ht="14.4" customHeight="1" x14ac:dyDescent="0.3">
      <c r="A411" s="831" t="s">
        <v>590</v>
      </c>
      <c r="B411" s="832" t="s">
        <v>591</v>
      </c>
      <c r="C411" s="835" t="s">
        <v>621</v>
      </c>
      <c r="D411" s="863" t="s">
        <v>622</v>
      </c>
      <c r="E411" s="835" t="s">
        <v>4419</v>
      </c>
      <c r="F411" s="863" t="s">
        <v>4420</v>
      </c>
      <c r="G411" s="835" t="s">
        <v>4423</v>
      </c>
      <c r="H411" s="835" t="s">
        <v>4424</v>
      </c>
      <c r="I411" s="849">
        <v>0.50999999046325684</v>
      </c>
      <c r="J411" s="849">
        <v>15000</v>
      </c>
      <c r="K411" s="850">
        <v>7623</v>
      </c>
    </row>
    <row r="412" spans="1:11" ht="14.4" customHeight="1" x14ac:dyDescent="0.3">
      <c r="A412" s="831" t="s">
        <v>590</v>
      </c>
      <c r="B412" s="832" t="s">
        <v>591</v>
      </c>
      <c r="C412" s="835" t="s">
        <v>621</v>
      </c>
      <c r="D412" s="863" t="s">
        <v>622</v>
      </c>
      <c r="E412" s="835" t="s">
        <v>4419</v>
      </c>
      <c r="F412" s="863" t="s">
        <v>4420</v>
      </c>
      <c r="G412" s="835" t="s">
        <v>4873</v>
      </c>
      <c r="H412" s="835" t="s">
        <v>4874</v>
      </c>
      <c r="I412" s="849">
        <v>3.3299999237060547</v>
      </c>
      <c r="J412" s="849">
        <v>960</v>
      </c>
      <c r="K412" s="850">
        <v>3194.39990234375</v>
      </c>
    </row>
    <row r="413" spans="1:11" ht="14.4" customHeight="1" x14ac:dyDescent="0.3">
      <c r="A413" s="831" t="s">
        <v>590</v>
      </c>
      <c r="B413" s="832" t="s">
        <v>591</v>
      </c>
      <c r="C413" s="835" t="s">
        <v>621</v>
      </c>
      <c r="D413" s="863" t="s">
        <v>622</v>
      </c>
      <c r="E413" s="835" t="s">
        <v>4419</v>
      </c>
      <c r="F413" s="863" t="s">
        <v>4420</v>
      </c>
      <c r="G413" s="835" t="s">
        <v>4875</v>
      </c>
      <c r="H413" s="835" t="s">
        <v>4876</v>
      </c>
      <c r="I413" s="849">
        <v>2.9800000190734863</v>
      </c>
      <c r="J413" s="849">
        <v>2880</v>
      </c>
      <c r="K413" s="850">
        <v>8584.9501953125</v>
      </c>
    </row>
    <row r="414" spans="1:11" ht="14.4" customHeight="1" x14ac:dyDescent="0.3">
      <c r="A414" s="831" t="s">
        <v>590</v>
      </c>
      <c r="B414" s="832" t="s">
        <v>591</v>
      </c>
      <c r="C414" s="835" t="s">
        <v>621</v>
      </c>
      <c r="D414" s="863" t="s">
        <v>622</v>
      </c>
      <c r="E414" s="835" t="s">
        <v>4419</v>
      </c>
      <c r="F414" s="863" t="s">
        <v>4420</v>
      </c>
      <c r="G414" s="835" t="s">
        <v>4877</v>
      </c>
      <c r="H414" s="835" t="s">
        <v>4878</v>
      </c>
      <c r="I414" s="849">
        <v>2.9800000190734863</v>
      </c>
      <c r="J414" s="849">
        <v>6720</v>
      </c>
      <c r="K414" s="850">
        <v>20031.5498046875</v>
      </c>
    </row>
    <row r="415" spans="1:11" ht="14.4" customHeight="1" x14ac:dyDescent="0.3">
      <c r="A415" s="831" t="s">
        <v>590</v>
      </c>
      <c r="B415" s="832" t="s">
        <v>591</v>
      </c>
      <c r="C415" s="835" t="s">
        <v>621</v>
      </c>
      <c r="D415" s="863" t="s">
        <v>622</v>
      </c>
      <c r="E415" s="835" t="s">
        <v>4419</v>
      </c>
      <c r="F415" s="863" t="s">
        <v>4420</v>
      </c>
      <c r="G415" s="835" t="s">
        <v>4879</v>
      </c>
      <c r="H415" s="835" t="s">
        <v>4880</v>
      </c>
      <c r="I415" s="849">
        <v>3.119999885559082</v>
      </c>
      <c r="J415" s="849">
        <v>13440</v>
      </c>
      <c r="K415" s="850">
        <v>41926.5</v>
      </c>
    </row>
    <row r="416" spans="1:11" ht="14.4" customHeight="1" x14ac:dyDescent="0.3">
      <c r="A416" s="831" t="s">
        <v>590</v>
      </c>
      <c r="B416" s="832" t="s">
        <v>591</v>
      </c>
      <c r="C416" s="835" t="s">
        <v>621</v>
      </c>
      <c r="D416" s="863" t="s">
        <v>622</v>
      </c>
      <c r="E416" s="835" t="s">
        <v>4419</v>
      </c>
      <c r="F416" s="863" t="s">
        <v>4420</v>
      </c>
      <c r="G416" s="835" t="s">
        <v>4881</v>
      </c>
      <c r="H416" s="835" t="s">
        <v>4882</v>
      </c>
      <c r="I416" s="849">
        <v>0.26000000163912773</v>
      </c>
      <c r="J416" s="849">
        <v>22000</v>
      </c>
      <c r="K416" s="850">
        <v>5795.6001129150391</v>
      </c>
    </row>
    <row r="417" spans="1:11" ht="14.4" customHeight="1" x14ac:dyDescent="0.3">
      <c r="A417" s="831" t="s">
        <v>590</v>
      </c>
      <c r="B417" s="832" t="s">
        <v>591</v>
      </c>
      <c r="C417" s="835" t="s">
        <v>621</v>
      </c>
      <c r="D417" s="863" t="s">
        <v>622</v>
      </c>
      <c r="E417" s="835" t="s">
        <v>4419</v>
      </c>
      <c r="F417" s="863" t="s">
        <v>4420</v>
      </c>
      <c r="G417" s="835" t="s">
        <v>4883</v>
      </c>
      <c r="H417" s="835" t="s">
        <v>4884</v>
      </c>
      <c r="I417" s="849">
        <v>8.6999998092651367</v>
      </c>
      <c r="J417" s="849">
        <v>2400</v>
      </c>
      <c r="K417" s="850">
        <v>20872.5</v>
      </c>
    </row>
    <row r="418" spans="1:11" ht="14.4" customHeight="1" x14ac:dyDescent="0.3">
      <c r="A418" s="831" t="s">
        <v>590</v>
      </c>
      <c r="B418" s="832" t="s">
        <v>591</v>
      </c>
      <c r="C418" s="835" t="s">
        <v>621</v>
      </c>
      <c r="D418" s="863" t="s">
        <v>622</v>
      </c>
      <c r="E418" s="835" t="s">
        <v>4419</v>
      </c>
      <c r="F418" s="863" t="s">
        <v>4420</v>
      </c>
      <c r="G418" s="835" t="s">
        <v>4885</v>
      </c>
      <c r="H418" s="835" t="s">
        <v>4886</v>
      </c>
      <c r="I418" s="849">
        <v>2.809999942779541</v>
      </c>
      <c r="J418" s="849">
        <v>3000</v>
      </c>
      <c r="K418" s="850">
        <v>8432.490234375</v>
      </c>
    </row>
    <row r="419" spans="1:11" ht="14.4" customHeight="1" x14ac:dyDescent="0.3">
      <c r="A419" s="831" t="s">
        <v>590</v>
      </c>
      <c r="B419" s="832" t="s">
        <v>591</v>
      </c>
      <c r="C419" s="835" t="s">
        <v>621</v>
      </c>
      <c r="D419" s="863" t="s">
        <v>622</v>
      </c>
      <c r="E419" s="835" t="s">
        <v>4419</v>
      </c>
      <c r="F419" s="863" t="s">
        <v>4420</v>
      </c>
      <c r="G419" s="835" t="s">
        <v>4887</v>
      </c>
      <c r="H419" s="835" t="s">
        <v>4888</v>
      </c>
      <c r="I419" s="849">
        <v>6.0399999618530273</v>
      </c>
      <c r="J419" s="849">
        <v>250</v>
      </c>
      <c r="K419" s="850">
        <v>1509.4500427246094</v>
      </c>
    </row>
    <row r="420" spans="1:11" ht="14.4" customHeight="1" x14ac:dyDescent="0.3">
      <c r="A420" s="831" t="s">
        <v>590</v>
      </c>
      <c r="B420" s="832" t="s">
        <v>591</v>
      </c>
      <c r="C420" s="835" t="s">
        <v>621</v>
      </c>
      <c r="D420" s="863" t="s">
        <v>622</v>
      </c>
      <c r="E420" s="835" t="s">
        <v>4419</v>
      </c>
      <c r="F420" s="863" t="s">
        <v>4420</v>
      </c>
      <c r="G420" s="835" t="s">
        <v>4889</v>
      </c>
      <c r="H420" s="835" t="s">
        <v>4890</v>
      </c>
      <c r="I420" s="849">
        <v>9.3100004196166992</v>
      </c>
      <c r="J420" s="849">
        <v>1800</v>
      </c>
      <c r="K420" s="850">
        <v>16758</v>
      </c>
    </row>
    <row r="421" spans="1:11" ht="14.4" customHeight="1" x14ac:dyDescent="0.3">
      <c r="A421" s="831" t="s">
        <v>590</v>
      </c>
      <c r="B421" s="832" t="s">
        <v>591</v>
      </c>
      <c r="C421" s="835" t="s">
        <v>621</v>
      </c>
      <c r="D421" s="863" t="s">
        <v>622</v>
      </c>
      <c r="E421" s="835" t="s">
        <v>4425</v>
      </c>
      <c r="F421" s="863" t="s">
        <v>4426</v>
      </c>
      <c r="G421" s="835" t="s">
        <v>4891</v>
      </c>
      <c r="H421" s="835" t="s">
        <v>4892</v>
      </c>
      <c r="I421" s="849">
        <v>0.30000001192092896</v>
      </c>
      <c r="J421" s="849">
        <v>20000</v>
      </c>
      <c r="K421" s="850">
        <v>6000</v>
      </c>
    </row>
    <row r="422" spans="1:11" ht="14.4" customHeight="1" x14ac:dyDescent="0.3">
      <c r="A422" s="831" t="s">
        <v>590</v>
      </c>
      <c r="B422" s="832" t="s">
        <v>591</v>
      </c>
      <c r="C422" s="835" t="s">
        <v>621</v>
      </c>
      <c r="D422" s="863" t="s">
        <v>622</v>
      </c>
      <c r="E422" s="835" t="s">
        <v>4425</v>
      </c>
      <c r="F422" s="863" t="s">
        <v>4426</v>
      </c>
      <c r="G422" s="835" t="s">
        <v>4830</v>
      </c>
      <c r="H422" s="835" t="s">
        <v>4831</v>
      </c>
      <c r="I422" s="849">
        <v>1.1699999570846558</v>
      </c>
      <c r="J422" s="849">
        <v>4</v>
      </c>
      <c r="K422" s="850">
        <v>4.679999828338623</v>
      </c>
    </row>
    <row r="423" spans="1:11" ht="14.4" customHeight="1" x14ac:dyDescent="0.3">
      <c r="A423" s="831" t="s">
        <v>590</v>
      </c>
      <c r="B423" s="832" t="s">
        <v>591</v>
      </c>
      <c r="C423" s="835" t="s">
        <v>621</v>
      </c>
      <c r="D423" s="863" t="s">
        <v>622</v>
      </c>
      <c r="E423" s="835" t="s">
        <v>4425</v>
      </c>
      <c r="F423" s="863" t="s">
        <v>4426</v>
      </c>
      <c r="G423" s="835" t="s">
        <v>4653</v>
      </c>
      <c r="H423" s="835" t="s">
        <v>4654</v>
      </c>
      <c r="I423" s="849">
        <v>13.020000457763672</v>
      </c>
      <c r="J423" s="849">
        <v>40</v>
      </c>
      <c r="K423" s="850">
        <v>520.79998779296875</v>
      </c>
    </row>
    <row r="424" spans="1:11" ht="14.4" customHeight="1" x14ac:dyDescent="0.3">
      <c r="A424" s="831" t="s">
        <v>590</v>
      </c>
      <c r="B424" s="832" t="s">
        <v>591</v>
      </c>
      <c r="C424" s="835" t="s">
        <v>621</v>
      </c>
      <c r="D424" s="863" t="s">
        <v>622</v>
      </c>
      <c r="E424" s="835" t="s">
        <v>4425</v>
      </c>
      <c r="F424" s="863" t="s">
        <v>4426</v>
      </c>
      <c r="G424" s="835" t="s">
        <v>4893</v>
      </c>
      <c r="H424" s="835" t="s">
        <v>4894</v>
      </c>
      <c r="I424" s="849">
        <v>8.1700000762939453</v>
      </c>
      <c r="J424" s="849">
        <v>1</v>
      </c>
      <c r="K424" s="850">
        <v>8.1700000762939453</v>
      </c>
    </row>
    <row r="425" spans="1:11" ht="14.4" customHeight="1" x14ac:dyDescent="0.3">
      <c r="A425" s="831" t="s">
        <v>590</v>
      </c>
      <c r="B425" s="832" t="s">
        <v>591</v>
      </c>
      <c r="C425" s="835" t="s">
        <v>621</v>
      </c>
      <c r="D425" s="863" t="s">
        <v>622</v>
      </c>
      <c r="E425" s="835" t="s">
        <v>4425</v>
      </c>
      <c r="F425" s="863" t="s">
        <v>4426</v>
      </c>
      <c r="G425" s="835" t="s">
        <v>4895</v>
      </c>
      <c r="H425" s="835" t="s">
        <v>4896</v>
      </c>
      <c r="I425" s="849">
        <v>2.7400000095367432</v>
      </c>
      <c r="J425" s="849">
        <v>5</v>
      </c>
      <c r="K425" s="850">
        <v>13.699999809265137</v>
      </c>
    </row>
    <row r="426" spans="1:11" ht="14.4" customHeight="1" x14ac:dyDescent="0.3">
      <c r="A426" s="831" t="s">
        <v>590</v>
      </c>
      <c r="B426" s="832" t="s">
        <v>591</v>
      </c>
      <c r="C426" s="835" t="s">
        <v>621</v>
      </c>
      <c r="D426" s="863" t="s">
        <v>622</v>
      </c>
      <c r="E426" s="835" t="s">
        <v>4425</v>
      </c>
      <c r="F426" s="863" t="s">
        <v>4426</v>
      </c>
      <c r="G426" s="835" t="s">
        <v>4897</v>
      </c>
      <c r="H426" s="835" t="s">
        <v>4898</v>
      </c>
      <c r="I426" s="849">
        <v>10.119999885559082</v>
      </c>
      <c r="J426" s="849">
        <v>1</v>
      </c>
      <c r="K426" s="850">
        <v>10.119999885559082</v>
      </c>
    </row>
    <row r="427" spans="1:11" ht="14.4" customHeight="1" x14ac:dyDescent="0.3">
      <c r="A427" s="831" t="s">
        <v>590</v>
      </c>
      <c r="B427" s="832" t="s">
        <v>591</v>
      </c>
      <c r="C427" s="835" t="s">
        <v>621</v>
      </c>
      <c r="D427" s="863" t="s">
        <v>622</v>
      </c>
      <c r="E427" s="835" t="s">
        <v>4425</v>
      </c>
      <c r="F427" s="863" t="s">
        <v>4426</v>
      </c>
      <c r="G427" s="835" t="s">
        <v>4899</v>
      </c>
      <c r="H427" s="835" t="s">
        <v>4900</v>
      </c>
      <c r="I427" s="849">
        <v>27.879999160766602</v>
      </c>
      <c r="J427" s="849">
        <v>5</v>
      </c>
      <c r="K427" s="850">
        <v>139.39999389648437</v>
      </c>
    </row>
    <row r="428" spans="1:11" ht="14.4" customHeight="1" x14ac:dyDescent="0.3">
      <c r="A428" s="831" t="s">
        <v>590</v>
      </c>
      <c r="B428" s="832" t="s">
        <v>591</v>
      </c>
      <c r="C428" s="835" t="s">
        <v>621</v>
      </c>
      <c r="D428" s="863" t="s">
        <v>622</v>
      </c>
      <c r="E428" s="835" t="s">
        <v>4425</v>
      </c>
      <c r="F428" s="863" t="s">
        <v>4426</v>
      </c>
      <c r="G428" s="835" t="s">
        <v>4481</v>
      </c>
      <c r="H428" s="835" t="s">
        <v>4482</v>
      </c>
      <c r="I428" s="849">
        <v>28.729999542236328</v>
      </c>
      <c r="J428" s="849">
        <v>30</v>
      </c>
      <c r="K428" s="850">
        <v>861.89996337890625</v>
      </c>
    </row>
    <row r="429" spans="1:11" ht="14.4" customHeight="1" x14ac:dyDescent="0.3">
      <c r="A429" s="831" t="s">
        <v>590</v>
      </c>
      <c r="B429" s="832" t="s">
        <v>591</v>
      </c>
      <c r="C429" s="835" t="s">
        <v>621</v>
      </c>
      <c r="D429" s="863" t="s">
        <v>622</v>
      </c>
      <c r="E429" s="835" t="s">
        <v>4425</v>
      </c>
      <c r="F429" s="863" t="s">
        <v>4426</v>
      </c>
      <c r="G429" s="835" t="s">
        <v>4901</v>
      </c>
      <c r="H429" s="835" t="s">
        <v>4902</v>
      </c>
      <c r="I429" s="849">
        <v>9.3199996948242187</v>
      </c>
      <c r="J429" s="849">
        <v>1</v>
      </c>
      <c r="K429" s="850">
        <v>9.3199996948242187</v>
      </c>
    </row>
    <row r="430" spans="1:11" ht="14.4" customHeight="1" x14ac:dyDescent="0.3">
      <c r="A430" s="831" t="s">
        <v>590</v>
      </c>
      <c r="B430" s="832" t="s">
        <v>591</v>
      </c>
      <c r="C430" s="835" t="s">
        <v>621</v>
      </c>
      <c r="D430" s="863" t="s">
        <v>622</v>
      </c>
      <c r="E430" s="835" t="s">
        <v>4483</v>
      </c>
      <c r="F430" s="863" t="s">
        <v>4484</v>
      </c>
      <c r="G430" s="835" t="s">
        <v>4903</v>
      </c>
      <c r="H430" s="835" t="s">
        <v>4904</v>
      </c>
      <c r="I430" s="849">
        <v>71.639999389648438</v>
      </c>
      <c r="J430" s="849">
        <v>250</v>
      </c>
      <c r="K430" s="850">
        <v>17909.2109375</v>
      </c>
    </row>
    <row r="431" spans="1:11" ht="14.4" customHeight="1" x14ac:dyDescent="0.3">
      <c r="A431" s="831" t="s">
        <v>590</v>
      </c>
      <c r="B431" s="832" t="s">
        <v>591</v>
      </c>
      <c r="C431" s="835" t="s">
        <v>621</v>
      </c>
      <c r="D431" s="863" t="s">
        <v>622</v>
      </c>
      <c r="E431" s="835" t="s">
        <v>4483</v>
      </c>
      <c r="F431" s="863" t="s">
        <v>4484</v>
      </c>
      <c r="G431" s="835" t="s">
        <v>4905</v>
      </c>
      <c r="H431" s="835" t="s">
        <v>4906</v>
      </c>
      <c r="I431" s="849">
        <v>4.8299999237060547</v>
      </c>
      <c r="J431" s="849">
        <v>6000</v>
      </c>
      <c r="K431" s="850">
        <v>28967.39990234375</v>
      </c>
    </row>
    <row r="432" spans="1:11" ht="14.4" customHeight="1" x14ac:dyDescent="0.3">
      <c r="A432" s="831" t="s">
        <v>590</v>
      </c>
      <c r="B432" s="832" t="s">
        <v>591</v>
      </c>
      <c r="C432" s="835" t="s">
        <v>621</v>
      </c>
      <c r="D432" s="863" t="s">
        <v>622</v>
      </c>
      <c r="E432" s="835" t="s">
        <v>4483</v>
      </c>
      <c r="F432" s="863" t="s">
        <v>4484</v>
      </c>
      <c r="G432" s="835" t="s">
        <v>4907</v>
      </c>
      <c r="H432" s="835" t="s">
        <v>4908</v>
      </c>
      <c r="I432" s="849">
        <v>52.919998168945313</v>
      </c>
      <c r="J432" s="849">
        <v>100</v>
      </c>
      <c r="K432" s="850">
        <v>5292.06005859375</v>
      </c>
    </row>
    <row r="433" spans="1:11" ht="14.4" customHeight="1" x14ac:dyDescent="0.3">
      <c r="A433" s="831" t="s">
        <v>590</v>
      </c>
      <c r="B433" s="832" t="s">
        <v>591</v>
      </c>
      <c r="C433" s="835" t="s">
        <v>621</v>
      </c>
      <c r="D433" s="863" t="s">
        <v>622</v>
      </c>
      <c r="E433" s="835" t="s">
        <v>4483</v>
      </c>
      <c r="F433" s="863" t="s">
        <v>4484</v>
      </c>
      <c r="G433" s="835" t="s">
        <v>4909</v>
      </c>
      <c r="H433" s="835" t="s">
        <v>4910</v>
      </c>
      <c r="I433" s="849">
        <v>108.08000183105469</v>
      </c>
      <c r="J433" s="849">
        <v>50</v>
      </c>
      <c r="K433" s="850">
        <v>5403.85986328125</v>
      </c>
    </row>
    <row r="434" spans="1:11" ht="14.4" customHeight="1" x14ac:dyDescent="0.3">
      <c r="A434" s="831" t="s">
        <v>590</v>
      </c>
      <c r="B434" s="832" t="s">
        <v>591</v>
      </c>
      <c r="C434" s="835" t="s">
        <v>621</v>
      </c>
      <c r="D434" s="863" t="s">
        <v>622</v>
      </c>
      <c r="E434" s="835" t="s">
        <v>4483</v>
      </c>
      <c r="F434" s="863" t="s">
        <v>4484</v>
      </c>
      <c r="G434" s="835" t="s">
        <v>4911</v>
      </c>
      <c r="H434" s="835" t="s">
        <v>4912</v>
      </c>
      <c r="I434" s="849">
        <v>2828.97998046875</v>
      </c>
      <c r="J434" s="849">
        <v>3</v>
      </c>
      <c r="K434" s="850">
        <v>8486.9404296875</v>
      </c>
    </row>
    <row r="435" spans="1:11" ht="14.4" customHeight="1" x14ac:dyDescent="0.3">
      <c r="A435" s="831" t="s">
        <v>590</v>
      </c>
      <c r="B435" s="832" t="s">
        <v>591</v>
      </c>
      <c r="C435" s="835" t="s">
        <v>621</v>
      </c>
      <c r="D435" s="863" t="s">
        <v>622</v>
      </c>
      <c r="E435" s="835" t="s">
        <v>4483</v>
      </c>
      <c r="F435" s="863" t="s">
        <v>4484</v>
      </c>
      <c r="G435" s="835" t="s">
        <v>4913</v>
      </c>
      <c r="H435" s="835" t="s">
        <v>4914</v>
      </c>
      <c r="I435" s="849">
        <v>4.619999885559082</v>
      </c>
      <c r="J435" s="849">
        <v>600</v>
      </c>
      <c r="K435" s="850">
        <v>2772</v>
      </c>
    </row>
    <row r="436" spans="1:11" ht="14.4" customHeight="1" x14ac:dyDescent="0.3">
      <c r="A436" s="831" t="s">
        <v>590</v>
      </c>
      <c r="B436" s="832" t="s">
        <v>591</v>
      </c>
      <c r="C436" s="835" t="s">
        <v>621</v>
      </c>
      <c r="D436" s="863" t="s">
        <v>622</v>
      </c>
      <c r="E436" s="835" t="s">
        <v>4483</v>
      </c>
      <c r="F436" s="863" t="s">
        <v>4484</v>
      </c>
      <c r="G436" s="835" t="s">
        <v>4517</v>
      </c>
      <c r="H436" s="835" t="s">
        <v>4518</v>
      </c>
      <c r="I436" s="849">
        <v>3.1400001049041748</v>
      </c>
      <c r="J436" s="849">
        <v>200</v>
      </c>
      <c r="K436" s="850">
        <v>628</v>
      </c>
    </row>
    <row r="437" spans="1:11" ht="14.4" customHeight="1" x14ac:dyDescent="0.3">
      <c r="A437" s="831" t="s">
        <v>590</v>
      </c>
      <c r="B437" s="832" t="s">
        <v>591</v>
      </c>
      <c r="C437" s="835" t="s">
        <v>621</v>
      </c>
      <c r="D437" s="863" t="s">
        <v>622</v>
      </c>
      <c r="E437" s="835" t="s">
        <v>4483</v>
      </c>
      <c r="F437" s="863" t="s">
        <v>4484</v>
      </c>
      <c r="G437" s="835" t="s">
        <v>4915</v>
      </c>
      <c r="H437" s="835" t="s">
        <v>4916</v>
      </c>
      <c r="I437" s="849">
        <v>1.8999999761581421</v>
      </c>
      <c r="J437" s="849">
        <v>76800</v>
      </c>
      <c r="K437" s="850">
        <v>145548.4765625</v>
      </c>
    </row>
    <row r="438" spans="1:11" ht="14.4" customHeight="1" x14ac:dyDescent="0.3">
      <c r="A438" s="831" t="s">
        <v>590</v>
      </c>
      <c r="B438" s="832" t="s">
        <v>591</v>
      </c>
      <c r="C438" s="835" t="s">
        <v>621</v>
      </c>
      <c r="D438" s="863" t="s">
        <v>622</v>
      </c>
      <c r="E438" s="835" t="s">
        <v>4483</v>
      </c>
      <c r="F438" s="863" t="s">
        <v>4484</v>
      </c>
      <c r="G438" s="835" t="s">
        <v>4917</v>
      </c>
      <c r="H438" s="835" t="s">
        <v>4918</v>
      </c>
      <c r="I438" s="849">
        <v>451.32998657226563</v>
      </c>
      <c r="J438" s="849">
        <v>2</v>
      </c>
      <c r="K438" s="850">
        <v>902.65997314453125</v>
      </c>
    </row>
    <row r="439" spans="1:11" ht="14.4" customHeight="1" x14ac:dyDescent="0.3">
      <c r="A439" s="831" t="s">
        <v>590</v>
      </c>
      <c r="B439" s="832" t="s">
        <v>591</v>
      </c>
      <c r="C439" s="835" t="s">
        <v>621</v>
      </c>
      <c r="D439" s="863" t="s">
        <v>622</v>
      </c>
      <c r="E439" s="835" t="s">
        <v>4483</v>
      </c>
      <c r="F439" s="863" t="s">
        <v>4484</v>
      </c>
      <c r="G439" s="835" t="s">
        <v>4919</v>
      </c>
      <c r="H439" s="835" t="s">
        <v>4920</v>
      </c>
      <c r="I439" s="849">
        <v>1.7400000095367432</v>
      </c>
      <c r="J439" s="849">
        <v>2100</v>
      </c>
      <c r="K439" s="850">
        <v>3648.9000091552734</v>
      </c>
    </row>
    <row r="440" spans="1:11" ht="14.4" customHeight="1" x14ac:dyDescent="0.3">
      <c r="A440" s="831" t="s">
        <v>590</v>
      </c>
      <c r="B440" s="832" t="s">
        <v>591</v>
      </c>
      <c r="C440" s="835" t="s">
        <v>621</v>
      </c>
      <c r="D440" s="863" t="s">
        <v>622</v>
      </c>
      <c r="E440" s="835" t="s">
        <v>4483</v>
      </c>
      <c r="F440" s="863" t="s">
        <v>4484</v>
      </c>
      <c r="G440" s="835" t="s">
        <v>4521</v>
      </c>
      <c r="H440" s="835" t="s">
        <v>4522</v>
      </c>
      <c r="I440" s="849">
        <v>11.729999542236328</v>
      </c>
      <c r="J440" s="849">
        <v>15</v>
      </c>
      <c r="K440" s="850">
        <v>175.95000457763672</v>
      </c>
    </row>
    <row r="441" spans="1:11" ht="14.4" customHeight="1" x14ac:dyDescent="0.3">
      <c r="A441" s="831" t="s">
        <v>590</v>
      </c>
      <c r="B441" s="832" t="s">
        <v>591</v>
      </c>
      <c r="C441" s="835" t="s">
        <v>621</v>
      </c>
      <c r="D441" s="863" t="s">
        <v>622</v>
      </c>
      <c r="E441" s="835" t="s">
        <v>4483</v>
      </c>
      <c r="F441" s="863" t="s">
        <v>4484</v>
      </c>
      <c r="G441" s="835" t="s">
        <v>4523</v>
      </c>
      <c r="H441" s="835" t="s">
        <v>4524</v>
      </c>
      <c r="I441" s="849">
        <v>13.310000419616699</v>
      </c>
      <c r="J441" s="849">
        <v>25</v>
      </c>
      <c r="K441" s="850">
        <v>332.75001525878906</v>
      </c>
    </row>
    <row r="442" spans="1:11" ht="14.4" customHeight="1" x14ac:dyDescent="0.3">
      <c r="A442" s="831" t="s">
        <v>590</v>
      </c>
      <c r="B442" s="832" t="s">
        <v>591</v>
      </c>
      <c r="C442" s="835" t="s">
        <v>621</v>
      </c>
      <c r="D442" s="863" t="s">
        <v>622</v>
      </c>
      <c r="E442" s="835" t="s">
        <v>4483</v>
      </c>
      <c r="F442" s="863" t="s">
        <v>4484</v>
      </c>
      <c r="G442" s="835" t="s">
        <v>4525</v>
      </c>
      <c r="H442" s="835" t="s">
        <v>4526</v>
      </c>
      <c r="I442" s="849">
        <v>25.530000686645508</v>
      </c>
      <c r="J442" s="849">
        <v>15</v>
      </c>
      <c r="K442" s="850">
        <v>382.95000457763672</v>
      </c>
    </row>
    <row r="443" spans="1:11" ht="14.4" customHeight="1" x14ac:dyDescent="0.3">
      <c r="A443" s="831" t="s">
        <v>590</v>
      </c>
      <c r="B443" s="832" t="s">
        <v>591</v>
      </c>
      <c r="C443" s="835" t="s">
        <v>621</v>
      </c>
      <c r="D443" s="863" t="s">
        <v>622</v>
      </c>
      <c r="E443" s="835" t="s">
        <v>4483</v>
      </c>
      <c r="F443" s="863" t="s">
        <v>4484</v>
      </c>
      <c r="G443" s="835" t="s">
        <v>4921</v>
      </c>
      <c r="H443" s="835" t="s">
        <v>4922</v>
      </c>
      <c r="I443" s="849">
        <v>2.0399999618530273</v>
      </c>
      <c r="J443" s="849">
        <v>1000</v>
      </c>
      <c r="K443" s="850">
        <v>2044.9000244140625</v>
      </c>
    </row>
    <row r="444" spans="1:11" ht="14.4" customHeight="1" x14ac:dyDescent="0.3">
      <c r="A444" s="831" t="s">
        <v>590</v>
      </c>
      <c r="B444" s="832" t="s">
        <v>591</v>
      </c>
      <c r="C444" s="835" t="s">
        <v>621</v>
      </c>
      <c r="D444" s="863" t="s">
        <v>622</v>
      </c>
      <c r="E444" s="835" t="s">
        <v>4483</v>
      </c>
      <c r="F444" s="863" t="s">
        <v>4484</v>
      </c>
      <c r="G444" s="835" t="s">
        <v>4923</v>
      </c>
      <c r="H444" s="835" t="s">
        <v>4924</v>
      </c>
      <c r="I444" s="849">
        <v>59.459999084472656</v>
      </c>
      <c r="J444" s="849">
        <v>200</v>
      </c>
      <c r="K444" s="850">
        <v>11891.8798828125</v>
      </c>
    </row>
    <row r="445" spans="1:11" ht="14.4" customHeight="1" x14ac:dyDescent="0.3">
      <c r="A445" s="831" t="s">
        <v>590</v>
      </c>
      <c r="B445" s="832" t="s">
        <v>591</v>
      </c>
      <c r="C445" s="835" t="s">
        <v>621</v>
      </c>
      <c r="D445" s="863" t="s">
        <v>622</v>
      </c>
      <c r="E445" s="835" t="s">
        <v>4483</v>
      </c>
      <c r="F445" s="863" t="s">
        <v>4484</v>
      </c>
      <c r="G445" s="835" t="s">
        <v>4543</v>
      </c>
      <c r="H445" s="835" t="s">
        <v>4544</v>
      </c>
      <c r="I445" s="849">
        <v>1.0900000333786011</v>
      </c>
      <c r="J445" s="849">
        <v>300</v>
      </c>
      <c r="K445" s="850">
        <v>327</v>
      </c>
    </row>
    <row r="446" spans="1:11" ht="14.4" customHeight="1" x14ac:dyDescent="0.3">
      <c r="A446" s="831" t="s">
        <v>590</v>
      </c>
      <c r="B446" s="832" t="s">
        <v>591</v>
      </c>
      <c r="C446" s="835" t="s">
        <v>621</v>
      </c>
      <c r="D446" s="863" t="s">
        <v>622</v>
      </c>
      <c r="E446" s="835" t="s">
        <v>4483</v>
      </c>
      <c r="F446" s="863" t="s">
        <v>4484</v>
      </c>
      <c r="G446" s="835" t="s">
        <v>4925</v>
      </c>
      <c r="H446" s="835" t="s">
        <v>4926</v>
      </c>
      <c r="I446" s="849">
        <v>4.0999999046325684</v>
      </c>
      <c r="J446" s="849">
        <v>50</v>
      </c>
      <c r="K446" s="850">
        <v>205.10000610351562</v>
      </c>
    </row>
    <row r="447" spans="1:11" ht="14.4" customHeight="1" x14ac:dyDescent="0.3">
      <c r="A447" s="831" t="s">
        <v>590</v>
      </c>
      <c r="B447" s="832" t="s">
        <v>591</v>
      </c>
      <c r="C447" s="835" t="s">
        <v>621</v>
      </c>
      <c r="D447" s="863" t="s">
        <v>622</v>
      </c>
      <c r="E447" s="835" t="s">
        <v>4483</v>
      </c>
      <c r="F447" s="863" t="s">
        <v>4484</v>
      </c>
      <c r="G447" s="835" t="s">
        <v>4927</v>
      </c>
      <c r="H447" s="835" t="s">
        <v>4928</v>
      </c>
      <c r="I447" s="849">
        <v>317.44000244140625</v>
      </c>
      <c r="J447" s="849">
        <v>180</v>
      </c>
      <c r="K447" s="850">
        <v>57139.5703125</v>
      </c>
    </row>
    <row r="448" spans="1:11" ht="14.4" customHeight="1" x14ac:dyDescent="0.3">
      <c r="A448" s="831" t="s">
        <v>590</v>
      </c>
      <c r="B448" s="832" t="s">
        <v>591</v>
      </c>
      <c r="C448" s="835" t="s">
        <v>621</v>
      </c>
      <c r="D448" s="863" t="s">
        <v>622</v>
      </c>
      <c r="E448" s="835" t="s">
        <v>4483</v>
      </c>
      <c r="F448" s="863" t="s">
        <v>4484</v>
      </c>
      <c r="G448" s="835" t="s">
        <v>4929</v>
      </c>
      <c r="H448" s="835" t="s">
        <v>4930</v>
      </c>
      <c r="I448" s="849">
        <v>317.44000244140625</v>
      </c>
      <c r="J448" s="849">
        <v>180</v>
      </c>
      <c r="K448" s="850">
        <v>57139.55078125</v>
      </c>
    </row>
    <row r="449" spans="1:11" ht="14.4" customHeight="1" x14ac:dyDescent="0.3">
      <c r="A449" s="831" t="s">
        <v>590</v>
      </c>
      <c r="B449" s="832" t="s">
        <v>591</v>
      </c>
      <c r="C449" s="835" t="s">
        <v>621</v>
      </c>
      <c r="D449" s="863" t="s">
        <v>622</v>
      </c>
      <c r="E449" s="835" t="s">
        <v>4617</v>
      </c>
      <c r="F449" s="863" t="s">
        <v>4618</v>
      </c>
      <c r="G449" s="835" t="s">
        <v>4619</v>
      </c>
      <c r="H449" s="835" t="s">
        <v>4620</v>
      </c>
      <c r="I449" s="849">
        <v>0.62999999523162842</v>
      </c>
      <c r="J449" s="849">
        <v>7000</v>
      </c>
      <c r="K449" s="850">
        <v>4410</v>
      </c>
    </row>
    <row r="450" spans="1:11" ht="14.4" customHeight="1" x14ac:dyDescent="0.3">
      <c r="A450" s="831" t="s">
        <v>590</v>
      </c>
      <c r="B450" s="832" t="s">
        <v>591</v>
      </c>
      <c r="C450" s="835" t="s">
        <v>621</v>
      </c>
      <c r="D450" s="863" t="s">
        <v>622</v>
      </c>
      <c r="E450" s="835" t="s">
        <v>4617</v>
      </c>
      <c r="F450" s="863" t="s">
        <v>4618</v>
      </c>
      <c r="G450" s="835" t="s">
        <v>4621</v>
      </c>
      <c r="H450" s="835" t="s">
        <v>4622</v>
      </c>
      <c r="I450" s="849">
        <v>0.63499999046325684</v>
      </c>
      <c r="J450" s="849">
        <v>8000</v>
      </c>
      <c r="K450" s="850">
        <v>5080</v>
      </c>
    </row>
    <row r="451" spans="1:11" ht="14.4" customHeight="1" x14ac:dyDescent="0.3">
      <c r="A451" s="831" t="s">
        <v>590</v>
      </c>
      <c r="B451" s="832" t="s">
        <v>591</v>
      </c>
      <c r="C451" s="835" t="s">
        <v>621</v>
      </c>
      <c r="D451" s="863" t="s">
        <v>622</v>
      </c>
      <c r="E451" s="835" t="s">
        <v>4617</v>
      </c>
      <c r="F451" s="863" t="s">
        <v>4618</v>
      </c>
      <c r="G451" s="835" t="s">
        <v>4623</v>
      </c>
      <c r="H451" s="835" t="s">
        <v>4624</v>
      </c>
      <c r="I451" s="849">
        <v>0.62999999523162842</v>
      </c>
      <c r="J451" s="849">
        <v>10000</v>
      </c>
      <c r="K451" s="850">
        <v>6300</v>
      </c>
    </row>
    <row r="452" spans="1:11" ht="14.4" customHeight="1" x14ac:dyDescent="0.3">
      <c r="A452" s="831" t="s">
        <v>590</v>
      </c>
      <c r="B452" s="832" t="s">
        <v>591</v>
      </c>
      <c r="C452" s="835" t="s">
        <v>4403</v>
      </c>
      <c r="D452" s="863" t="s">
        <v>4404</v>
      </c>
      <c r="E452" s="835" t="s">
        <v>4483</v>
      </c>
      <c r="F452" s="863" t="s">
        <v>4484</v>
      </c>
      <c r="G452" s="835" t="s">
        <v>4931</v>
      </c>
      <c r="H452" s="835" t="s">
        <v>4932</v>
      </c>
      <c r="I452" s="849">
        <v>664.1300048828125</v>
      </c>
      <c r="J452" s="849">
        <v>48</v>
      </c>
      <c r="K452" s="850">
        <v>31878</v>
      </c>
    </row>
    <row r="453" spans="1:11" ht="14.4" customHeight="1" x14ac:dyDescent="0.3">
      <c r="A453" s="831" t="s">
        <v>590</v>
      </c>
      <c r="B453" s="832" t="s">
        <v>591</v>
      </c>
      <c r="C453" s="835" t="s">
        <v>4403</v>
      </c>
      <c r="D453" s="863" t="s">
        <v>4404</v>
      </c>
      <c r="E453" s="835" t="s">
        <v>4483</v>
      </c>
      <c r="F453" s="863" t="s">
        <v>4484</v>
      </c>
      <c r="G453" s="835" t="s">
        <v>4933</v>
      </c>
      <c r="H453" s="835" t="s">
        <v>4934</v>
      </c>
      <c r="I453" s="849">
        <v>183.53999328613281</v>
      </c>
      <c r="J453" s="849">
        <v>10</v>
      </c>
      <c r="K453" s="850">
        <v>1835.4000244140625</v>
      </c>
    </row>
    <row r="454" spans="1:11" ht="14.4" customHeight="1" x14ac:dyDescent="0.3">
      <c r="A454" s="831" t="s">
        <v>590</v>
      </c>
      <c r="B454" s="832" t="s">
        <v>591</v>
      </c>
      <c r="C454" s="835" t="s">
        <v>4403</v>
      </c>
      <c r="D454" s="863" t="s">
        <v>4404</v>
      </c>
      <c r="E454" s="835" t="s">
        <v>4483</v>
      </c>
      <c r="F454" s="863" t="s">
        <v>4484</v>
      </c>
      <c r="G454" s="835" t="s">
        <v>4935</v>
      </c>
      <c r="H454" s="835" t="s">
        <v>4936</v>
      </c>
      <c r="I454" s="849">
        <v>3630</v>
      </c>
      <c r="J454" s="849">
        <v>20</v>
      </c>
      <c r="K454" s="850">
        <v>72600</v>
      </c>
    </row>
    <row r="455" spans="1:11" ht="14.4" customHeight="1" x14ac:dyDescent="0.3">
      <c r="A455" s="831" t="s">
        <v>590</v>
      </c>
      <c r="B455" s="832" t="s">
        <v>591</v>
      </c>
      <c r="C455" s="835" t="s">
        <v>4403</v>
      </c>
      <c r="D455" s="863" t="s">
        <v>4404</v>
      </c>
      <c r="E455" s="835" t="s">
        <v>4483</v>
      </c>
      <c r="F455" s="863" t="s">
        <v>4484</v>
      </c>
      <c r="G455" s="835" t="s">
        <v>4937</v>
      </c>
      <c r="H455" s="835" t="s">
        <v>4938</v>
      </c>
      <c r="I455" s="849">
        <v>78.650001525878906</v>
      </c>
      <c r="J455" s="849">
        <v>100</v>
      </c>
      <c r="K455" s="850">
        <v>7865</v>
      </c>
    </row>
    <row r="456" spans="1:11" ht="14.4" customHeight="1" x14ac:dyDescent="0.3">
      <c r="A456" s="831" t="s">
        <v>590</v>
      </c>
      <c r="B456" s="832" t="s">
        <v>591</v>
      </c>
      <c r="C456" s="835" t="s">
        <v>4403</v>
      </c>
      <c r="D456" s="863" t="s">
        <v>4404</v>
      </c>
      <c r="E456" s="835" t="s">
        <v>4587</v>
      </c>
      <c r="F456" s="863" t="s">
        <v>4588</v>
      </c>
      <c r="G456" s="835" t="s">
        <v>4939</v>
      </c>
      <c r="H456" s="835" t="s">
        <v>4940</v>
      </c>
      <c r="I456" s="849">
        <v>121</v>
      </c>
      <c r="J456" s="849">
        <v>36</v>
      </c>
      <c r="K456" s="850">
        <v>4356</v>
      </c>
    </row>
    <row r="457" spans="1:11" ht="14.4" customHeight="1" x14ac:dyDescent="0.3">
      <c r="A457" s="831" t="s">
        <v>590</v>
      </c>
      <c r="B457" s="832" t="s">
        <v>591</v>
      </c>
      <c r="C457" s="835" t="s">
        <v>4403</v>
      </c>
      <c r="D457" s="863" t="s">
        <v>4404</v>
      </c>
      <c r="E457" s="835" t="s">
        <v>4587</v>
      </c>
      <c r="F457" s="863" t="s">
        <v>4588</v>
      </c>
      <c r="G457" s="835" t="s">
        <v>4941</v>
      </c>
      <c r="H457" s="835" t="s">
        <v>4942</v>
      </c>
      <c r="I457" s="849">
        <v>6413</v>
      </c>
      <c r="J457" s="849">
        <v>12</v>
      </c>
      <c r="K457" s="850">
        <v>76956</v>
      </c>
    </row>
    <row r="458" spans="1:11" ht="14.4" customHeight="1" x14ac:dyDescent="0.3">
      <c r="A458" s="831" t="s">
        <v>590</v>
      </c>
      <c r="B458" s="832" t="s">
        <v>591</v>
      </c>
      <c r="C458" s="835" t="s">
        <v>624</v>
      </c>
      <c r="D458" s="863" t="s">
        <v>625</v>
      </c>
      <c r="E458" s="835" t="s">
        <v>4409</v>
      </c>
      <c r="F458" s="863" t="s">
        <v>4410</v>
      </c>
      <c r="G458" s="835" t="s">
        <v>4943</v>
      </c>
      <c r="H458" s="835" t="s">
        <v>4944</v>
      </c>
      <c r="I458" s="849">
        <v>1815.3703707181489</v>
      </c>
      <c r="J458" s="849">
        <v>22</v>
      </c>
      <c r="K458" s="850">
        <v>39936.009765625</v>
      </c>
    </row>
    <row r="459" spans="1:11" ht="14.4" customHeight="1" x14ac:dyDescent="0.3">
      <c r="A459" s="831" t="s">
        <v>590</v>
      </c>
      <c r="B459" s="832" t="s">
        <v>591</v>
      </c>
      <c r="C459" s="835" t="s">
        <v>624</v>
      </c>
      <c r="D459" s="863" t="s">
        <v>625</v>
      </c>
      <c r="E459" s="835" t="s">
        <v>4409</v>
      </c>
      <c r="F459" s="863" t="s">
        <v>4410</v>
      </c>
      <c r="G459" s="835" t="s">
        <v>4945</v>
      </c>
      <c r="H459" s="835" t="s">
        <v>4946</v>
      </c>
      <c r="I459" s="849">
        <v>14168</v>
      </c>
      <c r="J459" s="849">
        <v>2</v>
      </c>
      <c r="K459" s="850">
        <v>28336</v>
      </c>
    </row>
    <row r="460" spans="1:11" ht="14.4" customHeight="1" x14ac:dyDescent="0.3">
      <c r="A460" s="831" t="s">
        <v>590</v>
      </c>
      <c r="B460" s="832" t="s">
        <v>591</v>
      </c>
      <c r="C460" s="835" t="s">
        <v>624</v>
      </c>
      <c r="D460" s="863" t="s">
        <v>625</v>
      </c>
      <c r="E460" s="835" t="s">
        <v>4409</v>
      </c>
      <c r="F460" s="863" t="s">
        <v>4410</v>
      </c>
      <c r="G460" s="835" t="s">
        <v>4947</v>
      </c>
      <c r="H460" s="835" t="s">
        <v>4948</v>
      </c>
      <c r="I460" s="849">
        <v>1724.2455952962239</v>
      </c>
      <c r="J460" s="849">
        <v>71</v>
      </c>
      <c r="K460" s="850">
        <v>122421.47021484375</v>
      </c>
    </row>
    <row r="461" spans="1:11" ht="14.4" customHeight="1" x14ac:dyDescent="0.3">
      <c r="A461" s="831" t="s">
        <v>590</v>
      </c>
      <c r="B461" s="832" t="s">
        <v>591</v>
      </c>
      <c r="C461" s="835" t="s">
        <v>624</v>
      </c>
      <c r="D461" s="863" t="s">
        <v>625</v>
      </c>
      <c r="E461" s="835" t="s">
        <v>4409</v>
      </c>
      <c r="F461" s="863" t="s">
        <v>4410</v>
      </c>
      <c r="G461" s="835" t="s">
        <v>4949</v>
      </c>
      <c r="H461" s="835" t="s">
        <v>4950</v>
      </c>
      <c r="I461" s="849">
        <v>2782.9909889914775</v>
      </c>
      <c r="J461" s="849">
        <v>39</v>
      </c>
      <c r="K461" s="850">
        <v>108536.640625</v>
      </c>
    </row>
    <row r="462" spans="1:11" ht="14.4" customHeight="1" x14ac:dyDescent="0.3">
      <c r="A462" s="831" t="s">
        <v>590</v>
      </c>
      <c r="B462" s="832" t="s">
        <v>591</v>
      </c>
      <c r="C462" s="835" t="s">
        <v>624</v>
      </c>
      <c r="D462" s="863" t="s">
        <v>625</v>
      </c>
      <c r="E462" s="835" t="s">
        <v>4409</v>
      </c>
      <c r="F462" s="863" t="s">
        <v>4410</v>
      </c>
      <c r="G462" s="835" t="s">
        <v>4951</v>
      </c>
      <c r="H462" s="835" t="s">
        <v>4952</v>
      </c>
      <c r="I462" s="849">
        <v>5203</v>
      </c>
      <c r="J462" s="849">
        <v>3</v>
      </c>
      <c r="K462" s="850">
        <v>15609</v>
      </c>
    </row>
    <row r="463" spans="1:11" ht="14.4" customHeight="1" x14ac:dyDescent="0.3">
      <c r="A463" s="831" t="s">
        <v>590</v>
      </c>
      <c r="B463" s="832" t="s">
        <v>591</v>
      </c>
      <c r="C463" s="835" t="s">
        <v>624</v>
      </c>
      <c r="D463" s="863" t="s">
        <v>625</v>
      </c>
      <c r="E463" s="835" t="s">
        <v>4409</v>
      </c>
      <c r="F463" s="863" t="s">
        <v>4410</v>
      </c>
      <c r="G463" s="835" t="s">
        <v>4953</v>
      </c>
      <c r="H463" s="835" t="s">
        <v>4954</v>
      </c>
      <c r="I463" s="849">
        <v>4320.6560546874998</v>
      </c>
      <c r="J463" s="849">
        <v>6</v>
      </c>
      <c r="K463" s="850">
        <v>25923.00048828125</v>
      </c>
    </row>
    <row r="464" spans="1:11" ht="14.4" customHeight="1" x14ac:dyDescent="0.3">
      <c r="A464" s="831" t="s">
        <v>590</v>
      </c>
      <c r="B464" s="832" t="s">
        <v>591</v>
      </c>
      <c r="C464" s="835" t="s">
        <v>624</v>
      </c>
      <c r="D464" s="863" t="s">
        <v>625</v>
      </c>
      <c r="E464" s="835" t="s">
        <v>4409</v>
      </c>
      <c r="F464" s="863" t="s">
        <v>4410</v>
      </c>
      <c r="G464" s="835" t="s">
        <v>4955</v>
      </c>
      <c r="H464" s="835" t="s">
        <v>4956</v>
      </c>
      <c r="I464" s="849">
        <v>1.2100000381469727</v>
      </c>
      <c r="J464" s="849">
        <v>1</v>
      </c>
      <c r="K464" s="850">
        <v>1.2100000381469727</v>
      </c>
    </row>
    <row r="465" spans="1:11" ht="14.4" customHeight="1" x14ac:dyDescent="0.3">
      <c r="A465" s="831" t="s">
        <v>590</v>
      </c>
      <c r="B465" s="832" t="s">
        <v>591</v>
      </c>
      <c r="C465" s="835" t="s">
        <v>624</v>
      </c>
      <c r="D465" s="863" t="s">
        <v>625</v>
      </c>
      <c r="E465" s="835" t="s">
        <v>4409</v>
      </c>
      <c r="F465" s="863" t="s">
        <v>4410</v>
      </c>
      <c r="G465" s="835" t="s">
        <v>4957</v>
      </c>
      <c r="H465" s="835" t="s">
        <v>4958</v>
      </c>
      <c r="I465" s="849">
        <v>2815.199951171875</v>
      </c>
      <c r="J465" s="849">
        <v>10</v>
      </c>
      <c r="K465" s="850">
        <v>28152</v>
      </c>
    </row>
    <row r="466" spans="1:11" ht="14.4" customHeight="1" x14ac:dyDescent="0.3">
      <c r="A466" s="831" t="s">
        <v>590</v>
      </c>
      <c r="B466" s="832" t="s">
        <v>591</v>
      </c>
      <c r="C466" s="835" t="s">
        <v>624</v>
      </c>
      <c r="D466" s="863" t="s">
        <v>625</v>
      </c>
      <c r="E466" s="835" t="s">
        <v>4409</v>
      </c>
      <c r="F466" s="863" t="s">
        <v>4410</v>
      </c>
      <c r="G466" s="835" t="s">
        <v>4959</v>
      </c>
      <c r="H466" s="835" t="s">
        <v>4960</v>
      </c>
      <c r="I466" s="849">
        <v>2815.199951171875</v>
      </c>
      <c r="J466" s="849">
        <v>12</v>
      </c>
      <c r="K466" s="850">
        <v>33782.3984375</v>
      </c>
    </row>
    <row r="467" spans="1:11" ht="14.4" customHeight="1" x14ac:dyDescent="0.3">
      <c r="A467" s="831" t="s">
        <v>590</v>
      </c>
      <c r="B467" s="832" t="s">
        <v>591</v>
      </c>
      <c r="C467" s="835" t="s">
        <v>624</v>
      </c>
      <c r="D467" s="863" t="s">
        <v>625</v>
      </c>
      <c r="E467" s="835" t="s">
        <v>4409</v>
      </c>
      <c r="F467" s="863" t="s">
        <v>4410</v>
      </c>
      <c r="G467" s="835" t="s">
        <v>4961</v>
      </c>
      <c r="H467" s="835" t="s">
        <v>4962</v>
      </c>
      <c r="I467" s="849">
        <v>2815.199951171875</v>
      </c>
      <c r="J467" s="849">
        <v>22</v>
      </c>
      <c r="K467" s="850">
        <v>61934.3984375</v>
      </c>
    </row>
    <row r="468" spans="1:11" ht="14.4" customHeight="1" x14ac:dyDescent="0.3">
      <c r="A468" s="831" t="s">
        <v>590</v>
      </c>
      <c r="B468" s="832" t="s">
        <v>591</v>
      </c>
      <c r="C468" s="835" t="s">
        <v>624</v>
      </c>
      <c r="D468" s="863" t="s">
        <v>625</v>
      </c>
      <c r="E468" s="835" t="s">
        <v>4409</v>
      </c>
      <c r="F468" s="863" t="s">
        <v>4410</v>
      </c>
      <c r="G468" s="835" t="s">
        <v>4963</v>
      </c>
      <c r="H468" s="835" t="s">
        <v>4964</v>
      </c>
      <c r="I468" s="849">
        <v>183.16249811764703</v>
      </c>
      <c r="J468" s="849">
        <v>1</v>
      </c>
      <c r="K468" s="850">
        <v>183.16249811764703</v>
      </c>
    </row>
    <row r="469" spans="1:11" ht="14.4" customHeight="1" x14ac:dyDescent="0.3">
      <c r="A469" s="831" t="s">
        <v>590</v>
      </c>
      <c r="B469" s="832" t="s">
        <v>591</v>
      </c>
      <c r="C469" s="835" t="s">
        <v>624</v>
      </c>
      <c r="D469" s="863" t="s">
        <v>625</v>
      </c>
      <c r="E469" s="835" t="s">
        <v>4409</v>
      </c>
      <c r="F469" s="863" t="s">
        <v>4410</v>
      </c>
      <c r="G469" s="835" t="s">
        <v>4965</v>
      </c>
      <c r="H469" s="835" t="s">
        <v>4966</v>
      </c>
      <c r="I469" s="849">
        <v>13462.427490234375</v>
      </c>
      <c r="J469" s="849">
        <v>4</v>
      </c>
      <c r="K469" s="850">
        <v>53849.7099609375</v>
      </c>
    </row>
    <row r="470" spans="1:11" ht="14.4" customHeight="1" x14ac:dyDescent="0.3">
      <c r="A470" s="831" t="s">
        <v>590</v>
      </c>
      <c r="B470" s="832" t="s">
        <v>591</v>
      </c>
      <c r="C470" s="835" t="s">
        <v>624</v>
      </c>
      <c r="D470" s="863" t="s">
        <v>625</v>
      </c>
      <c r="E470" s="835" t="s">
        <v>4409</v>
      </c>
      <c r="F470" s="863" t="s">
        <v>4410</v>
      </c>
      <c r="G470" s="835" t="s">
        <v>4967</v>
      </c>
      <c r="H470" s="835" t="s">
        <v>4968</v>
      </c>
      <c r="I470" s="849">
        <v>20187.620442708332</v>
      </c>
      <c r="J470" s="849">
        <v>6</v>
      </c>
      <c r="K470" s="850">
        <v>121125.72265625</v>
      </c>
    </row>
    <row r="471" spans="1:11" ht="14.4" customHeight="1" x14ac:dyDescent="0.3">
      <c r="A471" s="831" t="s">
        <v>590</v>
      </c>
      <c r="B471" s="832" t="s">
        <v>591</v>
      </c>
      <c r="C471" s="835" t="s">
        <v>624</v>
      </c>
      <c r="D471" s="863" t="s">
        <v>625</v>
      </c>
      <c r="E471" s="835" t="s">
        <v>4409</v>
      </c>
      <c r="F471" s="863" t="s">
        <v>4410</v>
      </c>
      <c r="G471" s="835" t="s">
        <v>4969</v>
      </c>
      <c r="H471" s="835" t="s">
        <v>4970</v>
      </c>
      <c r="I471" s="849">
        <v>4815.9425048828125</v>
      </c>
      <c r="J471" s="849">
        <v>4</v>
      </c>
      <c r="K471" s="850">
        <v>19263.77001953125</v>
      </c>
    </row>
    <row r="472" spans="1:11" ht="14.4" customHeight="1" x14ac:dyDescent="0.3">
      <c r="A472" s="831" t="s">
        <v>590</v>
      </c>
      <c r="B472" s="832" t="s">
        <v>591</v>
      </c>
      <c r="C472" s="835" t="s">
        <v>624</v>
      </c>
      <c r="D472" s="863" t="s">
        <v>625</v>
      </c>
      <c r="E472" s="835" t="s">
        <v>4409</v>
      </c>
      <c r="F472" s="863" t="s">
        <v>4410</v>
      </c>
      <c r="G472" s="835" t="s">
        <v>4971</v>
      </c>
      <c r="H472" s="835" t="s">
        <v>4972</v>
      </c>
      <c r="I472" s="849">
        <v>646.14695231119788</v>
      </c>
      <c r="J472" s="849">
        <v>23</v>
      </c>
      <c r="K472" s="850">
        <v>14861.360229492188</v>
      </c>
    </row>
    <row r="473" spans="1:11" ht="14.4" customHeight="1" x14ac:dyDescent="0.3">
      <c r="A473" s="831" t="s">
        <v>590</v>
      </c>
      <c r="B473" s="832" t="s">
        <v>591</v>
      </c>
      <c r="C473" s="835" t="s">
        <v>624</v>
      </c>
      <c r="D473" s="863" t="s">
        <v>625</v>
      </c>
      <c r="E473" s="835" t="s">
        <v>4409</v>
      </c>
      <c r="F473" s="863" t="s">
        <v>4410</v>
      </c>
      <c r="G473" s="835" t="s">
        <v>4973</v>
      </c>
      <c r="H473" s="835" t="s">
        <v>4974</v>
      </c>
      <c r="I473" s="849">
        <v>147.92500305175781</v>
      </c>
      <c r="J473" s="849">
        <v>11</v>
      </c>
      <c r="K473" s="850">
        <v>1011.3500061035156</v>
      </c>
    </row>
    <row r="474" spans="1:11" ht="14.4" customHeight="1" x14ac:dyDescent="0.3">
      <c r="A474" s="831" t="s">
        <v>590</v>
      </c>
      <c r="B474" s="832" t="s">
        <v>591</v>
      </c>
      <c r="C474" s="835" t="s">
        <v>624</v>
      </c>
      <c r="D474" s="863" t="s">
        <v>625</v>
      </c>
      <c r="E474" s="835" t="s">
        <v>4409</v>
      </c>
      <c r="F474" s="863" t="s">
        <v>4410</v>
      </c>
      <c r="G474" s="835" t="s">
        <v>4975</v>
      </c>
      <c r="H474" s="835" t="s">
        <v>4976</v>
      </c>
      <c r="I474" s="849">
        <v>5255.6298828125</v>
      </c>
      <c r="J474" s="849">
        <v>6</v>
      </c>
      <c r="K474" s="850">
        <v>31534.69921875</v>
      </c>
    </row>
    <row r="475" spans="1:11" ht="14.4" customHeight="1" x14ac:dyDescent="0.3">
      <c r="A475" s="831" t="s">
        <v>590</v>
      </c>
      <c r="B475" s="832" t="s">
        <v>591</v>
      </c>
      <c r="C475" s="835" t="s">
        <v>624</v>
      </c>
      <c r="D475" s="863" t="s">
        <v>625</v>
      </c>
      <c r="E475" s="835" t="s">
        <v>4409</v>
      </c>
      <c r="F475" s="863" t="s">
        <v>4410</v>
      </c>
      <c r="G475" s="835" t="s">
        <v>4977</v>
      </c>
      <c r="H475" s="835" t="s">
        <v>4978</v>
      </c>
      <c r="I475" s="849">
        <v>1587.86572265625</v>
      </c>
      <c r="J475" s="849">
        <v>10</v>
      </c>
      <c r="K475" s="850">
        <v>15878.829956054688</v>
      </c>
    </row>
    <row r="476" spans="1:11" ht="14.4" customHeight="1" x14ac:dyDescent="0.3">
      <c r="A476" s="831" t="s">
        <v>590</v>
      </c>
      <c r="B476" s="832" t="s">
        <v>591</v>
      </c>
      <c r="C476" s="835" t="s">
        <v>624</v>
      </c>
      <c r="D476" s="863" t="s">
        <v>625</v>
      </c>
      <c r="E476" s="835" t="s">
        <v>4409</v>
      </c>
      <c r="F476" s="863" t="s">
        <v>4410</v>
      </c>
      <c r="G476" s="835" t="s">
        <v>4979</v>
      </c>
      <c r="H476" s="835" t="s">
        <v>4980</v>
      </c>
      <c r="I476" s="849">
        <v>439.23528616768971</v>
      </c>
      <c r="J476" s="849">
        <v>22</v>
      </c>
      <c r="K476" s="850">
        <v>9663.1999206542969</v>
      </c>
    </row>
    <row r="477" spans="1:11" ht="14.4" customHeight="1" x14ac:dyDescent="0.3">
      <c r="A477" s="831" t="s">
        <v>590</v>
      </c>
      <c r="B477" s="832" t="s">
        <v>591</v>
      </c>
      <c r="C477" s="835" t="s">
        <v>624</v>
      </c>
      <c r="D477" s="863" t="s">
        <v>625</v>
      </c>
      <c r="E477" s="835" t="s">
        <v>4409</v>
      </c>
      <c r="F477" s="863" t="s">
        <v>4410</v>
      </c>
      <c r="G477" s="835" t="s">
        <v>4981</v>
      </c>
      <c r="H477" s="835" t="s">
        <v>4982</v>
      </c>
      <c r="I477" s="849">
        <v>91.11250114440918</v>
      </c>
      <c r="J477" s="849">
        <v>17</v>
      </c>
      <c r="K477" s="850">
        <v>1548.9099884033203</v>
      </c>
    </row>
    <row r="478" spans="1:11" ht="14.4" customHeight="1" x14ac:dyDescent="0.3">
      <c r="A478" s="831" t="s">
        <v>590</v>
      </c>
      <c r="B478" s="832" t="s">
        <v>591</v>
      </c>
      <c r="C478" s="835" t="s">
        <v>624</v>
      </c>
      <c r="D478" s="863" t="s">
        <v>625</v>
      </c>
      <c r="E478" s="835" t="s">
        <v>4409</v>
      </c>
      <c r="F478" s="863" t="s">
        <v>4410</v>
      </c>
      <c r="G478" s="835" t="s">
        <v>4983</v>
      </c>
      <c r="H478" s="835" t="s">
        <v>4984</v>
      </c>
      <c r="I478" s="849">
        <v>394.46000671386719</v>
      </c>
      <c r="J478" s="849">
        <v>5</v>
      </c>
      <c r="K478" s="850">
        <v>1966.2500305175781</v>
      </c>
    </row>
    <row r="479" spans="1:11" ht="14.4" customHeight="1" x14ac:dyDescent="0.3">
      <c r="A479" s="831" t="s">
        <v>590</v>
      </c>
      <c r="B479" s="832" t="s">
        <v>591</v>
      </c>
      <c r="C479" s="835" t="s">
        <v>624</v>
      </c>
      <c r="D479" s="863" t="s">
        <v>625</v>
      </c>
      <c r="E479" s="835" t="s">
        <v>4409</v>
      </c>
      <c r="F479" s="863" t="s">
        <v>4410</v>
      </c>
      <c r="G479" s="835" t="s">
        <v>4985</v>
      </c>
      <c r="H479" s="835" t="s">
        <v>4986</v>
      </c>
      <c r="I479" s="849">
        <v>195.44495189262454</v>
      </c>
      <c r="J479" s="849">
        <v>3</v>
      </c>
      <c r="K479" s="850">
        <v>586.33485567787363</v>
      </c>
    </row>
    <row r="480" spans="1:11" ht="14.4" customHeight="1" x14ac:dyDescent="0.3">
      <c r="A480" s="831" t="s">
        <v>590</v>
      </c>
      <c r="B480" s="832" t="s">
        <v>591</v>
      </c>
      <c r="C480" s="835" t="s">
        <v>624</v>
      </c>
      <c r="D480" s="863" t="s">
        <v>625</v>
      </c>
      <c r="E480" s="835" t="s">
        <v>4409</v>
      </c>
      <c r="F480" s="863" t="s">
        <v>4410</v>
      </c>
      <c r="G480" s="835" t="s">
        <v>4987</v>
      </c>
      <c r="H480" s="835" t="s">
        <v>4988</v>
      </c>
      <c r="I480" s="849">
        <v>13128.481889204546</v>
      </c>
      <c r="J480" s="849">
        <v>13</v>
      </c>
      <c r="K480" s="850">
        <v>170670.30078125</v>
      </c>
    </row>
    <row r="481" spans="1:11" ht="14.4" customHeight="1" x14ac:dyDescent="0.3">
      <c r="A481" s="831" t="s">
        <v>590</v>
      </c>
      <c r="B481" s="832" t="s">
        <v>591</v>
      </c>
      <c r="C481" s="835" t="s">
        <v>624</v>
      </c>
      <c r="D481" s="863" t="s">
        <v>625</v>
      </c>
      <c r="E481" s="835" t="s">
        <v>4409</v>
      </c>
      <c r="F481" s="863" t="s">
        <v>4410</v>
      </c>
      <c r="G481" s="835" t="s">
        <v>4989</v>
      </c>
      <c r="H481" s="835" t="s">
        <v>4990</v>
      </c>
      <c r="I481" s="849">
        <v>356.67001342773437</v>
      </c>
      <c r="J481" s="849">
        <v>1</v>
      </c>
      <c r="K481" s="850">
        <v>356.67001342773437</v>
      </c>
    </row>
    <row r="482" spans="1:11" ht="14.4" customHeight="1" x14ac:dyDescent="0.3">
      <c r="A482" s="831" t="s">
        <v>590</v>
      </c>
      <c r="B482" s="832" t="s">
        <v>591</v>
      </c>
      <c r="C482" s="835" t="s">
        <v>624</v>
      </c>
      <c r="D482" s="863" t="s">
        <v>625</v>
      </c>
      <c r="E482" s="835" t="s">
        <v>4409</v>
      </c>
      <c r="F482" s="863" t="s">
        <v>4410</v>
      </c>
      <c r="G482" s="835" t="s">
        <v>4991</v>
      </c>
      <c r="H482" s="835" t="s">
        <v>4992</v>
      </c>
      <c r="I482" s="849">
        <v>6122.5955946180557</v>
      </c>
      <c r="J482" s="849">
        <v>14</v>
      </c>
      <c r="K482" s="850">
        <v>85716.34130859375</v>
      </c>
    </row>
    <row r="483" spans="1:11" ht="14.4" customHeight="1" x14ac:dyDescent="0.3">
      <c r="A483" s="831" t="s">
        <v>590</v>
      </c>
      <c r="B483" s="832" t="s">
        <v>591</v>
      </c>
      <c r="C483" s="835" t="s">
        <v>624</v>
      </c>
      <c r="D483" s="863" t="s">
        <v>625</v>
      </c>
      <c r="E483" s="835" t="s">
        <v>4409</v>
      </c>
      <c r="F483" s="863" t="s">
        <v>4410</v>
      </c>
      <c r="G483" s="835" t="s">
        <v>4993</v>
      </c>
      <c r="H483" s="835" t="s">
        <v>4994</v>
      </c>
      <c r="I483" s="849">
        <v>14120.654101562501</v>
      </c>
      <c r="J483" s="849">
        <v>6</v>
      </c>
      <c r="K483" s="850">
        <v>84723.970703125</v>
      </c>
    </row>
    <row r="484" spans="1:11" ht="14.4" customHeight="1" x14ac:dyDescent="0.3">
      <c r="A484" s="831" t="s">
        <v>590</v>
      </c>
      <c r="B484" s="832" t="s">
        <v>591</v>
      </c>
      <c r="C484" s="835" t="s">
        <v>624</v>
      </c>
      <c r="D484" s="863" t="s">
        <v>625</v>
      </c>
      <c r="E484" s="835" t="s">
        <v>4409</v>
      </c>
      <c r="F484" s="863" t="s">
        <v>4410</v>
      </c>
      <c r="G484" s="835" t="s">
        <v>4995</v>
      </c>
      <c r="H484" s="835" t="s">
        <v>4996</v>
      </c>
      <c r="I484" s="849">
        <v>5009.3934849330353</v>
      </c>
      <c r="J484" s="849">
        <v>15</v>
      </c>
      <c r="K484" s="850">
        <v>75140.89892578125</v>
      </c>
    </row>
    <row r="485" spans="1:11" ht="14.4" customHeight="1" x14ac:dyDescent="0.3">
      <c r="A485" s="831" t="s">
        <v>590</v>
      </c>
      <c r="B485" s="832" t="s">
        <v>591</v>
      </c>
      <c r="C485" s="835" t="s">
        <v>624</v>
      </c>
      <c r="D485" s="863" t="s">
        <v>625</v>
      </c>
      <c r="E485" s="835" t="s">
        <v>4409</v>
      </c>
      <c r="F485" s="863" t="s">
        <v>4410</v>
      </c>
      <c r="G485" s="835" t="s">
        <v>4997</v>
      </c>
      <c r="H485" s="835" t="s">
        <v>4998</v>
      </c>
      <c r="I485" s="849">
        <v>13588.309895833334</v>
      </c>
      <c r="J485" s="849">
        <v>10</v>
      </c>
      <c r="K485" s="850">
        <v>135883.0576171875</v>
      </c>
    </row>
    <row r="486" spans="1:11" ht="14.4" customHeight="1" x14ac:dyDescent="0.3">
      <c r="A486" s="831" t="s">
        <v>590</v>
      </c>
      <c r="B486" s="832" t="s">
        <v>591</v>
      </c>
      <c r="C486" s="835" t="s">
        <v>624</v>
      </c>
      <c r="D486" s="863" t="s">
        <v>625</v>
      </c>
      <c r="E486" s="835" t="s">
        <v>4409</v>
      </c>
      <c r="F486" s="863" t="s">
        <v>4410</v>
      </c>
      <c r="G486" s="835" t="s">
        <v>4999</v>
      </c>
      <c r="H486" s="835" t="s">
        <v>5000</v>
      </c>
      <c r="I486" s="849">
        <v>3388.0009416852677</v>
      </c>
      <c r="J486" s="849">
        <v>21</v>
      </c>
      <c r="K486" s="850">
        <v>71148.01953125</v>
      </c>
    </row>
    <row r="487" spans="1:11" ht="14.4" customHeight="1" x14ac:dyDescent="0.3">
      <c r="A487" s="831" t="s">
        <v>590</v>
      </c>
      <c r="B487" s="832" t="s">
        <v>591</v>
      </c>
      <c r="C487" s="835" t="s">
        <v>624</v>
      </c>
      <c r="D487" s="863" t="s">
        <v>625</v>
      </c>
      <c r="E487" s="835" t="s">
        <v>4409</v>
      </c>
      <c r="F487" s="863" t="s">
        <v>4410</v>
      </c>
      <c r="G487" s="835" t="s">
        <v>5001</v>
      </c>
      <c r="H487" s="835" t="s">
        <v>5002</v>
      </c>
      <c r="I487" s="849">
        <v>10164.521344866071</v>
      </c>
      <c r="J487" s="849">
        <v>7</v>
      </c>
      <c r="K487" s="850">
        <v>71151.6494140625</v>
      </c>
    </row>
    <row r="488" spans="1:11" ht="14.4" customHeight="1" x14ac:dyDescent="0.3">
      <c r="A488" s="831" t="s">
        <v>590</v>
      </c>
      <c r="B488" s="832" t="s">
        <v>591</v>
      </c>
      <c r="C488" s="835" t="s">
        <v>624</v>
      </c>
      <c r="D488" s="863" t="s">
        <v>625</v>
      </c>
      <c r="E488" s="835" t="s">
        <v>4409</v>
      </c>
      <c r="F488" s="863" t="s">
        <v>4410</v>
      </c>
      <c r="G488" s="835" t="s">
        <v>5003</v>
      </c>
      <c r="H488" s="835" t="s">
        <v>5004</v>
      </c>
      <c r="I488" s="849">
        <v>6388.7785295758931</v>
      </c>
      <c r="J488" s="849">
        <v>9</v>
      </c>
      <c r="K488" s="850">
        <v>57499.04931640625</v>
      </c>
    </row>
    <row r="489" spans="1:11" ht="14.4" customHeight="1" x14ac:dyDescent="0.3">
      <c r="A489" s="831" t="s">
        <v>590</v>
      </c>
      <c r="B489" s="832" t="s">
        <v>591</v>
      </c>
      <c r="C489" s="835" t="s">
        <v>624</v>
      </c>
      <c r="D489" s="863" t="s">
        <v>625</v>
      </c>
      <c r="E489" s="835" t="s">
        <v>4409</v>
      </c>
      <c r="F489" s="863" t="s">
        <v>4410</v>
      </c>
      <c r="G489" s="835" t="s">
        <v>5005</v>
      </c>
      <c r="H489" s="835" t="s">
        <v>5006</v>
      </c>
      <c r="I489" s="849">
        <v>1437.5</v>
      </c>
      <c r="J489" s="849">
        <v>4</v>
      </c>
      <c r="K489" s="850">
        <v>5750</v>
      </c>
    </row>
    <row r="490" spans="1:11" ht="14.4" customHeight="1" x14ac:dyDescent="0.3">
      <c r="A490" s="831" t="s">
        <v>590</v>
      </c>
      <c r="B490" s="832" t="s">
        <v>591</v>
      </c>
      <c r="C490" s="835" t="s">
        <v>624</v>
      </c>
      <c r="D490" s="863" t="s">
        <v>625</v>
      </c>
      <c r="E490" s="835" t="s">
        <v>4409</v>
      </c>
      <c r="F490" s="863" t="s">
        <v>4410</v>
      </c>
      <c r="G490" s="835" t="s">
        <v>5007</v>
      </c>
      <c r="H490" s="835" t="s">
        <v>5008</v>
      </c>
      <c r="I490" s="849">
        <v>1437.5</v>
      </c>
      <c r="J490" s="849">
        <v>6</v>
      </c>
      <c r="K490" s="850">
        <v>8625</v>
      </c>
    </row>
    <row r="491" spans="1:11" ht="14.4" customHeight="1" x14ac:dyDescent="0.3">
      <c r="A491" s="831" t="s">
        <v>590</v>
      </c>
      <c r="B491" s="832" t="s">
        <v>591</v>
      </c>
      <c r="C491" s="835" t="s">
        <v>624</v>
      </c>
      <c r="D491" s="863" t="s">
        <v>625</v>
      </c>
      <c r="E491" s="835" t="s">
        <v>4409</v>
      </c>
      <c r="F491" s="863" t="s">
        <v>4410</v>
      </c>
      <c r="G491" s="835" t="s">
        <v>5009</v>
      </c>
      <c r="H491" s="835" t="s">
        <v>5010</v>
      </c>
      <c r="I491" s="849">
        <v>1437.5</v>
      </c>
      <c r="J491" s="849">
        <v>4</v>
      </c>
      <c r="K491" s="850">
        <v>5750</v>
      </c>
    </row>
    <row r="492" spans="1:11" ht="14.4" customHeight="1" x14ac:dyDescent="0.3">
      <c r="A492" s="831" t="s">
        <v>590</v>
      </c>
      <c r="B492" s="832" t="s">
        <v>591</v>
      </c>
      <c r="C492" s="835" t="s">
        <v>627</v>
      </c>
      <c r="D492" s="863" t="s">
        <v>628</v>
      </c>
      <c r="E492" s="835" t="s">
        <v>4409</v>
      </c>
      <c r="F492" s="863" t="s">
        <v>4410</v>
      </c>
      <c r="G492" s="835" t="s">
        <v>5011</v>
      </c>
      <c r="H492" s="835" t="s">
        <v>5012</v>
      </c>
      <c r="I492" s="849">
        <v>3690.5</v>
      </c>
      <c r="J492" s="849">
        <v>1</v>
      </c>
      <c r="K492" s="850">
        <v>3690.5</v>
      </c>
    </row>
    <row r="493" spans="1:11" ht="14.4" customHeight="1" x14ac:dyDescent="0.3">
      <c r="A493" s="831" t="s">
        <v>590</v>
      </c>
      <c r="B493" s="832" t="s">
        <v>591</v>
      </c>
      <c r="C493" s="835" t="s">
        <v>627</v>
      </c>
      <c r="D493" s="863" t="s">
        <v>628</v>
      </c>
      <c r="E493" s="835" t="s">
        <v>4409</v>
      </c>
      <c r="F493" s="863" t="s">
        <v>4410</v>
      </c>
      <c r="G493" s="835" t="s">
        <v>5013</v>
      </c>
      <c r="H493" s="835" t="s">
        <v>5014</v>
      </c>
      <c r="I493" s="849">
        <v>1815</v>
      </c>
      <c r="J493" s="849">
        <v>2</v>
      </c>
      <c r="K493" s="850">
        <v>3630</v>
      </c>
    </row>
    <row r="494" spans="1:11" ht="14.4" customHeight="1" x14ac:dyDescent="0.3">
      <c r="A494" s="831" t="s">
        <v>590</v>
      </c>
      <c r="B494" s="832" t="s">
        <v>591</v>
      </c>
      <c r="C494" s="835" t="s">
        <v>627</v>
      </c>
      <c r="D494" s="863" t="s">
        <v>628</v>
      </c>
      <c r="E494" s="835" t="s">
        <v>4409</v>
      </c>
      <c r="F494" s="863" t="s">
        <v>4410</v>
      </c>
      <c r="G494" s="835" t="s">
        <v>5015</v>
      </c>
      <c r="H494" s="835" t="s">
        <v>5016</v>
      </c>
      <c r="I494" s="849">
        <v>30754.5546875</v>
      </c>
      <c r="J494" s="849">
        <v>2</v>
      </c>
      <c r="K494" s="850">
        <v>61509.109375</v>
      </c>
    </row>
    <row r="495" spans="1:11" ht="14.4" customHeight="1" x14ac:dyDescent="0.3">
      <c r="A495" s="831" t="s">
        <v>590</v>
      </c>
      <c r="B495" s="832" t="s">
        <v>591</v>
      </c>
      <c r="C495" s="835" t="s">
        <v>627</v>
      </c>
      <c r="D495" s="863" t="s">
        <v>628</v>
      </c>
      <c r="E495" s="835" t="s">
        <v>4409</v>
      </c>
      <c r="F495" s="863" t="s">
        <v>4410</v>
      </c>
      <c r="G495" s="835" t="s">
        <v>5017</v>
      </c>
      <c r="H495" s="835" t="s">
        <v>5018</v>
      </c>
      <c r="I495" s="849">
        <v>3304.52001953125</v>
      </c>
      <c r="J495" s="849">
        <v>1</v>
      </c>
      <c r="K495" s="850">
        <v>3304.52001953125</v>
      </c>
    </row>
    <row r="496" spans="1:11" ht="14.4" customHeight="1" x14ac:dyDescent="0.3">
      <c r="A496" s="831" t="s">
        <v>590</v>
      </c>
      <c r="B496" s="832" t="s">
        <v>591</v>
      </c>
      <c r="C496" s="835" t="s">
        <v>627</v>
      </c>
      <c r="D496" s="863" t="s">
        <v>628</v>
      </c>
      <c r="E496" s="835" t="s">
        <v>4409</v>
      </c>
      <c r="F496" s="863" t="s">
        <v>4410</v>
      </c>
      <c r="G496" s="835" t="s">
        <v>5019</v>
      </c>
      <c r="H496" s="835" t="s">
        <v>5020</v>
      </c>
      <c r="I496" s="849">
        <v>2754.25</v>
      </c>
      <c r="J496" s="849">
        <v>9</v>
      </c>
      <c r="K496" s="850">
        <v>24788.25</v>
      </c>
    </row>
    <row r="497" spans="1:11" ht="14.4" customHeight="1" x14ac:dyDescent="0.3">
      <c r="A497" s="831" t="s">
        <v>590</v>
      </c>
      <c r="B497" s="832" t="s">
        <v>591</v>
      </c>
      <c r="C497" s="835" t="s">
        <v>627</v>
      </c>
      <c r="D497" s="863" t="s">
        <v>628</v>
      </c>
      <c r="E497" s="835" t="s">
        <v>4409</v>
      </c>
      <c r="F497" s="863" t="s">
        <v>4410</v>
      </c>
      <c r="G497" s="835" t="s">
        <v>5021</v>
      </c>
      <c r="H497" s="835" t="s">
        <v>5022</v>
      </c>
      <c r="I497" s="849">
        <v>641.37776692708337</v>
      </c>
      <c r="J497" s="849">
        <v>34</v>
      </c>
      <c r="K497" s="850">
        <v>21804.5</v>
      </c>
    </row>
    <row r="498" spans="1:11" ht="14.4" customHeight="1" x14ac:dyDescent="0.3">
      <c r="A498" s="831" t="s">
        <v>590</v>
      </c>
      <c r="B498" s="832" t="s">
        <v>591</v>
      </c>
      <c r="C498" s="835" t="s">
        <v>627</v>
      </c>
      <c r="D498" s="863" t="s">
        <v>628</v>
      </c>
      <c r="E498" s="835" t="s">
        <v>4409</v>
      </c>
      <c r="F498" s="863" t="s">
        <v>4410</v>
      </c>
      <c r="G498" s="835" t="s">
        <v>4955</v>
      </c>
      <c r="H498" s="835" t="s">
        <v>4956</v>
      </c>
      <c r="I498" s="849">
        <v>679.6166661580404</v>
      </c>
      <c r="J498" s="849">
        <v>6</v>
      </c>
      <c r="K498" s="850">
        <v>4077.6999969482422</v>
      </c>
    </row>
    <row r="499" spans="1:11" ht="14.4" customHeight="1" x14ac:dyDescent="0.3">
      <c r="A499" s="831" t="s">
        <v>590</v>
      </c>
      <c r="B499" s="832" t="s">
        <v>591</v>
      </c>
      <c r="C499" s="835" t="s">
        <v>627</v>
      </c>
      <c r="D499" s="863" t="s">
        <v>628</v>
      </c>
      <c r="E499" s="835" t="s">
        <v>4409</v>
      </c>
      <c r="F499" s="863" t="s">
        <v>4410</v>
      </c>
      <c r="G499" s="835" t="s">
        <v>5023</v>
      </c>
      <c r="H499" s="835" t="s">
        <v>5024</v>
      </c>
      <c r="I499" s="849">
        <v>8433.7001953125</v>
      </c>
      <c r="J499" s="849">
        <v>8</v>
      </c>
      <c r="K499" s="850">
        <v>67469.6015625</v>
      </c>
    </row>
    <row r="500" spans="1:11" ht="14.4" customHeight="1" x14ac:dyDescent="0.3">
      <c r="A500" s="831" t="s">
        <v>590</v>
      </c>
      <c r="B500" s="832" t="s">
        <v>591</v>
      </c>
      <c r="C500" s="835" t="s">
        <v>627</v>
      </c>
      <c r="D500" s="863" t="s">
        <v>628</v>
      </c>
      <c r="E500" s="835" t="s">
        <v>4409</v>
      </c>
      <c r="F500" s="863" t="s">
        <v>4410</v>
      </c>
      <c r="G500" s="835" t="s">
        <v>5025</v>
      </c>
      <c r="H500" s="835" t="s">
        <v>5026</v>
      </c>
      <c r="I500" s="849">
        <v>2445.409912109375</v>
      </c>
      <c r="J500" s="849">
        <v>26</v>
      </c>
      <c r="K500" s="850">
        <v>63580.65869140625</v>
      </c>
    </row>
    <row r="501" spans="1:11" ht="14.4" customHeight="1" x14ac:dyDescent="0.3">
      <c r="A501" s="831" t="s">
        <v>590</v>
      </c>
      <c r="B501" s="832" t="s">
        <v>591</v>
      </c>
      <c r="C501" s="835" t="s">
        <v>627</v>
      </c>
      <c r="D501" s="863" t="s">
        <v>628</v>
      </c>
      <c r="E501" s="835" t="s">
        <v>4409</v>
      </c>
      <c r="F501" s="863" t="s">
        <v>4410</v>
      </c>
      <c r="G501" s="835" t="s">
        <v>5027</v>
      </c>
      <c r="H501" s="835" t="s">
        <v>5028</v>
      </c>
      <c r="I501" s="849">
        <v>267.41000366210937</v>
      </c>
      <c r="J501" s="849">
        <v>10</v>
      </c>
      <c r="K501" s="850">
        <v>2674.0999755859375</v>
      </c>
    </row>
    <row r="502" spans="1:11" ht="14.4" customHeight="1" x14ac:dyDescent="0.3">
      <c r="A502" s="831" t="s">
        <v>590</v>
      </c>
      <c r="B502" s="832" t="s">
        <v>591</v>
      </c>
      <c r="C502" s="835" t="s">
        <v>627</v>
      </c>
      <c r="D502" s="863" t="s">
        <v>628</v>
      </c>
      <c r="E502" s="835" t="s">
        <v>4409</v>
      </c>
      <c r="F502" s="863" t="s">
        <v>4410</v>
      </c>
      <c r="G502" s="835" t="s">
        <v>5029</v>
      </c>
      <c r="H502" s="835" t="s">
        <v>5030</v>
      </c>
      <c r="I502" s="849">
        <v>3644.52001953125</v>
      </c>
      <c r="J502" s="849">
        <v>2</v>
      </c>
      <c r="K502" s="850">
        <v>7289.0400390625</v>
      </c>
    </row>
    <row r="503" spans="1:11" ht="14.4" customHeight="1" x14ac:dyDescent="0.3">
      <c r="A503" s="831" t="s">
        <v>590</v>
      </c>
      <c r="B503" s="832" t="s">
        <v>591</v>
      </c>
      <c r="C503" s="835" t="s">
        <v>627</v>
      </c>
      <c r="D503" s="863" t="s">
        <v>628</v>
      </c>
      <c r="E503" s="835" t="s">
        <v>4409</v>
      </c>
      <c r="F503" s="863" t="s">
        <v>4410</v>
      </c>
      <c r="G503" s="835" t="s">
        <v>5031</v>
      </c>
      <c r="H503" s="835" t="s">
        <v>5032</v>
      </c>
      <c r="I503" s="849">
        <v>11253</v>
      </c>
      <c r="J503" s="849">
        <v>39</v>
      </c>
      <c r="K503" s="850">
        <v>438867</v>
      </c>
    </row>
    <row r="504" spans="1:11" ht="14.4" customHeight="1" x14ac:dyDescent="0.3">
      <c r="A504" s="831" t="s">
        <v>590</v>
      </c>
      <c r="B504" s="832" t="s">
        <v>591</v>
      </c>
      <c r="C504" s="835" t="s">
        <v>627</v>
      </c>
      <c r="D504" s="863" t="s">
        <v>628</v>
      </c>
      <c r="E504" s="835" t="s">
        <v>4409</v>
      </c>
      <c r="F504" s="863" t="s">
        <v>4410</v>
      </c>
      <c r="G504" s="835" t="s">
        <v>5033</v>
      </c>
      <c r="H504" s="835" t="s">
        <v>5034</v>
      </c>
      <c r="I504" s="849">
        <v>12184.7001953125</v>
      </c>
      <c r="J504" s="849">
        <v>2</v>
      </c>
      <c r="K504" s="850">
        <v>24369.400390625</v>
      </c>
    </row>
    <row r="505" spans="1:11" ht="14.4" customHeight="1" x14ac:dyDescent="0.3">
      <c r="A505" s="831" t="s">
        <v>590</v>
      </c>
      <c r="B505" s="832" t="s">
        <v>591</v>
      </c>
      <c r="C505" s="835" t="s">
        <v>627</v>
      </c>
      <c r="D505" s="863" t="s">
        <v>628</v>
      </c>
      <c r="E505" s="835" t="s">
        <v>4409</v>
      </c>
      <c r="F505" s="863" t="s">
        <v>4410</v>
      </c>
      <c r="G505" s="835" t="s">
        <v>5035</v>
      </c>
      <c r="H505" s="835" t="s">
        <v>5036</v>
      </c>
      <c r="I505" s="849">
        <v>360.57998657226562</v>
      </c>
      <c r="J505" s="849">
        <v>22</v>
      </c>
      <c r="K505" s="850">
        <v>7932.7598266601562</v>
      </c>
    </row>
    <row r="506" spans="1:11" ht="14.4" customHeight="1" x14ac:dyDescent="0.3">
      <c r="A506" s="831" t="s">
        <v>590</v>
      </c>
      <c r="B506" s="832" t="s">
        <v>591</v>
      </c>
      <c r="C506" s="835" t="s">
        <v>627</v>
      </c>
      <c r="D506" s="863" t="s">
        <v>628</v>
      </c>
      <c r="E506" s="835" t="s">
        <v>4409</v>
      </c>
      <c r="F506" s="863" t="s">
        <v>4410</v>
      </c>
      <c r="G506" s="835" t="s">
        <v>5037</v>
      </c>
      <c r="H506" s="835" t="s">
        <v>5038</v>
      </c>
      <c r="I506" s="849">
        <v>10769</v>
      </c>
      <c r="J506" s="849">
        <v>9</v>
      </c>
      <c r="K506" s="850">
        <v>96921</v>
      </c>
    </row>
    <row r="507" spans="1:11" ht="14.4" customHeight="1" x14ac:dyDescent="0.3">
      <c r="A507" s="831" t="s">
        <v>590</v>
      </c>
      <c r="B507" s="832" t="s">
        <v>591</v>
      </c>
      <c r="C507" s="835" t="s">
        <v>627</v>
      </c>
      <c r="D507" s="863" t="s">
        <v>628</v>
      </c>
      <c r="E507" s="835" t="s">
        <v>4409</v>
      </c>
      <c r="F507" s="863" t="s">
        <v>4410</v>
      </c>
      <c r="G507" s="835" t="s">
        <v>5039</v>
      </c>
      <c r="H507" s="835" t="s">
        <v>5040</v>
      </c>
      <c r="I507" s="849">
        <v>3603.3798828125</v>
      </c>
      <c r="J507" s="849">
        <v>1</v>
      </c>
      <c r="K507" s="850">
        <v>3603.3798828125</v>
      </c>
    </row>
    <row r="508" spans="1:11" ht="14.4" customHeight="1" x14ac:dyDescent="0.3">
      <c r="A508" s="831" t="s">
        <v>590</v>
      </c>
      <c r="B508" s="832" t="s">
        <v>591</v>
      </c>
      <c r="C508" s="835" t="s">
        <v>627</v>
      </c>
      <c r="D508" s="863" t="s">
        <v>628</v>
      </c>
      <c r="E508" s="835" t="s">
        <v>4409</v>
      </c>
      <c r="F508" s="863" t="s">
        <v>4410</v>
      </c>
      <c r="G508" s="835" t="s">
        <v>5041</v>
      </c>
      <c r="H508" s="835" t="s">
        <v>5042</v>
      </c>
      <c r="I508" s="849">
        <v>21054</v>
      </c>
      <c r="J508" s="849">
        <v>0</v>
      </c>
      <c r="K508" s="850">
        <v>0</v>
      </c>
    </row>
    <row r="509" spans="1:11" ht="14.4" customHeight="1" x14ac:dyDescent="0.3">
      <c r="A509" s="831" t="s">
        <v>590</v>
      </c>
      <c r="B509" s="832" t="s">
        <v>591</v>
      </c>
      <c r="C509" s="835" t="s">
        <v>627</v>
      </c>
      <c r="D509" s="863" t="s">
        <v>628</v>
      </c>
      <c r="E509" s="835" t="s">
        <v>4409</v>
      </c>
      <c r="F509" s="863" t="s">
        <v>4410</v>
      </c>
      <c r="G509" s="835" t="s">
        <v>5043</v>
      </c>
      <c r="H509" s="835" t="s">
        <v>5044</v>
      </c>
      <c r="I509" s="849">
        <v>16335</v>
      </c>
      <c r="J509" s="849">
        <v>5</v>
      </c>
      <c r="K509" s="850">
        <v>81675</v>
      </c>
    </row>
    <row r="510" spans="1:11" ht="14.4" customHeight="1" x14ac:dyDescent="0.3">
      <c r="A510" s="831" t="s">
        <v>590</v>
      </c>
      <c r="B510" s="832" t="s">
        <v>591</v>
      </c>
      <c r="C510" s="835" t="s">
        <v>627</v>
      </c>
      <c r="D510" s="863" t="s">
        <v>628</v>
      </c>
      <c r="E510" s="835" t="s">
        <v>4409</v>
      </c>
      <c r="F510" s="863" t="s">
        <v>4410</v>
      </c>
      <c r="G510" s="835" t="s">
        <v>5045</v>
      </c>
      <c r="H510" s="835" t="s">
        <v>5046</v>
      </c>
      <c r="I510" s="849">
        <v>4916.22998046875</v>
      </c>
      <c r="J510" s="849">
        <v>11</v>
      </c>
      <c r="K510" s="850">
        <v>54078.5302734375</v>
      </c>
    </row>
    <row r="511" spans="1:11" ht="14.4" customHeight="1" x14ac:dyDescent="0.3">
      <c r="A511" s="831" t="s">
        <v>590</v>
      </c>
      <c r="B511" s="832" t="s">
        <v>591</v>
      </c>
      <c r="C511" s="835" t="s">
        <v>627</v>
      </c>
      <c r="D511" s="863" t="s">
        <v>628</v>
      </c>
      <c r="E511" s="835" t="s">
        <v>4409</v>
      </c>
      <c r="F511" s="863" t="s">
        <v>4410</v>
      </c>
      <c r="G511" s="835" t="s">
        <v>5047</v>
      </c>
      <c r="H511" s="835" t="s">
        <v>5048</v>
      </c>
      <c r="I511" s="849">
        <v>6655</v>
      </c>
      <c r="J511" s="849">
        <v>5</v>
      </c>
      <c r="K511" s="850">
        <v>33275</v>
      </c>
    </row>
    <row r="512" spans="1:11" ht="14.4" customHeight="1" x14ac:dyDescent="0.3">
      <c r="A512" s="831" t="s">
        <v>590</v>
      </c>
      <c r="B512" s="832" t="s">
        <v>591</v>
      </c>
      <c r="C512" s="835" t="s">
        <v>627</v>
      </c>
      <c r="D512" s="863" t="s">
        <v>628</v>
      </c>
      <c r="E512" s="835" t="s">
        <v>4409</v>
      </c>
      <c r="F512" s="863" t="s">
        <v>4410</v>
      </c>
      <c r="G512" s="835" t="s">
        <v>5049</v>
      </c>
      <c r="H512" s="835" t="s">
        <v>5050</v>
      </c>
      <c r="I512" s="849">
        <v>2323.199951171875</v>
      </c>
      <c r="J512" s="849">
        <v>20</v>
      </c>
      <c r="K512" s="850">
        <v>46463.99951171875</v>
      </c>
    </row>
    <row r="513" spans="1:11" ht="14.4" customHeight="1" x14ac:dyDescent="0.3">
      <c r="A513" s="831" t="s">
        <v>590</v>
      </c>
      <c r="B513" s="832" t="s">
        <v>591</v>
      </c>
      <c r="C513" s="835" t="s">
        <v>627</v>
      </c>
      <c r="D513" s="863" t="s">
        <v>628</v>
      </c>
      <c r="E513" s="835" t="s">
        <v>4409</v>
      </c>
      <c r="F513" s="863" t="s">
        <v>4410</v>
      </c>
      <c r="G513" s="835" t="s">
        <v>5051</v>
      </c>
      <c r="H513" s="835" t="s">
        <v>5052</v>
      </c>
      <c r="I513" s="849">
        <v>1815</v>
      </c>
      <c r="J513" s="849">
        <v>141</v>
      </c>
      <c r="K513" s="850">
        <v>255915</v>
      </c>
    </row>
    <row r="514" spans="1:11" ht="14.4" customHeight="1" x14ac:dyDescent="0.3">
      <c r="A514" s="831" t="s">
        <v>590</v>
      </c>
      <c r="B514" s="832" t="s">
        <v>591</v>
      </c>
      <c r="C514" s="835" t="s">
        <v>627</v>
      </c>
      <c r="D514" s="863" t="s">
        <v>628</v>
      </c>
      <c r="E514" s="835" t="s">
        <v>4409</v>
      </c>
      <c r="F514" s="863" t="s">
        <v>4410</v>
      </c>
      <c r="G514" s="835" t="s">
        <v>5053</v>
      </c>
      <c r="H514" s="835" t="s">
        <v>5054</v>
      </c>
      <c r="I514" s="849">
        <v>8064.64990234375</v>
      </c>
      <c r="J514" s="849">
        <v>1</v>
      </c>
      <c r="K514" s="850">
        <v>8064.64990234375</v>
      </c>
    </row>
    <row r="515" spans="1:11" ht="14.4" customHeight="1" x14ac:dyDescent="0.3">
      <c r="A515" s="831" t="s">
        <v>590</v>
      </c>
      <c r="B515" s="832" t="s">
        <v>591</v>
      </c>
      <c r="C515" s="835" t="s">
        <v>627</v>
      </c>
      <c r="D515" s="863" t="s">
        <v>628</v>
      </c>
      <c r="E515" s="835" t="s">
        <v>4409</v>
      </c>
      <c r="F515" s="863" t="s">
        <v>4410</v>
      </c>
      <c r="G515" s="835" t="s">
        <v>5055</v>
      </c>
      <c r="H515" s="835" t="s">
        <v>5056</v>
      </c>
      <c r="I515" s="849">
        <v>6048.7900390625</v>
      </c>
      <c r="J515" s="849">
        <v>1</v>
      </c>
      <c r="K515" s="850">
        <v>6048.7900390625</v>
      </c>
    </row>
    <row r="516" spans="1:11" ht="14.4" customHeight="1" x14ac:dyDescent="0.3">
      <c r="A516" s="831" t="s">
        <v>590</v>
      </c>
      <c r="B516" s="832" t="s">
        <v>591</v>
      </c>
      <c r="C516" s="835" t="s">
        <v>627</v>
      </c>
      <c r="D516" s="863" t="s">
        <v>628</v>
      </c>
      <c r="E516" s="835" t="s">
        <v>4409</v>
      </c>
      <c r="F516" s="863" t="s">
        <v>4410</v>
      </c>
      <c r="G516" s="835" t="s">
        <v>5057</v>
      </c>
      <c r="H516" s="835" t="s">
        <v>5058</v>
      </c>
      <c r="I516" s="849">
        <v>2412.739990234375</v>
      </c>
      <c r="J516" s="849">
        <v>4</v>
      </c>
      <c r="K516" s="850">
        <v>9650.9599609375</v>
      </c>
    </row>
    <row r="517" spans="1:11" ht="14.4" customHeight="1" x14ac:dyDescent="0.3">
      <c r="A517" s="831" t="s">
        <v>590</v>
      </c>
      <c r="B517" s="832" t="s">
        <v>591</v>
      </c>
      <c r="C517" s="835" t="s">
        <v>627</v>
      </c>
      <c r="D517" s="863" t="s">
        <v>628</v>
      </c>
      <c r="E517" s="835" t="s">
        <v>4409</v>
      </c>
      <c r="F517" s="863" t="s">
        <v>4410</v>
      </c>
      <c r="G517" s="835" t="s">
        <v>5059</v>
      </c>
      <c r="H517" s="835" t="s">
        <v>5060</v>
      </c>
      <c r="I517" s="849">
        <v>8305.4404296875</v>
      </c>
      <c r="J517" s="849">
        <v>4</v>
      </c>
      <c r="K517" s="850">
        <v>33221.76171875</v>
      </c>
    </row>
    <row r="518" spans="1:11" ht="14.4" customHeight="1" x14ac:dyDescent="0.3">
      <c r="A518" s="831" t="s">
        <v>590</v>
      </c>
      <c r="B518" s="832" t="s">
        <v>591</v>
      </c>
      <c r="C518" s="835" t="s">
        <v>627</v>
      </c>
      <c r="D518" s="863" t="s">
        <v>628</v>
      </c>
      <c r="E518" s="835" t="s">
        <v>4409</v>
      </c>
      <c r="F518" s="863" t="s">
        <v>4410</v>
      </c>
      <c r="G518" s="835" t="s">
        <v>5061</v>
      </c>
      <c r="H518" s="835" t="s">
        <v>5062</v>
      </c>
      <c r="I518" s="849">
        <v>12761.8701171875</v>
      </c>
      <c r="J518" s="849">
        <v>1</v>
      </c>
      <c r="K518" s="850">
        <v>12761.8701171875</v>
      </c>
    </row>
    <row r="519" spans="1:11" ht="14.4" customHeight="1" x14ac:dyDescent="0.3">
      <c r="A519" s="831" t="s">
        <v>590</v>
      </c>
      <c r="B519" s="832" t="s">
        <v>591</v>
      </c>
      <c r="C519" s="835" t="s">
        <v>627</v>
      </c>
      <c r="D519" s="863" t="s">
        <v>628</v>
      </c>
      <c r="E519" s="835" t="s">
        <v>4409</v>
      </c>
      <c r="F519" s="863" t="s">
        <v>4410</v>
      </c>
      <c r="G519" s="835" t="s">
        <v>5063</v>
      </c>
      <c r="H519" s="835" t="s">
        <v>5064</v>
      </c>
      <c r="I519" s="849">
        <v>7550.39990234375</v>
      </c>
      <c r="J519" s="849">
        <v>3</v>
      </c>
      <c r="K519" s="850">
        <v>22651.19970703125</v>
      </c>
    </row>
    <row r="520" spans="1:11" ht="14.4" customHeight="1" x14ac:dyDescent="0.3">
      <c r="A520" s="831" t="s">
        <v>590</v>
      </c>
      <c r="B520" s="832" t="s">
        <v>591</v>
      </c>
      <c r="C520" s="835" t="s">
        <v>627</v>
      </c>
      <c r="D520" s="863" t="s">
        <v>628</v>
      </c>
      <c r="E520" s="835" t="s">
        <v>4409</v>
      </c>
      <c r="F520" s="863" t="s">
        <v>4410</v>
      </c>
      <c r="G520" s="835" t="s">
        <v>5065</v>
      </c>
      <c r="H520" s="835" t="s">
        <v>5066</v>
      </c>
      <c r="I520" s="849">
        <v>6776</v>
      </c>
      <c r="J520" s="849">
        <v>1</v>
      </c>
      <c r="K520" s="850">
        <v>6776</v>
      </c>
    </row>
    <row r="521" spans="1:11" ht="14.4" customHeight="1" x14ac:dyDescent="0.3">
      <c r="A521" s="831" t="s">
        <v>590</v>
      </c>
      <c r="B521" s="832" t="s">
        <v>591</v>
      </c>
      <c r="C521" s="835" t="s">
        <v>627</v>
      </c>
      <c r="D521" s="863" t="s">
        <v>628</v>
      </c>
      <c r="E521" s="835" t="s">
        <v>4409</v>
      </c>
      <c r="F521" s="863" t="s">
        <v>4410</v>
      </c>
      <c r="G521" s="835" t="s">
        <v>5067</v>
      </c>
      <c r="H521" s="835" t="s">
        <v>5068</v>
      </c>
      <c r="I521" s="849">
        <v>7267.259765625</v>
      </c>
      <c r="J521" s="849">
        <v>4</v>
      </c>
      <c r="K521" s="850">
        <v>29069.0390625</v>
      </c>
    </row>
    <row r="522" spans="1:11" ht="14.4" customHeight="1" x14ac:dyDescent="0.3">
      <c r="A522" s="831" t="s">
        <v>590</v>
      </c>
      <c r="B522" s="832" t="s">
        <v>591</v>
      </c>
      <c r="C522" s="835" t="s">
        <v>627</v>
      </c>
      <c r="D522" s="863" t="s">
        <v>628</v>
      </c>
      <c r="E522" s="835" t="s">
        <v>4409</v>
      </c>
      <c r="F522" s="863" t="s">
        <v>4410</v>
      </c>
      <c r="G522" s="835" t="s">
        <v>5069</v>
      </c>
      <c r="H522" s="835" t="s">
        <v>5070</v>
      </c>
      <c r="I522" s="849">
        <v>10860.9599609375</v>
      </c>
      <c r="J522" s="849">
        <v>1</v>
      </c>
      <c r="K522" s="850">
        <v>10860.9599609375</v>
      </c>
    </row>
    <row r="523" spans="1:11" ht="14.4" customHeight="1" x14ac:dyDescent="0.3">
      <c r="A523" s="831" t="s">
        <v>590</v>
      </c>
      <c r="B523" s="832" t="s">
        <v>591</v>
      </c>
      <c r="C523" s="835" t="s">
        <v>627</v>
      </c>
      <c r="D523" s="863" t="s">
        <v>628</v>
      </c>
      <c r="E523" s="835" t="s">
        <v>4409</v>
      </c>
      <c r="F523" s="863" t="s">
        <v>4410</v>
      </c>
      <c r="G523" s="835" t="s">
        <v>5071</v>
      </c>
      <c r="H523" s="835" t="s">
        <v>5072</v>
      </c>
      <c r="I523" s="849">
        <v>11480.48046875</v>
      </c>
      <c r="J523" s="849">
        <v>3</v>
      </c>
      <c r="K523" s="850">
        <v>34441.44140625</v>
      </c>
    </row>
    <row r="524" spans="1:11" ht="14.4" customHeight="1" x14ac:dyDescent="0.3">
      <c r="A524" s="831" t="s">
        <v>590</v>
      </c>
      <c r="B524" s="832" t="s">
        <v>591</v>
      </c>
      <c r="C524" s="835" t="s">
        <v>627</v>
      </c>
      <c r="D524" s="863" t="s">
        <v>628</v>
      </c>
      <c r="E524" s="835" t="s">
        <v>4409</v>
      </c>
      <c r="F524" s="863" t="s">
        <v>4410</v>
      </c>
      <c r="G524" s="835" t="s">
        <v>5073</v>
      </c>
      <c r="H524" s="835" t="s">
        <v>5074</v>
      </c>
      <c r="I524" s="849">
        <v>14036</v>
      </c>
      <c r="J524" s="849">
        <v>1</v>
      </c>
      <c r="K524" s="850">
        <v>14036</v>
      </c>
    </row>
    <row r="525" spans="1:11" ht="14.4" customHeight="1" x14ac:dyDescent="0.3">
      <c r="A525" s="831" t="s">
        <v>590</v>
      </c>
      <c r="B525" s="832" t="s">
        <v>591</v>
      </c>
      <c r="C525" s="835" t="s">
        <v>627</v>
      </c>
      <c r="D525" s="863" t="s">
        <v>628</v>
      </c>
      <c r="E525" s="835" t="s">
        <v>4409</v>
      </c>
      <c r="F525" s="863" t="s">
        <v>4410</v>
      </c>
      <c r="G525" s="835" t="s">
        <v>5075</v>
      </c>
      <c r="H525" s="835" t="s">
        <v>5076</v>
      </c>
      <c r="I525" s="849">
        <v>3928.8701171875</v>
      </c>
      <c r="J525" s="849">
        <v>3</v>
      </c>
      <c r="K525" s="850">
        <v>11786.6103515625</v>
      </c>
    </row>
    <row r="526" spans="1:11" ht="14.4" customHeight="1" x14ac:dyDescent="0.3">
      <c r="A526" s="831" t="s">
        <v>590</v>
      </c>
      <c r="B526" s="832" t="s">
        <v>591</v>
      </c>
      <c r="C526" s="835" t="s">
        <v>627</v>
      </c>
      <c r="D526" s="863" t="s">
        <v>628</v>
      </c>
      <c r="E526" s="835" t="s">
        <v>4409</v>
      </c>
      <c r="F526" s="863" t="s">
        <v>4410</v>
      </c>
      <c r="G526" s="835" t="s">
        <v>5077</v>
      </c>
      <c r="H526" s="835" t="s">
        <v>5078</v>
      </c>
      <c r="I526" s="849">
        <v>4549.60009765625</v>
      </c>
      <c r="J526" s="849">
        <v>4</v>
      </c>
      <c r="K526" s="850">
        <v>18198.400390625</v>
      </c>
    </row>
    <row r="527" spans="1:11" ht="14.4" customHeight="1" x14ac:dyDescent="0.3">
      <c r="A527" s="831" t="s">
        <v>590</v>
      </c>
      <c r="B527" s="832" t="s">
        <v>591</v>
      </c>
      <c r="C527" s="835" t="s">
        <v>627</v>
      </c>
      <c r="D527" s="863" t="s">
        <v>628</v>
      </c>
      <c r="E527" s="835" t="s">
        <v>4409</v>
      </c>
      <c r="F527" s="863" t="s">
        <v>4410</v>
      </c>
      <c r="G527" s="835" t="s">
        <v>5079</v>
      </c>
      <c r="H527" s="835" t="s">
        <v>5080</v>
      </c>
      <c r="I527" s="849">
        <v>8288.5</v>
      </c>
      <c r="J527" s="849">
        <v>3</v>
      </c>
      <c r="K527" s="850">
        <v>24865.5</v>
      </c>
    </row>
    <row r="528" spans="1:11" ht="14.4" customHeight="1" x14ac:dyDescent="0.3">
      <c r="A528" s="831" t="s">
        <v>590</v>
      </c>
      <c r="B528" s="832" t="s">
        <v>591</v>
      </c>
      <c r="C528" s="835" t="s">
        <v>627</v>
      </c>
      <c r="D528" s="863" t="s">
        <v>628</v>
      </c>
      <c r="E528" s="835" t="s">
        <v>4409</v>
      </c>
      <c r="F528" s="863" t="s">
        <v>4410</v>
      </c>
      <c r="G528" s="835" t="s">
        <v>5081</v>
      </c>
      <c r="H528" s="835" t="s">
        <v>5082</v>
      </c>
      <c r="I528" s="849">
        <v>2213.090087890625</v>
      </c>
      <c r="J528" s="849">
        <v>2</v>
      </c>
      <c r="K528" s="850">
        <v>4426.18017578125</v>
      </c>
    </row>
    <row r="529" spans="1:11" ht="14.4" customHeight="1" x14ac:dyDescent="0.3">
      <c r="A529" s="831" t="s">
        <v>590</v>
      </c>
      <c r="B529" s="832" t="s">
        <v>591</v>
      </c>
      <c r="C529" s="835" t="s">
        <v>627</v>
      </c>
      <c r="D529" s="863" t="s">
        <v>628</v>
      </c>
      <c r="E529" s="835" t="s">
        <v>4409</v>
      </c>
      <c r="F529" s="863" t="s">
        <v>4410</v>
      </c>
      <c r="G529" s="835" t="s">
        <v>5083</v>
      </c>
      <c r="H529" s="835" t="s">
        <v>5084</v>
      </c>
      <c r="I529" s="849">
        <v>12087.900390625</v>
      </c>
      <c r="J529" s="849">
        <v>2</v>
      </c>
      <c r="K529" s="850">
        <v>24175.80078125</v>
      </c>
    </row>
    <row r="530" spans="1:11" ht="14.4" customHeight="1" x14ac:dyDescent="0.3">
      <c r="A530" s="831" t="s">
        <v>590</v>
      </c>
      <c r="B530" s="832" t="s">
        <v>591</v>
      </c>
      <c r="C530" s="835" t="s">
        <v>627</v>
      </c>
      <c r="D530" s="863" t="s">
        <v>628</v>
      </c>
      <c r="E530" s="835" t="s">
        <v>4409</v>
      </c>
      <c r="F530" s="863" t="s">
        <v>4410</v>
      </c>
      <c r="G530" s="835" t="s">
        <v>5085</v>
      </c>
      <c r="H530" s="835" t="s">
        <v>5086</v>
      </c>
      <c r="I530" s="849">
        <v>10111.73046875</v>
      </c>
      <c r="J530" s="849">
        <v>4</v>
      </c>
      <c r="K530" s="850">
        <v>40446.921875</v>
      </c>
    </row>
    <row r="531" spans="1:11" ht="14.4" customHeight="1" x14ac:dyDescent="0.3">
      <c r="A531" s="831" t="s">
        <v>590</v>
      </c>
      <c r="B531" s="832" t="s">
        <v>591</v>
      </c>
      <c r="C531" s="835" t="s">
        <v>627</v>
      </c>
      <c r="D531" s="863" t="s">
        <v>628</v>
      </c>
      <c r="E531" s="835" t="s">
        <v>4409</v>
      </c>
      <c r="F531" s="863" t="s">
        <v>4410</v>
      </c>
      <c r="G531" s="835" t="s">
        <v>5087</v>
      </c>
      <c r="H531" s="835" t="s">
        <v>5088</v>
      </c>
      <c r="I531" s="849">
        <v>21175</v>
      </c>
      <c r="J531" s="849">
        <v>1</v>
      </c>
      <c r="K531" s="850">
        <v>21175</v>
      </c>
    </row>
    <row r="532" spans="1:11" ht="14.4" customHeight="1" x14ac:dyDescent="0.3">
      <c r="A532" s="831" t="s">
        <v>590</v>
      </c>
      <c r="B532" s="832" t="s">
        <v>591</v>
      </c>
      <c r="C532" s="835" t="s">
        <v>627</v>
      </c>
      <c r="D532" s="863" t="s">
        <v>628</v>
      </c>
      <c r="E532" s="835" t="s">
        <v>4409</v>
      </c>
      <c r="F532" s="863" t="s">
        <v>4410</v>
      </c>
      <c r="G532" s="835" t="s">
        <v>5089</v>
      </c>
      <c r="H532" s="835" t="s">
        <v>5090</v>
      </c>
      <c r="I532" s="849">
        <v>3001.989990234375</v>
      </c>
      <c r="J532" s="849">
        <v>1</v>
      </c>
      <c r="K532" s="850">
        <v>3001.989990234375</v>
      </c>
    </row>
    <row r="533" spans="1:11" ht="14.4" customHeight="1" x14ac:dyDescent="0.3">
      <c r="A533" s="831" t="s">
        <v>590</v>
      </c>
      <c r="B533" s="832" t="s">
        <v>591</v>
      </c>
      <c r="C533" s="835" t="s">
        <v>627</v>
      </c>
      <c r="D533" s="863" t="s">
        <v>628</v>
      </c>
      <c r="E533" s="835" t="s">
        <v>4409</v>
      </c>
      <c r="F533" s="863" t="s">
        <v>4410</v>
      </c>
      <c r="G533" s="835" t="s">
        <v>5091</v>
      </c>
      <c r="H533" s="835" t="s">
        <v>5092</v>
      </c>
      <c r="I533" s="849">
        <v>8261.8798828125</v>
      </c>
      <c r="J533" s="849">
        <v>5</v>
      </c>
      <c r="K533" s="850">
        <v>41309.3994140625</v>
      </c>
    </row>
    <row r="534" spans="1:11" ht="14.4" customHeight="1" x14ac:dyDescent="0.3">
      <c r="A534" s="831" t="s">
        <v>590</v>
      </c>
      <c r="B534" s="832" t="s">
        <v>591</v>
      </c>
      <c r="C534" s="835" t="s">
        <v>627</v>
      </c>
      <c r="D534" s="863" t="s">
        <v>628</v>
      </c>
      <c r="E534" s="835" t="s">
        <v>4409</v>
      </c>
      <c r="F534" s="863" t="s">
        <v>4410</v>
      </c>
      <c r="G534" s="835" t="s">
        <v>5093</v>
      </c>
      <c r="H534" s="835" t="s">
        <v>5094</v>
      </c>
      <c r="I534" s="849">
        <v>4840</v>
      </c>
      <c r="J534" s="849">
        <v>1</v>
      </c>
      <c r="K534" s="850">
        <v>4840</v>
      </c>
    </row>
    <row r="535" spans="1:11" ht="14.4" customHeight="1" x14ac:dyDescent="0.3">
      <c r="A535" s="831" t="s">
        <v>590</v>
      </c>
      <c r="B535" s="832" t="s">
        <v>591</v>
      </c>
      <c r="C535" s="835" t="s">
        <v>627</v>
      </c>
      <c r="D535" s="863" t="s">
        <v>628</v>
      </c>
      <c r="E535" s="835" t="s">
        <v>4409</v>
      </c>
      <c r="F535" s="863" t="s">
        <v>4410</v>
      </c>
      <c r="G535" s="835" t="s">
        <v>5095</v>
      </c>
      <c r="H535" s="835" t="s">
        <v>5096</v>
      </c>
      <c r="I535" s="849">
        <v>5445</v>
      </c>
      <c r="J535" s="849">
        <v>5</v>
      </c>
      <c r="K535" s="850">
        <v>27225</v>
      </c>
    </row>
    <row r="536" spans="1:11" ht="14.4" customHeight="1" x14ac:dyDescent="0.3">
      <c r="A536" s="831" t="s">
        <v>590</v>
      </c>
      <c r="B536" s="832" t="s">
        <v>591</v>
      </c>
      <c r="C536" s="835" t="s">
        <v>627</v>
      </c>
      <c r="D536" s="863" t="s">
        <v>628</v>
      </c>
      <c r="E536" s="835" t="s">
        <v>4409</v>
      </c>
      <c r="F536" s="863" t="s">
        <v>4410</v>
      </c>
      <c r="G536" s="835" t="s">
        <v>5097</v>
      </c>
      <c r="H536" s="835" t="s">
        <v>5098</v>
      </c>
      <c r="I536" s="849">
        <v>5445</v>
      </c>
      <c r="J536" s="849">
        <v>4</v>
      </c>
      <c r="K536" s="850">
        <v>21780</v>
      </c>
    </row>
    <row r="537" spans="1:11" ht="14.4" customHeight="1" x14ac:dyDescent="0.3">
      <c r="A537" s="831" t="s">
        <v>590</v>
      </c>
      <c r="B537" s="832" t="s">
        <v>591</v>
      </c>
      <c r="C537" s="835" t="s">
        <v>627</v>
      </c>
      <c r="D537" s="863" t="s">
        <v>628</v>
      </c>
      <c r="E537" s="835" t="s">
        <v>4409</v>
      </c>
      <c r="F537" s="863" t="s">
        <v>4410</v>
      </c>
      <c r="G537" s="835" t="s">
        <v>5099</v>
      </c>
      <c r="H537" s="835" t="s">
        <v>5100</v>
      </c>
      <c r="I537" s="849">
        <v>5445</v>
      </c>
      <c r="J537" s="849">
        <v>5</v>
      </c>
      <c r="K537" s="850">
        <v>27225</v>
      </c>
    </row>
    <row r="538" spans="1:11" ht="14.4" customHeight="1" x14ac:dyDescent="0.3">
      <c r="A538" s="831" t="s">
        <v>590</v>
      </c>
      <c r="B538" s="832" t="s">
        <v>591</v>
      </c>
      <c r="C538" s="835" t="s">
        <v>627</v>
      </c>
      <c r="D538" s="863" t="s">
        <v>628</v>
      </c>
      <c r="E538" s="835" t="s">
        <v>4409</v>
      </c>
      <c r="F538" s="863" t="s">
        <v>4410</v>
      </c>
      <c r="G538" s="835" t="s">
        <v>5101</v>
      </c>
      <c r="H538" s="835" t="s">
        <v>5102</v>
      </c>
      <c r="I538" s="849">
        <v>16214</v>
      </c>
      <c r="J538" s="849">
        <v>1</v>
      </c>
      <c r="K538" s="850">
        <v>16214</v>
      </c>
    </row>
    <row r="539" spans="1:11" ht="14.4" customHeight="1" x14ac:dyDescent="0.3">
      <c r="A539" s="831" t="s">
        <v>590</v>
      </c>
      <c r="B539" s="832" t="s">
        <v>591</v>
      </c>
      <c r="C539" s="835" t="s">
        <v>627</v>
      </c>
      <c r="D539" s="863" t="s">
        <v>628</v>
      </c>
      <c r="E539" s="835" t="s">
        <v>4409</v>
      </c>
      <c r="F539" s="863" t="s">
        <v>4410</v>
      </c>
      <c r="G539" s="835" t="s">
        <v>5103</v>
      </c>
      <c r="H539" s="835" t="s">
        <v>5104</v>
      </c>
      <c r="I539" s="849">
        <v>9742.919921875</v>
      </c>
      <c r="J539" s="849">
        <v>3</v>
      </c>
      <c r="K539" s="850">
        <v>29228.759765625</v>
      </c>
    </row>
    <row r="540" spans="1:11" ht="14.4" customHeight="1" x14ac:dyDescent="0.3">
      <c r="A540" s="831" t="s">
        <v>590</v>
      </c>
      <c r="B540" s="832" t="s">
        <v>591</v>
      </c>
      <c r="C540" s="835" t="s">
        <v>627</v>
      </c>
      <c r="D540" s="863" t="s">
        <v>628</v>
      </c>
      <c r="E540" s="835" t="s">
        <v>4409</v>
      </c>
      <c r="F540" s="863" t="s">
        <v>4410</v>
      </c>
      <c r="G540" s="835" t="s">
        <v>5105</v>
      </c>
      <c r="H540" s="835" t="s">
        <v>5106</v>
      </c>
      <c r="I540" s="849">
        <v>10831.919921875</v>
      </c>
      <c r="J540" s="849">
        <v>1</v>
      </c>
      <c r="K540" s="850">
        <v>10831.919921875</v>
      </c>
    </row>
    <row r="541" spans="1:11" ht="14.4" customHeight="1" x14ac:dyDescent="0.3">
      <c r="A541" s="831" t="s">
        <v>590</v>
      </c>
      <c r="B541" s="832" t="s">
        <v>591</v>
      </c>
      <c r="C541" s="835" t="s">
        <v>627</v>
      </c>
      <c r="D541" s="863" t="s">
        <v>628</v>
      </c>
      <c r="E541" s="835" t="s">
        <v>4409</v>
      </c>
      <c r="F541" s="863" t="s">
        <v>4410</v>
      </c>
      <c r="G541" s="835" t="s">
        <v>5107</v>
      </c>
      <c r="H541" s="835" t="s">
        <v>5108</v>
      </c>
      <c r="I541" s="849">
        <v>9742.919921875</v>
      </c>
      <c r="J541" s="849">
        <v>4</v>
      </c>
      <c r="K541" s="850">
        <v>38971.6796875</v>
      </c>
    </row>
    <row r="542" spans="1:11" ht="14.4" customHeight="1" x14ac:dyDescent="0.3">
      <c r="A542" s="831" t="s">
        <v>590</v>
      </c>
      <c r="B542" s="832" t="s">
        <v>591</v>
      </c>
      <c r="C542" s="835" t="s">
        <v>627</v>
      </c>
      <c r="D542" s="863" t="s">
        <v>628</v>
      </c>
      <c r="E542" s="835" t="s">
        <v>4409</v>
      </c>
      <c r="F542" s="863" t="s">
        <v>4410</v>
      </c>
      <c r="G542" s="835" t="s">
        <v>5109</v>
      </c>
      <c r="H542" s="835" t="s">
        <v>5110</v>
      </c>
      <c r="I542" s="849">
        <v>707.8499755859375</v>
      </c>
      <c r="J542" s="849">
        <v>4</v>
      </c>
      <c r="K542" s="850">
        <v>2831.39990234375</v>
      </c>
    </row>
    <row r="543" spans="1:11" ht="14.4" customHeight="1" x14ac:dyDescent="0.3">
      <c r="A543" s="831" t="s">
        <v>590</v>
      </c>
      <c r="B543" s="832" t="s">
        <v>591</v>
      </c>
      <c r="C543" s="835" t="s">
        <v>627</v>
      </c>
      <c r="D543" s="863" t="s">
        <v>628</v>
      </c>
      <c r="E543" s="835" t="s">
        <v>4409</v>
      </c>
      <c r="F543" s="863" t="s">
        <v>4410</v>
      </c>
      <c r="G543" s="835" t="s">
        <v>5111</v>
      </c>
      <c r="H543" s="835" t="s">
        <v>5112</v>
      </c>
      <c r="I543" s="849">
        <v>25.33329963684082</v>
      </c>
      <c r="J543" s="849">
        <v>12</v>
      </c>
      <c r="K543" s="850">
        <v>304</v>
      </c>
    </row>
    <row r="544" spans="1:11" ht="14.4" customHeight="1" x14ac:dyDescent="0.3">
      <c r="A544" s="831" t="s">
        <v>590</v>
      </c>
      <c r="B544" s="832" t="s">
        <v>591</v>
      </c>
      <c r="C544" s="835" t="s">
        <v>627</v>
      </c>
      <c r="D544" s="863" t="s">
        <v>628</v>
      </c>
      <c r="E544" s="835" t="s">
        <v>4409</v>
      </c>
      <c r="F544" s="863" t="s">
        <v>4410</v>
      </c>
      <c r="G544" s="835" t="s">
        <v>5113</v>
      </c>
      <c r="H544" s="835" t="s">
        <v>5114</v>
      </c>
      <c r="I544" s="849">
        <v>1160.3900146484375</v>
      </c>
      <c r="J544" s="849">
        <v>1</v>
      </c>
      <c r="K544" s="850">
        <v>1160.3900146484375</v>
      </c>
    </row>
    <row r="545" spans="1:11" ht="14.4" customHeight="1" x14ac:dyDescent="0.3">
      <c r="A545" s="831" t="s">
        <v>590</v>
      </c>
      <c r="B545" s="832" t="s">
        <v>591</v>
      </c>
      <c r="C545" s="835" t="s">
        <v>627</v>
      </c>
      <c r="D545" s="863" t="s">
        <v>628</v>
      </c>
      <c r="E545" s="835" t="s">
        <v>4409</v>
      </c>
      <c r="F545" s="863" t="s">
        <v>4410</v>
      </c>
      <c r="G545" s="835" t="s">
        <v>5115</v>
      </c>
      <c r="H545" s="835" t="s">
        <v>5116</v>
      </c>
      <c r="I545" s="849">
        <v>14017.900390625</v>
      </c>
      <c r="J545" s="849">
        <v>1</v>
      </c>
      <c r="K545" s="850">
        <v>14017.900390625</v>
      </c>
    </row>
    <row r="546" spans="1:11" ht="14.4" customHeight="1" x14ac:dyDescent="0.3">
      <c r="A546" s="831" t="s">
        <v>590</v>
      </c>
      <c r="B546" s="832" t="s">
        <v>591</v>
      </c>
      <c r="C546" s="835" t="s">
        <v>627</v>
      </c>
      <c r="D546" s="863" t="s">
        <v>628</v>
      </c>
      <c r="E546" s="835" t="s">
        <v>4409</v>
      </c>
      <c r="F546" s="863" t="s">
        <v>4410</v>
      </c>
      <c r="G546" s="835" t="s">
        <v>5117</v>
      </c>
      <c r="H546" s="835" t="s">
        <v>5118</v>
      </c>
      <c r="I546" s="849">
        <v>11415.147705078125</v>
      </c>
      <c r="J546" s="849">
        <v>4</v>
      </c>
      <c r="K546" s="850">
        <v>45660.5908203125</v>
      </c>
    </row>
    <row r="547" spans="1:11" ht="14.4" customHeight="1" x14ac:dyDescent="0.3">
      <c r="A547" s="831" t="s">
        <v>590</v>
      </c>
      <c r="B547" s="832" t="s">
        <v>591</v>
      </c>
      <c r="C547" s="835" t="s">
        <v>627</v>
      </c>
      <c r="D547" s="863" t="s">
        <v>628</v>
      </c>
      <c r="E547" s="835" t="s">
        <v>4409</v>
      </c>
      <c r="F547" s="863" t="s">
        <v>4410</v>
      </c>
      <c r="G547" s="835" t="s">
        <v>5119</v>
      </c>
      <c r="H547" s="835" t="s">
        <v>5120</v>
      </c>
      <c r="I547" s="849">
        <v>5334.8701171875</v>
      </c>
      <c r="J547" s="849">
        <v>1</v>
      </c>
      <c r="K547" s="850">
        <v>5334.8701171875</v>
      </c>
    </row>
    <row r="548" spans="1:11" ht="14.4" customHeight="1" x14ac:dyDescent="0.3">
      <c r="A548" s="831" t="s">
        <v>590</v>
      </c>
      <c r="B548" s="832" t="s">
        <v>591</v>
      </c>
      <c r="C548" s="835" t="s">
        <v>627</v>
      </c>
      <c r="D548" s="863" t="s">
        <v>628</v>
      </c>
      <c r="E548" s="835" t="s">
        <v>4409</v>
      </c>
      <c r="F548" s="863" t="s">
        <v>4410</v>
      </c>
      <c r="G548" s="835" t="s">
        <v>5121</v>
      </c>
      <c r="H548" s="835" t="s">
        <v>5122</v>
      </c>
      <c r="I548" s="849">
        <v>1455.6300048828125</v>
      </c>
      <c r="J548" s="849">
        <v>1</v>
      </c>
      <c r="K548" s="850">
        <v>1455.6300048828125</v>
      </c>
    </row>
    <row r="549" spans="1:11" ht="14.4" customHeight="1" x14ac:dyDescent="0.3">
      <c r="A549" s="831" t="s">
        <v>590</v>
      </c>
      <c r="B549" s="832" t="s">
        <v>591</v>
      </c>
      <c r="C549" s="835" t="s">
        <v>627</v>
      </c>
      <c r="D549" s="863" t="s">
        <v>628</v>
      </c>
      <c r="E549" s="835" t="s">
        <v>4409</v>
      </c>
      <c r="F549" s="863" t="s">
        <v>4410</v>
      </c>
      <c r="G549" s="835" t="s">
        <v>5123</v>
      </c>
      <c r="H549" s="835" t="s">
        <v>5124</v>
      </c>
      <c r="I549" s="849">
        <v>13109.14501953125</v>
      </c>
      <c r="J549" s="849">
        <v>2</v>
      </c>
      <c r="K549" s="850">
        <v>26218.2900390625</v>
      </c>
    </row>
    <row r="550" spans="1:11" ht="14.4" customHeight="1" x14ac:dyDescent="0.3">
      <c r="A550" s="831" t="s">
        <v>590</v>
      </c>
      <c r="B550" s="832" t="s">
        <v>591</v>
      </c>
      <c r="C550" s="835" t="s">
        <v>627</v>
      </c>
      <c r="D550" s="863" t="s">
        <v>628</v>
      </c>
      <c r="E550" s="835" t="s">
        <v>4409</v>
      </c>
      <c r="F550" s="863" t="s">
        <v>4410</v>
      </c>
      <c r="G550" s="835" t="s">
        <v>5125</v>
      </c>
      <c r="H550" s="835" t="s">
        <v>5126</v>
      </c>
      <c r="I550" s="849">
        <v>12450.900390625</v>
      </c>
      <c r="J550" s="849">
        <v>2</v>
      </c>
      <c r="K550" s="850">
        <v>24901.80078125</v>
      </c>
    </row>
    <row r="551" spans="1:11" ht="14.4" customHeight="1" x14ac:dyDescent="0.3">
      <c r="A551" s="831" t="s">
        <v>590</v>
      </c>
      <c r="B551" s="832" t="s">
        <v>591</v>
      </c>
      <c r="C551" s="835" t="s">
        <v>627</v>
      </c>
      <c r="D551" s="863" t="s">
        <v>628</v>
      </c>
      <c r="E551" s="835" t="s">
        <v>4409</v>
      </c>
      <c r="F551" s="863" t="s">
        <v>4410</v>
      </c>
      <c r="G551" s="835" t="s">
        <v>5127</v>
      </c>
      <c r="H551" s="835" t="s">
        <v>5128</v>
      </c>
      <c r="I551" s="849">
        <v>2525.27001953125</v>
      </c>
      <c r="J551" s="849">
        <v>3</v>
      </c>
      <c r="K551" s="850">
        <v>7575.81005859375</v>
      </c>
    </row>
    <row r="552" spans="1:11" ht="14.4" customHeight="1" x14ac:dyDescent="0.3">
      <c r="A552" s="831" t="s">
        <v>590</v>
      </c>
      <c r="B552" s="832" t="s">
        <v>591</v>
      </c>
      <c r="C552" s="835" t="s">
        <v>627</v>
      </c>
      <c r="D552" s="863" t="s">
        <v>628</v>
      </c>
      <c r="E552" s="835" t="s">
        <v>4409</v>
      </c>
      <c r="F552" s="863" t="s">
        <v>4410</v>
      </c>
      <c r="G552" s="835" t="s">
        <v>5129</v>
      </c>
      <c r="H552" s="835" t="s">
        <v>5130</v>
      </c>
      <c r="I552" s="849">
        <v>3863.510009765625</v>
      </c>
      <c r="J552" s="849">
        <v>1</v>
      </c>
      <c r="K552" s="850">
        <v>3863.510009765625</v>
      </c>
    </row>
    <row r="553" spans="1:11" ht="14.4" customHeight="1" x14ac:dyDescent="0.3">
      <c r="A553" s="831" t="s">
        <v>590</v>
      </c>
      <c r="B553" s="832" t="s">
        <v>591</v>
      </c>
      <c r="C553" s="835" t="s">
        <v>627</v>
      </c>
      <c r="D553" s="863" t="s">
        <v>628</v>
      </c>
      <c r="E553" s="835" t="s">
        <v>4409</v>
      </c>
      <c r="F553" s="863" t="s">
        <v>4410</v>
      </c>
      <c r="G553" s="835" t="s">
        <v>5131</v>
      </c>
      <c r="H553" s="835" t="s">
        <v>5132</v>
      </c>
      <c r="I553" s="849">
        <v>39553.69921875</v>
      </c>
      <c r="J553" s="849">
        <v>1</v>
      </c>
      <c r="K553" s="850">
        <v>39553.69921875</v>
      </c>
    </row>
    <row r="554" spans="1:11" ht="14.4" customHeight="1" x14ac:dyDescent="0.3">
      <c r="A554" s="831" t="s">
        <v>590</v>
      </c>
      <c r="B554" s="832" t="s">
        <v>591</v>
      </c>
      <c r="C554" s="835" t="s">
        <v>627</v>
      </c>
      <c r="D554" s="863" t="s">
        <v>628</v>
      </c>
      <c r="E554" s="835" t="s">
        <v>4409</v>
      </c>
      <c r="F554" s="863" t="s">
        <v>4410</v>
      </c>
      <c r="G554" s="835" t="s">
        <v>5133</v>
      </c>
      <c r="H554" s="835" t="s">
        <v>5134</v>
      </c>
      <c r="I554" s="849">
        <v>3201.679931640625</v>
      </c>
      <c r="J554" s="849">
        <v>1</v>
      </c>
      <c r="K554" s="850">
        <v>3201.679931640625</v>
      </c>
    </row>
    <row r="555" spans="1:11" ht="14.4" customHeight="1" x14ac:dyDescent="0.3">
      <c r="A555" s="831" t="s">
        <v>590</v>
      </c>
      <c r="B555" s="832" t="s">
        <v>591</v>
      </c>
      <c r="C555" s="835" t="s">
        <v>627</v>
      </c>
      <c r="D555" s="863" t="s">
        <v>628</v>
      </c>
      <c r="E555" s="835" t="s">
        <v>4409</v>
      </c>
      <c r="F555" s="863" t="s">
        <v>4410</v>
      </c>
      <c r="G555" s="835" t="s">
        <v>5135</v>
      </c>
      <c r="H555" s="835" t="s">
        <v>5136</v>
      </c>
      <c r="I555" s="849">
        <v>4235</v>
      </c>
      <c r="J555" s="849">
        <v>2</v>
      </c>
      <c r="K555" s="850">
        <v>8470</v>
      </c>
    </row>
    <row r="556" spans="1:11" ht="14.4" customHeight="1" x14ac:dyDescent="0.3">
      <c r="A556" s="831" t="s">
        <v>590</v>
      </c>
      <c r="B556" s="832" t="s">
        <v>591</v>
      </c>
      <c r="C556" s="835" t="s">
        <v>630</v>
      </c>
      <c r="D556" s="863" t="s">
        <v>631</v>
      </c>
      <c r="E556" s="835" t="s">
        <v>4409</v>
      </c>
      <c r="F556" s="863" t="s">
        <v>4410</v>
      </c>
      <c r="G556" s="835" t="s">
        <v>5137</v>
      </c>
      <c r="H556" s="835" t="s">
        <v>5138</v>
      </c>
      <c r="I556" s="849">
        <v>1535</v>
      </c>
      <c r="J556" s="849">
        <v>1</v>
      </c>
      <c r="K556" s="850">
        <v>1535</v>
      </c>
    </row>
    <row r="557" spans="1:11" ht="14.4" customHeight="1" x14ac:dyDescent="0.3">
      <c r="A557" s="831" t="s">
        <v>590</v>
      </c>
      <c r="B557" s="832" t="s">
        <v>591</v>
      </c>
      <c r="C557" s="835" t="s">
        <v>630</v>
      </c>
      <c r="D557" s="863" t="s">
        <v>631</v>
      </c>
      <c r="E557" s="835" t="s">
        <v>4409</v>
      </c>
      <c r="F557" s="863" t="s">
        <v>4410</v>
      </c>
      <c r="G557" s="835" t="s">
        <v>5139</v>
      </c>
      <c r="H557" s="835" t="s">
        <v>5140</v>
      </c>
      <c r="I557" s="849">
        <v>4954.375</v>
      </c>
      <c r="J557" s="849">
        <v>2</v>
      </c>
      <c r="K557" s="850">
        <v>9908.75</v>
      </c>
    </row>
    <row r="558" spans="1:11" ht="14.4" customHeight="1" x14ac:dyDescent="0.3">
      <c r="A558" s="831" t="s">
        <v>590</v>
      </c>
      <c r="B558" s="832" t="s">
        <v>591</v>
      </c>
      <c r="C558" s="835" t="s">
        <v>630</v>
      </c>
      <c r="D558" s="863" t="s">
        <v>631</v>
      </c>
      <c r="E558" s="835" t="s">
        <v>4409</v>
      </c>
      <c r="F558" s="863" t="s">
        <v>4410</v>
      </c>
      <c r="G558" s="835" t="s">
        <v>5141</v>
      </c>
      <c r="H558" s="835" t="s">
        <v>5142</v>
      </c>
      <c r="I558" s="849">
        <v>4954.37646484375</v>
      </c>
      <c r="J558" s="849">
        <v>3</v>
      </c>
      <c r="K558" s="850">
        <v>14863.1298828125</v>
      </c>
    </row>
    <row r="559" spans="1:11" ht="14.4" customHeight="1" x14ac:dyDescent="0.3">
      <c r="A559" s="831" t="s">
        <v>590</v>
      </c>
      <c r="B559" s="832" t="s">
        <v>591</v>
      </c>
      <c r="C559" s="835" t="s">
        <v>630</v>
      </c>
      <c r="D559" s="863" t="s">
        <v>631</v>
      </c>
      <c r="E559" s="835" t="s">
        <v>4409</v>
      </c>
      <c r="F559" s="863" t="s">
        <v>4410</v>
      </c>
      <c r="G559" s="835" t="s">
        <v>5143</v>
      </c>
      <c r="H559" s="835" t="s">
        <v>5144</v>
      </c>
      <c r="I559" s="849">
        <v>4954.186767578125</v>
      </c>
      <c r="J559" s="849">
        <v>4</v>
      </c>
      <c r="K559" s="850">
        <v>19817.1201171875</v>
      </c>
    </row>
    <row r="560" spans="1:11" ht="14.4" customHeight="1" x14ac:dyDescent="0.3">
      <c r="A560" s="831" t="s">
        <v>590</v>
      </c>
      <c r="B560" s="832" t="s">
        <v>591</v>
      </c>
      <c r="C560" s="835" t="s">
        <v>630</v>
      </c>
      <c r="D560" s="863" t="s">
        <v>631</v>
      </c>
      <c r="E560" s="835" t="s">
        <v>4409</v>
      </c>
      <c r="F560" s="863" t="s">
        <v>4410</v>
      </c>
      <c r="G560" s="835" t="s">
        <v>5145</v>
      </c>
      <c r="H560" s="835" t="s">
        <v>5146</v>
      </c>
      <c r="I560" s="849">
        <v>4954.5</v>
      </c>
      <c r="J560" s="849">
        <v>1</v>
      </c>
      <c r="K560" s="850">
        <v>4954.5</v>
      </c>
    </row>
    <row r="561" spans="1:11" ht="14.4" customHeight="1" x14ac:dyDescent="0.3">
      <c r="A561" s="831" t="s">
        <v>590</v>
      </c>
      <c r="B561" s="832" t="s">
        <v>591</v>
      </c>
      <c r="C561" s="835" t="s">
        <v>630</v>
      </c>
      <c r="D561" s="863" t="s">
        <v>631</v>
      </c>
      <c r="E561" s="835" t="s">
        <v>4409</v>
      </c>
      <c r="F561" s="863" t="s">
        <v>4410</v>
      </c>
      <c r="G561" s="835" t="s">
        <v>5147</v>
      </c>
      <c r="H561" s="835" t="s">
        <v>5148</v>
      </c>
      <c r="I561" s="849">
        <v>4954.5</v>
      </c>
      <c r="J561" s="849">
        <v>1</v>
      </c>
      <c r="K561" s="850">
        <v>4954.5</v>
      </c>
    </row>
    <row r="562" spans="1:11" ht="14.4" customHeight="1" x14ac:dyDescent="0.3">
      <c r="A562" s="831" t="s">
        <v>590</v>
      </c>
      <c r="B562" s="832" t="s">
        <v>591</v>
      </c>
      <c r="C562" s="835" t="s">
        <v>630</v>
      </c>
      <c r="D562" s="863" t="s">
        <v>631</v>
      </c>
      <c r="E562" s="835" t="s">
        <v>4409</v>
      </c>
      <c r="F562" s="863" t="s">
        <v>4410</v>
      </c>
      <c r="G562" s="835" t="s">
        <v>5149</v>
      </c>
      <c r="H562" s="835" t="s">
        <v>5150</v>
      </c>
      <c r="I562" s="849">
        <v>5922.14990234375</v>
      </c>
      <c r="J562" s="849">
        <v>2</v>
      </c>
      <c r="K562" s="850">
        <v>11844.2998046875</v>
      </c>
    </row>
    <row r="563" spans="1:11" ht="14.4" customHeight="1" x14ac:dyDescent="0.3">
      <c r="A563" s="831" t="s">
        <v>590</v>
      </c>
      <c r="B563" s="832" t="s">
        <v>591</v>
      </c>
      <c r="C563" s="835" t="s">
        <v>630</v>
      </c>
      <c r="D563" s="863" t="s">
        <v>631</v>
      </c>
      <c r="E563" s="835" t="s">
        <v>4409</v>
      </c>
      <c r="F563" s="863" t="s">
        <v>4410</v>
      </c>
      <c r="G563" s="835" t="s">
        <v>5151</v>
      </c>
      <c r="H563" s="835" t="s">
        <v>5152</v>
      </c>
      <c r="I563" s="849">
        <v>5878.925048828125</v>
      </c>
      <c r="J563" s="849">
        <v>2</v>
      </c>
      <c r="K563" s="850">
        <v>11757.85009765625</v>
      </c>
    </row>
    <row r="564" spans="1:11" ht="14.4" customHeight="1" x14ac:dyDescent="0.3">
      <c r="A564" s="831" t="s">
        <v>590</v>
      </c>
      <c r="B564" s="832" t="s">
        <v>591</v>
      </c>
      <c r="C564" s="835" t="s">
        <v>630</v>
      </c>
      <c r="D564" s="863" t="s">
        <v>631</v>
      </c>
      <c r="E564" s="835" t="s">
        <v>4409</v>
      </c>
      <c r="F564" s="863" t="s">
        <v>4410</v>
      </c>
      <c r="G564" s="835" t="s">
        <v>5153</v>
      </c>
      <c r="H564" s="835" t="s">
        <v>5154</v>
      </c>
      <c r="I564" s="849">
        <v>5965.85009765625</v>
      </c>
      <c r="J564" s="849">
        <v>1</v>
      </c>
      <c r="K564" s="850">
        <v>5965.85009765625</v>
      </c>
    </row>
    <row r="565" spans="1:11" ht="14.4" customHeight="1" x14ac:dyDescent="0.3">
      <c r="A565" s="831" t="s">
        <v>590</v>
      </c>
      <c r="B565" s="832" t="s">
        <v>591</v>
      </c>
      <c r="C565" s="835" t="s">
        <v>630</v>
      </c>
      <c r="D565" s="863" t="s">
        <v>631</v>
      </c>
      <c r="E565" s="835" t="s">
        <v>4409</v>
      </c>
      <c r="F565" s="863" t="s">
        <v>4410</v>
      </c>
      <c r="G565" s="835" t="s">
        <v>5155</v>
      </c>
      <c r="H565" s="835" t="s">
        <v>5156</v>
      </c>
      <c r="I565" s="849">
        <v>14169.099609375</v>
      </c>
      <c r="J565" s="849">
        <v>2</v>
      </c>
      <c r="K565" s="850">
        <v>28338.19921875</v>
      </c>
    </row>
    <row r="566" spans="1:11" ht="14.4" customHeight="1" x14ac:dyDescent="0.3">
      <c r="A566" s="831" t="s">
        <v>590</v>
      </c>
      <c r="B566" s="832" t="s">
        <v>591</v>
      </c>
      <c r="C566" s="835" t="s">
        <v>630</v>
      </c>
      <c r="D566" s="863" t="s">
        <v>631</v>
      </c>
      <c r="E566" s="835" t="s">
        <v>4409</v>
      </c>
      <c r="F566" s="863" t="s">
        <v>4410</v>
      </c>
      <c r="G566" s="835" t="s">
        <v>5157</v>
      </c>
      <c r="H566" s="835" t="s">
        <v>5158</v>
      </c>
      <c r="I566" s="849">
        <v>178.16256394324415</v>
      </c>
      <c r="J566" s="849">
        <v>1</v>
      </c>
      <c r="K566" s="850">
        <v>178.16256394324415</v>
      </c>
    </row>
    <row r="567" spans="1:11" ht="14.4" customHeight="1" x14ac:dyDescent="0.3">
      <c r="A567" s="831" t="s">
        <v>590</v>
      </c>
      <c r="B567" s="832" t="s">
        <v>591</v>
      </c>
      <c r="C567" s="835" t="s">
        <v>630</v>
      </c>
      <c r="D567" s="863" t="s">
        <v>631</v>
      </c>
      <c r="E567" s="835" t="s">
        <v>4409</v>
      </c>
      <c r="F567" s="863" t="s">
        <v>4410</v>
      </c>
      <c r="G567" s="835" t="s">
        <v>4955</v>
      </c>
      <c r="H567" s="835" t="s">
        <v>4956</v>
      </c>
      <c r="I567" s="849">
        <v>1131.3499755859375</v>
      </c>
      <c r="J567" s="849">
        <v>2</v>
      </c>
      <c r="K567" s="850">
        <v>2262.699951171875</v>
      </c>
    </row>
    <row r="568" spans="1:11" ht="14.4" customHeight="1" x14ac:dyDescent="0.3">
      <c r="A568" s="831" t="s">
        <v>590</v>
      </c>
      <c r="B568" s="832" t="s">
        <v>591</v>
      </c>
      <c r="C568" s="835" t="s">
        <v>630</v>
      </c>
      <c r="D568" s="863" t="s">
        <v>631</v>
      </c>
      <c r="E568" s="835" t="s">
        <v>4409</v>
      </c>
      <c r="F568" s="863" t="s">
        <v>4410</v>
      </c>
      <c r="G568" s="835" t="s">
        <v>5159</v>
      </c>
      <c r="H568" s="835" t="s">
        <v>5160</v>
      </c>
      <c r="I568" s="849">
        <v>478</v>
      </c>
      <c r="J568" s="849">
        <v>2</v>
      </c>
      <c r="K568" s="850">
        <v>956</v>
      </c>
    </row>
    <row r="569" spans="1:11" ht="14.4" customHeight="1" x14ac:dyDescent="0.3">
      <c r="A569" s="831" t="s">
        <v>590</v>
      </c>
      <c r="B569" s="832" t="s">
        <v>591</v>
      </c>
      <c r="C569" s="835" t="s">
        <v>630</v>
      </c>
      <c r="D569" s="863" t="s">
        <v>631</v>
      </c>
      <c r="E569" s="835" t="s">
        <v>4409</v>
      </c>
      <c r="F569" s="863" t="s">
        <v>4410</v>
      </c>
      <c r="G569" s="835" t="s">
        <v>5161</v>
      </c>
      <c r="H569" s="835" t="s">
        <v>5162</v>
      </c>
      <c r="I569" s="849">
        <v>10006.7001953125</v>
      </c>
      <c r="J569" s="849">
        <v>1</v>
      </c>
      <c r="K569" s="850">
        <v>10006.7001953125</v>
      </c>
    </row>
    <row r="570" spans="1:11" ht="14.4" customHeight="1" x14ac:dyDescent="0.3">
      <c r="A570" s="831" t="s">
        <v>590</v>
      </c>
      <c r="B570" s="832" t="s">
        <v>591</v>
      </c>
      <c r="C570" s="835" t="s">
        <v>630</v>
      </c>
      <c r="D570" s="863" t="s">
        <v>631</v>
      </c>
      <c r="E570" s="835" t="s">
        <v>4409</v>
      </c>
      <c r="F570" s="863" t="s">
        <v>4410</v>
      </c>
      <c r="G570" s="835" t="s">
        <v>5163</v>
      </c>
      <c r="H570" s="835" t="s">
        <v>5164</v>
      </c>
      <c r="I570" s="849">
        <v>7610.89990234375</v>
      </c>
      <c r="J570" s="849">
        <v>1</v>
      </c>
      <c r="K570" s="850">
        <v>7610.89990234375</v>
      </c>
    </row>
    <row r="571" spans="1:11" ht="14.4" customHeight="1" x14ac:dyDescent="0.3">
      <c r="A571" s="831" t="s">
        <v>590</v>
      </c>
      <c r="B571" s="832" t="s">
        <v>591</v>
      </c>
      <c r="C571" s="835" t="s">
        <v>630</v>
      </c>
      <c r="D571" s="863" t="s">
        <v>631</v>
      </c>
      <c r="E571" s="835" t="s">
        <v>4409</v>
      </c>
      <c r="F571" s="863" t="s">
        <v>4410</v>
      </c>
      <c r="G571" s="835" t="s">
        <v>5165</v>
      </c>
      <c r="H571" s="835" t="s">
        <v>5166</v>
      </c>
      <c r="I571" s="849">
        <v>25773</v>
      </c>
      <c r="J571" s="849">
        <v>1</v>
      </c>
      <c r="K571" s="850">
        <v>25773</v>
      </c>
    </row>
    <row r="572" spans="1:11" ht="14.4" customHeight="1" x14ac:dyDescent="0.3">
      <c r="A572" s="831" t="s">
        <v>590</v>
      </c>
      <c r="B572" s="832" t="s">
        <v>591</v>
      </c>
      <c r="C572" s="835" t="s">
        <v>630</v>
      </c>
      <c r="D572" s="863" t="s">
        <v>631</v>
      </c>
      <c r="E572" s="835" t="s">
        <v>4409</v>
      </c>
      <c r="F572" s="863" t="s">
        <v>4410</v>
      </c>
      <c r="G572" s="835" t="s">
        <v>5167</v>
      </c>
      <c r="H572" s="835" t="s">
        <v>5168</v>
      </c>
      <c r="I572" s="849">
        <v>1777.489990234375</v>
      </c>
      <c r="J572" s="849">
        <v>1</v>
      </c>
      <c r="K572" s="850">
        <v>1777.489990234375</v>
      </c>
    </row>
    <row r="573" spans="1:11" ht="14.4" customHeight="1" x14ac:dyDescent="0.3">
      <c r="A573" s="831" t="s">
        <v>590</v>
      </c>
      <c r="B573" s="832" t="s">
        <v>591</v>
      </c>
      <c r="C573" s="835" t="s">
        <v>630</v>
      </c>
      <c r="D573" s="863" t="s">
        <v>631</v>
      </c>
      <c r="E573" s="835" t="s">
        <v>4409</v>
      </c>
      <c r="F573" s="863" t="s">
        <v>4410</v>
      </c>
      <c r="G573" s="835" t="s">
        <v>5169</v>
      </c>
      <c r="H573" s="835" t="s">
        <v>5170</v>
      </c>
      <c r="I573" s="849">
        <v>133109.6875</v>
      </c>
      <c r="J573" s="849">
        <v>3</v>
      </c>
      <c r="K573" s="850">
        <v>399329.0625</v>
      </c>
    </row>
    <row r="574" spans="1:11" ht="14.4" customHeight="1" x14ac:dyDescent="0.3">
      <c r="A574" s="831" t="s">
        <v>590</v>
      </c>
      <c r="B574" s="832" t="s">
        <v>591</v>
      </c>
      <c r="C574" s="835" t="s">
        <v>630</v>
      </c>
      <c r="D574" s="863" t="s">
        <v>631</v>
      </c>
      <c r="E574" s="835" t="s">
        <v>4409</v>
      </c>
      <c r="F574" s="863" t="s">
        <v>4410</v>
      </c>
      <c r="G574" s="835" t="s">
        <v>5171</v>
      </c>
      <c r="H574" s="835" t="s">
        <v>5172</v>
      </c>
      <c r="I574" s="849">
        <v>181.49000549316406</v>
      </c>
      <c r="J574" s="849">
        <v>2</v>
      </c>
      <c r="K574" s="850">
        <v>362.98001098632812</v>
      </c>
    </row>
    <row r="575" spans="1:11" ht="14.4" customHeight="1" x14ac:dyDescent="0.3">
      <c r="A575" s="831" t="s">
        <v>590</v>
      </c>
      <c r="B575" s="832" t="s">
        <v>591</v>
      </c>
      <c r="C575" s="835" t="s">
        <v>630</v>
      </c>
      <c r="D575" s="863" t="s">
        <v>631</v>
      </c>
      <c r="E575" s="835" t="s">
        <v>4409</v>
      </c>
      <c r="F575" s="863" t="s">
        <v>4410</v>
      </c>
      <c r="G575" s="835" t="s">
        <v>5173</v>
      </c>
      <c r="H575" s="835" t="s">
        <v>5174</v>
      </c>
      <c r="I575" s="849">
        <v>13416.48046875</v>
      </c>
      <c r="J575" s="849">
        <v>2</v>
      </c>
      <c r="K575" s="850">
        <v>26832.9609375</v>
      </c>
    </row>
    <row r="576" spans="1:11" ht="14.4" customHeight="1" x14ac:dyDescent="0.3">
      <c r="A576" s="831" t="s">
        <v>590</v>
      </c>
      <c r="B576" s="832" t="s">
        <v>591</v>
      </c>
      <c r="C576" s="835" t="s">
        <v>630</v>
      </c>
      <c r="D576" s="863" t="s">
        <v>631</v>
      </c>
      <c r="E576" s="835" t="s">
        <v>4409</v>
      </c>
      <c r="F576" s="863" t="s">
        <v>4410</v>
      </c>
      <c r="G576" s="835" t="s">
        <v>4981</v>
      </c>
      <c r="H576" s="835" t="s">
        <v>4982</v>
      </c>
      <c r="I576" s="849">
        <v>91.110000610351563</v>
      </c>
      <c r="J576" s="849">
        <v>10</v>
      </c>
      <c r="K576" s="850">
        <v>911.1199951171875</v>
      </c>
    </row>
    <row r="577" spans="1:11" ht="14.4" customHeight="1" x14ac:dyDescent="0.3">
      <c r="A577" s="831" t="s">
        <v>590</v>
      </c>
      <c r="B577" s="832" t="s">
        <v>591</v>
      </c>
      <c r="C577" s="835" t="s">
        <v>630</v>
      </c>
      <c r="D577" s="863" t="s">
        <v>631</v>
      </c>
      <c r="E577" s="835" t="s">
        <v>4409</v>
      </c>
      <c r="F577" s="863" t="s">
        <v>4410</v>
      </c>
      <c r="G577" s="835" t="s">
        <v>5175</v>
      </c>
      <c r="H577" s="835" t="s">
        <v>5176</v>
      </c>
      <c r="I577" s="849">
        <v>12932</v>
      </c>
      <c r="J577" s="849">
        <v>1</v>
      </c>
      <c r="K577" s="850">
        <v>12932</v>
      </c>
    </row>
    <row r="578" spans="1:11" ht="14.4" customHeight="1" x14ac:dyDescent="0.3">
      <c r="A578" s="831" t="s">
        <v>590</v>
      </c>
      <c r="B578" s="832" t="s">
        <v>591</v>
      </c>
      <c r="C578" s="835" t="s">
        <v>630</v>
      </c>
      <c r="D578" s="863" t="s">
        <v>631</v>
      </c>
      <c r="E578" s="835" t="s">
        <v>4409</v>
      </c>
      <c r="F578" s="863" t="s">
        <v>4410</v>
      </c>
      <c r="G578" s="835" t="s">
        <v>5177</v>
      </c>
      <c r="H578" s="835" t="s">
        <v>5178</v>
      </c>
      <c r="I578" s="849">
        <v>168.26653243373542</v>
      </c>
      <c r="J578" s="849">
        <v>1</v>
      </c>
      <c r="K578" s="850">
        <v>168.26653243373542</v>
      </c>
    </row>
    <row r="579" spans="1:11" ht="14.4" customHeight="1" x14ac:dyDescent="0.3">
      <c r="A579" s="831" t="s">
        <v>590</v>
      </c>
      <c r="B579" s="832" t="s">
        <v>591</v>
      </c>
      <c r="C579" s="835" t="s">
        <v>630</v>
      </c>
      <c r="D579" s="863" t="s">
        <v>631</v>
      </c>
      <c r="E579" s="835" t="s">
        <v>4409</v>
      </c>
      <c r="F579" s="863" t="s">
        <v>4410</v>
      </c>
      <c r="G579" s="835" t="s">
        <v>5179</v>
      </c>
      <c r="H579" s="835" t="s">
        <v>5180</v>
      </c>
      <c r="I579" s="849">
        <v>284.96285533880825</v>
      </c>
      <c r="J579" s="849">
        <v>4</v>
      </c>
      <c r="K579" s="850">
        <v>1139.851421355233</v>
      </c>
    </row>
    <row r="580" spans="1:11" ht="14.4" customHeight="1" x14ac:dyDescent="0.3">
      <c r="A580" s="831" t="s">
        <v>590</v>
      </c>
      <c r="B580" s="832" t="s">
        <v>591</v>
      </c>
      <c r="C580" s="835" t="s">
        <v>630</v>
      </c>
      <c r="D580" s="863" t="s">
        <v>631</v>
      </c>
      <c r="E580" s="835" t="s">
        <v>4409</v>
      </c>
      <c r="F580" s="863" t="s">
        <v>4410</v>
      </c>
      <c r="G580" s="835" t="s">
        <v>5111</v>
      </c>
      <c r="H580" s="835" t="s">
        <v>5112</v>
      </c>
      <c r="I580" s="849">
        <v>25.299999237060547</v>
      </c>
      <c r="J580" s="849">
        <v>20</v>
      </c>
      <c r="K580" s="850">
        <v>506</v>
      </c>
    </row>
    <row r="581" spans="1:11" ht="14.4" customHeight="1" x14ac:dyDescent="0.3">
      <c r="A581" s="831" t="s">
        <v>590</v>
      </c>
      <c r="B581" s="832" t="s">
        <v>591</v>
      </c>
      <c r="C581" s="835" t="s">
        <v>630</v>
      </c>
      <c r="D581" s="863" t="s">
        <v>631</v>
      </c>
      <c r="E581" s="835" t="s">
        <v>4409</v>
      </c>
      <c r="F581" s="863" t="s">
        <v>4410</v>
      </c>
      <c r="G581" s="835" t="s">
        <v>5181</v>
      </c>
      <c r="H581" s="835" t="s">
        <v>5182</v>
      </c>
      <c r="I581" s="849">
        <v>89398.4296875</v>
      </c>
      <c r="J581" s="849">
        <v>2</v>
      </c>
      <c r="K581" s="850">
        <v>178796.859375</v>
      </c>
    </row>
    <row r="582" spans="1:11" ht="14.4" customHeight="1" x14ac:dyDescent="0.3">
      <c r="A582" s="831" t="s">
        <v>590</v>
      </c>
      <c r="B582" s="832" t="s">
        <v>591</v>
      </c>
      <c r="C582" s="835" t="s">
        <v>630</v>
      </c>
      <c r="D582" s="863" t="s">
        <v>631</v>
      </c>
      <c r="E582" s="835" t="s">
        <v>4409</v>
      </c>
      <c r="F582" s="863" t="s">
        <v>4410</v>
      </c>
      <c r="G582" s="835" t="s">
        <v>5183</v>
      </c>
      <c r="H582" s="835" t="s">
        <v>5184</v>
      </c>
      <c r="I582" s="849">
        <v>1781.1199951171875</v>
      </c>
      <c r="J582" s="849">
        <v>2</v>
      </c>
      <c r="K582" s="850">
        <v>3562.239990234375</v>
      </c>
    </row>
    <row r="583" spans="1:11" ht="14.4" customHeight="1" x14ac:dyDescent="0.3">
      <c r="A583" s="831" t="s">
        <v>590</v>
      </c>
      <c r="B583" s="832" t="s">
        <v>591</v>
      </c>
      <c r="C583" s="835" t="s">
        <v>630</v>
      </c>
      <c r="D583" s="863" t="s">
        <v>631</v>
      </c>
      <c r="E583" s="835" t="s">
        <v>4409</v>
      </c>
      <c r="F583" s="863" t="s">
        <v>4410</v>
      </c>
      <c r="G583" s="835" t="s">
        <v>5185</v>
      </c>
      <c r="H583" s="835" t="s">
        <v>5186</v>
      </c>
      <c r="I583" s="849">
        <v>3950.409912109375</v>
      </c>
      <c r="J583" s="849">
        <v>3</v>
      </c>
      <c r="K583" s="850">
        <v>11851.229736328125</v>
      </c>
    </row>
    <row r="584" spans="1:11" ht="14.4" customHeight="1" x14ac:dyDescent="0.3">
      <c r="A584" s="831" t="s">
        <v>590</v>
      </c>
      <c r="B584" s="832" t="s">
        <v>591</v>
      </c>
      <c r="C584" s="835" t="s">
        <v>630</v>
      </c>
      <c r="D584" s="863" t="s">
        <v>631</v>
      </c>
      <c r="E584" s="835" t="s">
        <v>4409</v>
      </c>
      <c r="F584" s="863" t="s">
        <v>4410</v>
      </c>
      <c r="G584" s="835" t="s">
        <v>5187</v>
      </c>
      <c r="H584" s="835" t="s">
        <v>5188</v>
      </c>
      <c r="I584" s="849">
        <v>14169.099609375</v>
      </c>
      <c r="J584" s="849">
        <v>1</v>
      </c>
      <c r="K584" s="850">
        <v>14169.099609375</v>
      </c>
    </row>
    <row r="585" spans="1:11" ht="14.4" customHeight="1" x14ac:dyDescent="0.3">
      <c r="A585" s="831" t="s">
        <v>590</v>
      </c>
      <c r="B585" s="832" t="s">
        <v>591</v>
      </c>
      <c r="C585" s="835" t="s">
        <v>630</v>
      </c>
      <c r="D585" s="863" t="s">
        <v>631</v>
      </c>
      <c r="E585" s="835" t="s">
        <v>4409</v>
      </c>
      <c r="F585" s="863" t="s">
        <v>4410</v>
      </c>
      <c r="G585" s="835" t="s">
        <v>5189</v>
      </c>
      <c r="H585" s="835" t="s">
        <v>5190</v>
      </c>
      <c r="I585" s="849">
        <v>24889.69921875</v>
      </c>
      <c r="J585" s="849">
        <v>1</v>
      </c>
      <c r="K585" s="850">
        <v>24889.69921875</v>
      </c>
    </row>
    <row r="586" spans="1:11" ht="14.4" customHeight="1" x14ac:dyDescent="0.3">
      <c r="A586" s="831" t="s">
        <v>590</v>
      </c>
      <c r="B586" s="832" t="s">
        <v>591</v>
      </c>
      <c r="C586" s="835" t="s">
        <v>630</v>
      </c>
      <c r="D586" s="863" t="s">
        <v>631</v>
      </c>
      <c r="E586" s="835" t="s">
        <v>4409</v>
      </c>
      <c r="F586" s="863" t="s">
        <v>4410</v>
      </c>
      <c r="G586" s="835" t="s">
        <v>5191</v>
      </c>
      <c r="H586" s="835" t="s">
        <v>5192</v>
      </c>
      <c r="I586" s="849">
        <v>12221</v>
      </c>
      <c r="J586" s="849">
        <v>2</v>
      </c>
      <c r="K586" s="850">
        <v>24442</v>
      </c>
    </row>
    <row r="587" spans="1:11" ht="14.4" customHeight="1" x14ac:dyDescent="0.3">
      <c r="A587" s="831" t="s">
        <v>590</v>
      </c>
      <c r="B587" s="832" t="s">
        <v>591</v>
      </c>
      <c r="C587" s="835" t="s">
        <v>630</v>
      </c>
      <c r="D587" s="863" t="s">
        <v>631</v>
      </c>
      <c r="E587" s="835" t="s">
        <v>4409</v>
      </c>
      <c r="F587" s="863" t="s">
        <v>4410</v>
      </c>
      <c r="G587" s="835" t="s">
        <v>5193</v>
      </c>
      <c r="H587" s="835" t="s">
        <v>5194</v>
      </c>
      <c r="I587" s="849">
        <v>14169.099609375</v>
      </c>
      <c r="J587" s="849">
        <v>1</v>
      </c>
      <c r="K587" s="850">
        <v>14169.099609375</v>
      </c>
    </row>
    <row r="588" spans="1:11" ht="14.4" customHeight="1" x14ac:dyDescent="0.3">
      <c r="A588" s="831" t="s">
        <v>590</v>
      </c>
      <c r="B588" s="832" t="s">
        <v>591</v>
      </c>
      <c r="C588" s="835" t="s">
        <v>630</v>
      </c>
      <c r="D588" s="863" t="s">
        <v>631</v>
      </c>
      <c r="E588" s="835" t="s">
        <v>4409</v>
      </c>
      <c r="F588" s="863" t="s">
        <v>4410</v>
      </c>
      <c r="G588" s="835" t="s">
        <v>5195</v>
      </c>
      <c r="H588" s="835" t="s">
        <v>5196</v>
      </c>
      <c r="I588" s="849">
        <v>12100</v>
      </c>
      <c r="J588" s="849">
        <v>1</v>
      </c>
      <c r="K588" s="850">
        <v>12100</v>
      </c>
    </row>
    <row r="589" spans="1:11" ht="14.4" customHeight="1" x14ac:dyDescent="0.3">
      <c r="A589" s="831" t="s">
        <v>590</v>
      </c>
      <c r="B589" s="832" t="s">
        <v>591</v>
      </c>
      <c r="C589" s="835" t="s">
        <v>630</v>
      </c>
      <c r="D589" s="863" t="s">
        <v>631</v>
      </c>
      <c r="E589" s="835" t="s">
        <v>4409</v>
      </c>
      <c r="F589" s="863" t="s">
        <v>4410</v>
      </c>
      <c r="G589" s="835" t="s">
        <v>5197</v>
      </c>
      <c r="H589" s="835" t="s">
        <v>5198</v>
      </c>
      <c r="I589" s="849">
        <v>12100</v>
      </c>
      <c r="J589" s="849">
        <v>1</v>
      </c>
      <c r="K589" s="850">
        <v>12100</v>
      </c>
    </row>
    <row r="590" spans="1:11" ht="14.4" customHeight="1" x14ac:dyDescent="0.3">
      <c r="A590" s="831" t="s">
        <v>590</v>
      </c>
      <c r="B590" s="832" t="s">
        <v>591</v>
      </c>
      <c r="C590" s="835" t="s">
        <v>630</v>
      </c>
      <c r="D590" s="863" t="s">
        <v>631</v>
      </c>
      <c r="E590" s="835" t="s">
        <v>4409</v>
      </c>
      <c r="F590" s="863" t="s">
        <v>4410</v>
      </c>
      <c r="G590" s="835" t="s">
        <v>5199</v>
      </c>
      <c r="H590" s="835" t="s">
        <v>5200</v>
      </c>
      <c r="I590" s="849">
        <v>14411.099609375</v>
      </c>
      <c r="J590" s="849">
        <v>1</v>
      </c>
      <c r="K590" s="850">
        <v>14411.099609375</v>
      </c>
    </row>
    <row r="591" spans="1:11" ht="14.4" customHeight="1" x14ac:dyDescent="0.3">
      <c r="A591" s="831" t="s">
        <v>590</v>
      </c>
      <c r="B591" s="832" t="s">
        <v>591</v>
      </c>
      <c r="C591" s="835" t="s">
        <v>630</v>
      </c>
      <c r="D591" s="863" t="s">
        <v>631</v>
      </c>
      <c r="E591" s="835" t="s">
        <v>4409</v>
      </c>
      <c r="F591" s="863" t="s">
        <v>4410</v>
      </c>
      <c r="G591" s="835" t="s">
        <v>5201</v>
      </c>
      <c r="H591" s="835" t="s">
        <v>5202</v>
      </c>
      <c r="I591" s="849">
        <v>12100</v>
      </c>
      <c r="J591" s="849">
        <v>1</v>
      </c>
      <c r="K591" s="850">
        <v>12100</v>
      </c>
    </row>
    <row r="592" spans="1:11" ht="14.4" customHeight="1" x14ac:dyDescent="0.3">
      <c r="A592" s="831" t="s">
        <v>590</v>
      </c>
      <c r="B592" s="832" t="s">
        <v>591</v>
      </c>
      <c r="C592" s="835" t="s">
        <v>630</v>
      </c>
      <c r="D592" s="863" t="s">
        <v>631</v>
      </c>
      <c r="E592" s="835" t="s">
        <v>4409</v>
      </c>
      <c r="F592" s="863" t="s">
        <v>4410</v>
      </c>
      <c r="G592" s="835" t="s">
        <v>5203</v>
      </c>
      <c r="H592" s="835" t="s">
        <v>5204</v>
      </c>
      <c r="I592" s="849">
        <v>8330.8349609375</v>
      </c>
      <c r="J592" s="849">
        <v>8</v>
      </c>
      <c r="K592" s="850">
        <v>66646.6796875</v>
      </c>
    </row>
    <row r="593" spans="1:11" ht="14.4" customHeight="1" x14ac:dyDescent="0.3">
      <c r="A593" s="831" t="s">
        <v>590</v>
      </c>
      <c r="B593" s="832" t="s">
        <v>591</v>
      </c>
      <c r="C593" s="835" t="s">
        <v>630</v>
      </c>
      <c r="D593" s="863" t="s">
        <v>631</v>
      </c>
      <c r="E593" s="835" t="s">
        <v>4409</v>
      </c>
      <c r="F593" s="863" t="s">
        <v>4410</v>
      </c>
      <c r="G593" s="835" t="s">
        <v>5205</v>
      </c>
      <c r="H593" s="835" t="s">
        <v>5206</v>
      </c>
      <c r="I593" s="849">
        <v>7694</v>
      </c>
      <c r="J593" s="849">
        <v>1</v>
      </c>
      <c r="K593" s="850">
        <v>7694</v>
      </c>
    </row>
    <row r="594" spans="1:11" ht="14.4" customHeight="1" x14ac:dyDescent="0.3">
      <c r="A594" s="831" t="s">
        <v>590</v>
      </c>
      <c r="B594" s="832" t="s">
        <v>591</v>
      </c>
      <c r="C594" s="835" t="s">
        <v>630</v>
      </c>
      <c r="D594" s="863" t="s">
        <v>631</v>
      </c>
      <c r="E594" s="835" t="s">
        <v>4409</v>
      </c>
      <c r="F594" s="863" t="s">
        <v>4410</v>
      </c>
      <c r="G594" s="835" t="s">
        <v>5207</v>
      </c>
      <c r="H594" s="835" t="s">
        <v>5206</v>
      </c>
      <c r="I594" s="849">
        <v>22797.560546875</v>
      </c>
      <c r="J594" s="849">
        <v>1</v>
      </c>
      <c r="K594" s="850">
        <v>22797.560546875</v>
      </c>
    </row>
    <row r="595" spans="1:11" ht="14.4" customHeight="1" x14ac:dyDescent="0.3">
      <c r="A595" s="831" t="s">
        <v>590</v>
      </c>
      <c r="B595" s="832" t="s">
        <v>591</v>
      </c>
      <c r="C595" s="835" t="s">
        <v>630</v>
      </c>
      <c r="D595" s="863" t="s">
        <v>631</v>
      </c>
      <c r="E595" s="835" t="s">
        <v>4409</v>
      </c>
      <c r="F595" s="863" t="s">
        <v>4410</v>
      </c>
      <c r="G595" s="835" t="s">
        <v>5208</v>
      </c>
      <c r="H595" s="835" t="s">
        <v>5209</v>
      </c>
      <c r="I595" s="849">
        <v>24163.650390625</v>
      </c>
      <c r="J595" s="849">
        <v>1</v>
      </c>
      <c r="K595" s="850">
        <v>24163.650390625</v>
      </c>
    </row>
    <row r="596" spans="1:11" ht="14.4" customHeight="1" x14ac:dyDescent="0.3">
      <c r="A596" s="831" t="s">
        <v>590</v>
      </c>
      <c r="B596" s="832" t="s">
        <v>591</v>
      </c>
      <c r="C596" s="835" t="s">
        <v>630</v>
      </c>
      <c r="D596" s="863" t="s">
        <v>631</v>
      </c>
      <c r="E596" s="835" t="s">
        <v>4409</v>
      </c>
      <c r="F596" s="863" t="s">
        <v>4410</v>
      </c>
      <c r="G596" s="835" t="s">
        <v>5210</v>
      </c>
      <c r="H596" s="835" t="s">
        <v>5211</v>
      </c>
      <c r="I596" s="849">
        <v>26736.0546875</v>
      </c>
      <c r="J596" s="849">
        <v>2</v>
      </c>
      <c r="K596" s="850">
        <v>53472.109375</v>
      </c>
    </row>
    <row r="597" spans="1:11" ht="14.4" customHeight="1" x14ac:dyDescent="0.3">
      <c r="A597" s="831" t="s">
        <v>590</v>
      </c>
      <c r="B597" s="832" t="s">
        <v>591</v>
      </c>
      <c r="C597" s="835" t="s">
        <v>633</v>
      </c>
      <c r="D597" s="863" t="s">
        <v>634</v>
      </c>
      <c r="E597" s="835" t="s">
        <v>4409</v>
      </c>
      <c r="F597" s="863" t="s">
        <v>4410</v>
      </c>
      <c r="G597" s="835" t="s">
        <v>5212</v>
      </c>
      <c r="H597" s="835" t="s">
        <v>5213</v>
      </c>
      <c r="I597" s="849">
        <v>13098.240234375</v>
      </c>
      <c r="J597" s="849">
        <v>1</v>
      </c>
      <c r="K597" s="850">
        <v>13098.240234375</v>
      </c>
    </row>
    <row r="598" spans="1:11" ht="14.4" customHeight="1" x14ac:dyDescent="0.3">
      <c r="A598" s="831" t="s">
        <v>590</v>
      </c>
      <c r="B598" s="832" t="s">
        <v>591</v>
      </c>
      <c r="C598" s="835" t="s">
        <v>633</v>
      </c>
      <c r="D598" s="863" t="s">
        <v>634</v>
      </c>
      <c r="E598" s="835" t="s">
        <v>4409</v>
      </c>
      <c r="F598" s="863" t="s">
        <v>4410</v>
      </c>
      <c r="G598" s="835" t="s">
        <v>5214</v>
      </c>
      <c r="H598" s="835" t="s">
        <v>5215</v>
      </c>
      <c r="I598" s="849">
        <v>8356.5</v>
      </c>
      <c r="J598" s="849">
        <v>1</v>
      </c>
      <c r="K598" s="850">
        <v>8356.5</v>
      </c>
    </row>
    <row r="599" spans="1:11" ht="14.4" customHeight="1" x14ac:dyDescent="0.3">
      <c r="A599" s="831" t="s">
        <v>590</v>
      </c>
      <c r="B599" s="832" t="s">
        <v>591</v>
      </c>
      <c r="C599" s="835" t="s">
        <v>633</v>
      </c>
      <c r="D599" s="863" t="s">
        <v>634</v>
      </c>
      <c r="E599" s="835" t="s">
        <v>4409</v>
      </c>
      <c r="F599" s="863" t="s">
        <v>4410</v>
      </c>
      <c r="G599" s="835" t="s">
        <v>5216</v>
      </c>
      <c r="H599" s="835" t="s">
        <v>5217</v>
      </c>
      <c r="I599" s="849">
        <v>8356.5</v>
      </c>
      <c r="J599" s="849">
        <v>1</v>
      </c>
      <c r="K599" s="850">
        <v>8356.5</v>
      </c>
    </row>
    <row r="600" spans="1:11" ht="14.4" customHeight="1" x14ac:dyDescent="0.3">
      <c r="A600" s="831" t="s">
        <v>590</v>
      </c>
      <c r="B600" s="832" t="s">
        <v>591</v>
      </c>
      <c r="C600" s="835" t="s">
        <v>633</v>
      </c>
      <c r="D600" s="863" t="s">
        <v>634</v>
      </c>
      <c r="E600" s="835" t="s">
        <v>4409</v>
      </c>
      <c r="F600" s="863" t="s">
        <v>4410</v>
      </c>
      <c r="G600" s="835" t="s">
        <v>5218</v>
      </c>
      <c r="H600" s="835" t="s">
        <v>5219</v>
      </c>
      <c r="I600" s="849">
        <v>355.70001220703125</v>
      </c>
      <c r="J600" s="849">
        <v>20</v>
      </c>
      <c r="K600" s="850">
        <v>7114</v>
      </c>
    </row>
    <row r="601" spans="1:11" ht="14.4" customHeight="1" x14ac:dyDescent="0.3">
      <c r="A601" s="831" t="s">
        <v>590</v>
      </c>
      <c r="B601" s="832" t="s">
        <v>591</v>
      </c>
      <c r="C601" s="835" t="s">
        <v>633</v>
      </c>
      <c r="D601" s="863" t="s">
        <v>634</v>
      </c>
      <c r="E601" s="835" t="s">
        <v>4409</v>
      </c>
      <c r="F601" s="863" t="s">
        <v>4410</v>
      </c>
      <c r="G601" s="835" t="s">
        <v>5220</v>
      </c>
      <c r="H601" s="835" t="s">
        <v>5221</v>
      </c>
      <c r="I601" s="849">
        <v>8518.400390625</v>
      </c>
      <c r="J601" s="849">
        <v>1</v>
      </c>
      <c r="K601" s="850">
        <v>8518.400390625</v>
      </c>
    </row>
    <row r="602" spans="1:11" ht="14.4" customHeight="1" x14ac:dyDescent="0.3">
      <c r="A602" s="831" t="s">
        <v>590</v>
      </c>
      <c r="B602" s="832" t="s">
        <v>591</v>
      </c>
      <c r="C602" s="835" t="s">
        <v>633</v>
      </c>
      <c r="D602" s="863" t="s">
        <v>634</v>
      </c>
      <c r="E602" s="835" t="s">
        <v>4409</v>
      </c>
      <c r="F602" s="863" t="s">
        <v>4410</v>
      </c>
      <c r="G602" s="835" t="s">
        <v>5222</v>
      </c>
      <c r="H602" s="835" t="s">
        <v>5223</v>
      </c>
      <c r="I602" s="849">
        <v>16751.2802734375</v>
      </c>
      <c r="J602" s="849">
        <v>2</v>
      </c>
      <c r="K602" s="850">
        <v>33502.560546875</v>
      </c>
    </row>
    <row r="603" spans="1:11" ht="14.4" customHeight="1" x14ac:dyDescent="0.3">
      <c r="A603" s="831" t="s">
        <v>590</v>
      </c>
      <c r="B603" s="832" t="s">
        <v>591</v>
      </c>
      <c r="C603" s="835" t="s">
        <v>633</v>
      </c>
      <c r="D603" s="863" t="s">
        <v>634</v>
      </c>
      <c r="E603" s="835" t="s">
        <v>4409</v>
      </c>
      <c r="F603" s="863" t="s">
        <v>4410</v>
      </c>
      <c r="G603" s="835" t="s">
        <v>5224</v>
      </c>
      <c r="H603" s="835" t="s">
        <v>5225</v>
      </c>
      <c r="I603" s="849">
        <v>22594.330078125</v>
      </c>
      <c r="J603" s="849">
        <v>2</v>
      </c>
      <c r="K603" s="850">
        <v>45188.66015625</v>
      </c>
    </row>
    <row r="604" spans="1:11" ht="14.4" customHeight="1" x14ac:dyDescent="0.3">
      <c r="A604" s="831" t="s">
        <v>590</v>
      </c>
      <c r="B604" s="832" t="s">
        <v>591</v>
      </c>
      <c r="C604" s="835" t="s">
        <v>633</v>
      </c>
      <c r="D604" s="863" t="s">
        <v>634</v>
      </c>
      <c r="E604" s="835" t="s">
        <v>4409</v>
      </c>
      <c r="F604" s="863" t="s">
        <v>4410</v>
      </c>
      <c r="G604" s="835" t="s">
        <v>5226</v>
      </c>
      <c r="H604" s="835" t="s">
        <v>5227</v>
      </c>
      <c r="I604" s="849">
        <v>21035.9609375</v>
      </c>
      <c r="J604" s="849">
        <v>1</v>
      </c>
      <c r="K604" s="850">
        <v>21035.9609375</v>
      </c>
    </row>
    <row r="605" spans="1:11" ht="14.4" customHeight="1" x14ac:dyDescent="0.3">
      <c r="A605" s="831" t="s">
        <v>590</v>
      </c>
      <c r="B605" s="832" t="s">
        <v>591</v>
      </c>
      <c r="C605" s="835" t="s">
        <v>633</v>
      </c>
      <c r="D605" s="863" t="s">
        <v>634</v>
      </c>
      <c r="E605" s="835" t="s">
        <v>4409</v>
      </c>
      <c r="F605" s="863" t="s">
        <v>4410</v>
      </c>
      <c r="G605" s="835" t="s">
        <v>5228</v>
      </c>
      <c r="H605" s="835" t="s">
        <v>5229</v>
      </c>
      <c r="I605" s="849">
        <v>6969.60009765625</v>
      </c>
      <c r="J605" s="849">
        <v>1</v>
      </c>
      <c r="K605" s="850">
        <v>6969.60009765625</v>
      </c>
    </row>
    <row r="606" spans="1:11" ht="14.4" customHeight="1" x14ac:dyDescent="0.3">
      <c r="A606" s="831" t="s">
        <v>590</v>
      </c>
      <c r="B606" s="832" t="s">
        <v>591</v>
      </c>
      <c r="C606" s="835" t="s">
        <v>633</v>
      </c>
      <c r="D606" s="863" t="s">
        <v>634</v>
      </c>
      <c r="E606" s="835" t="s">
        <v>4409</v>
      </c>
      <c r="F606" s="863" t="s">
        <v>4410</v>
      </c>
      <c r="G606" s="835" t="s">
        <v>5230</v>
      </c>
      <c r="H606" s="835" t="s">
        <v>5231</v>
      </c>
      <c r="I606" s="849">
        <v>12855.099609375</v>
      </c>
      <c r="J606" s="849">
        <v>2</v>
      </c>
      <c r="K606" s="850">
        <v>25710.19921875</v>
      </c>
    </row>
    <row r="607" spans="1:11" ht="14.4" customHeight="1" x14ac:dyDescent="0.3">
      <c r="A607" s="831" t="s">
        <v>590</v>
      </c>
      <c r="B607" s="832" t="s">
        <v>591</v>
      </c>
      <c r="C607" s="835" t="s">
        <v>633</v>
      </c>
      <c r="D607" s="863" t="s">
        <v>634</v>
      </c>
      <c r="E607" s="835" t="s">
        <v>4409</v>
      </c>
      <c r="F607" s="863" t="s">
        <v>4410</v>
      </c>
      <c r="G607" s="835" t="s">
        <v>5232</v>
      </c>
      <c r="H607" s="835" t="s">
        <v>5233</v>
      </c>
      <c r="I607" s="849">
        <v>9559.03515625</v>
      </c>
      <c r="J607" s="849">
        <v>2</v>
      </c>
      <c r="K607" s="850">
        <v>19118.0703125</v>
      </c>
    </row>
    <row r="608" spans="1:11" ht="14.4" customHeight="1" x14ac:dyDescent="0.3">
      <c r="A608" s="831" t="s">
        <v>590</v>
      </c>
      <c r="B608" s="832" t="s">
        <v>591</v>
      </c>
      <c r="C608" s="835" t="s">
        <v>633</v>
      </c>
      <c r="D608" s="863" t="s">
        <v>634</v>
      </c>
      <c r="E608" s="835" t="s">
        <v>4409</v>
      </c>
      <c r="F608" s="863" t="s">
        <v>4410</v>
      </c>
      <c r="G608" s="835" t="s">
        <v>5234</v>
      </c>
      <c r="H608" s="835" t="s">
        <v>5235</v>
      </c>
      <c r="I608" s="849">
        <v>8518.400390625</v>
      </c>
      <c r="J608" s="849">
        <v>1</v>
      </c>
      <c r="K608" s="850">
        <v>8518.400390625</v>
      </c>
    </row>
    <row r="609" spans="1:11" ht="14.4" customHeight="1" x14ac:dyDescent="0.3">
      <c r="A609" s="831" t="s">
        <v>590</v>
      </c>
      <c r="B609" s="832" t="s">
        <v>591</v>
      </c>
      <c r="C609" s="835" t="s">
        <v>633</v>
      </c>
      <c r="D609" s="863" t="s">
        <v>634</v>
      </c>
      <c r="E609" s="835" t="s">
        <v>4409</v>
      </c>
      <c r="F609" s="863" t="s">
        <v>4410</v>
      </c>
      <c r="G609" s="835" t="s">
        <v>5236</v>
      </c>
      <c r="H609" s="835" t="s">
        <v>5237</v>
      </c>
      <c r="I609" s="849">
        <v>26489.3095703125</v>
      </c>
      <c r="J609" s="849">
        <v>2</v>
      </c>
      <c r="K609" s="850">
        <v>52978.619140625</v>
      </c>
    </row>
    <row r="610" spans="1:11" ht="14.4" customHeight="1" x14ac:dyDescent="0.3">
      <c r="A610" s="831" t="s">
        <v>590</v>
      </c>
      <c r="B610" s="832" t="s">
        <v>591</v>
      </c>
      <c r="C610" s="835" t="s">
        <v>633</v>
      </c>
      <c r="D610" s="863" t="s">
        <v>634</v>
      </c>
      <c r="E610" s="835" t="s">
        <v>4409</v>
      </c>
      <c r="F610" s="863" t="s">
        <v>4410</v>
      </c>
      <c r="G610" s="835" t="s">
        <v>5238</v>
      </c>
      <c r="H610" s="835" t="s">
        <v>5239</v>
      </c>
      <c r="I610" s="849">
        <v>10063.5302734375</v>
      </c>
      <c r="J610" s="849">
        <v>1</v>
      </c>
      <c r="K610" s="850">
        <v>10063.5302734375</v>
      </c>
    </row>
    <row r="611" spans="1:11" ht="14.4" customHeight="1" x14ac:dyDescent="0.3">
      <c r="A611" s="831" t="s">
        <v>590</v>
      </c>
      <c r="B611" s="832" t="s">
        <v>591</v>
      </c>
      <c r="C611" s="835" t="s">
        <v>633</v>
      </c>
      <c r="D611" s="863" t="s">
        <v>634</v>
      </c>
      <c r="E611" s="835" t="s">
        <v>4409</v>
      </c>
      <c r="F611" s="863" t="s">
        <v>4410</v>
      </c>
      <c r="G611" s="835" t="s">
        <v>5240</v>
      </c>
      <c r="H611" s="835" t="s">
        <v>5241</v>
      </c>
      <c r="I611" s="849">
        <v>9051.97998046875</v>
      </c>
      <c r="J611" s="849">
        <v>2</v>
      </c>
      <c r="K611" s="850">
        <v>18103.9599609375</v>
      </c>
    </row>
    <row r="612" spans="1:11" ht="14.4" customHeight="1" x14ac:dyDescent="0.3">
      <c r="A612" s="831" t="s">
        <v>590</v>
      </c>
      <c r="B612" s="832" t="s">
        <v>591</v>
      </c>
      <c r="C612" s="835" t="s">
        <v>633</v>
      </c>
      <c r="D612" s="863" t="s">
        <v>634</v>
      </c>
      <c r="E612" s="835" t="s">
        <v>4409</v>
      </c>
      <c r="F612" s="863" t="s">
        <v>4410</v>
      </c>
      <c r="G612" s="835" t="s">
        <v>5242</v>
      </c>
      <c r="H612" s="835" t="s">
        <v>5243</v>
      </c>
      <c r="I612" s="849">
        <v>8518.400390625</v>
      </c>
      <c r="J612" s="849">
        <v>1</v>
      </c>
      <c r="K612" s="850">
        <v>8518.400390625</v>
      </c>
    </row>
    <row r="613" spans="1:11" ht="14.4" customHeight="1" x14ac:dyDescent="0.3">
      <c r="A613" s="831" t="s">
        <v>590</v>
      </c>
      <c r="B613" s="832" t="s">
        <v>591</v>
      </c>
      <c r="C613" s="835" t="s">
        <v>633</v>
      </c>
      <c r="D613" s="863" t="s">
        <v>634</v>
      </c>
      <c r="E613" s="835" t="s">
        <v>4409</v>
      </c>
      <c r="F613" s="863" t="s">
        <v>4410</v>
      </c>
      <c r="G613" s="835" t="s">
        <v>5244</v>
      </c>
      <c r="H613" s="835" t="s">
        <v>5245</v>
      </c>
      <c r="I613" s="849">
        <v>8518.400390625</v>
      </c>
      <c r="J613" s="849">
        <v>1</v>
      </c>
      <c r="K613" s="850">
        <v>8518.400390625</v>
      </c>
    </row>
    <row r="614" spans="1:11" ht="14.4" customHeight="1" x14ac:dyDescent="0.3">
      <c r="A614" s="831" t="s">
        <v>590</v>
      </c>
      <c r="B614" s="832" t="s">
        <v>591</v>
      </c>
      <c r="C614" s="835" t="s">
        <v>633</v>
      </c>
      <c r="D614" s="863" t="s">
        <v>634</v>
      </c>
      <c r="E614" s="835" t="s">
        <v>4409</v>
      </c>
      <c r="F614" s="863" t="s">
        <v>4410</v>
      </c>
      <c r="G614" s="835" t="s">
        <v>5246</v>
      </c>
      <c r="H614" s="835" t="s">
        <v>5247</v>
      </c>
      <c r="I614" s="849">
        <v>20256.6103515625</v>
      </c>
      <c r="J614" s="849">
        <v>2</v>
      </c>
      <c r="K614" s="850">
        <v>40513.220703125</v>
      </c>
    </row>
    <row r="615" spans="1:11" ht="14.4" customHeight="1" x14ac:dyDescent="0.3">
      <c r="A615" s="831" t="s">
        <v>590</v>
      </c>
      <c r="B615" s="832" t="s">
        <v>591</v>
      </c>
      <c r="C615" s="835" t="s">
        <v>633</v>
      </c>
      <c r="D615" s="863" t="s">
        <v>634</v>
      </c>
      <c r="E615" s="835" t="s">
        <v>4409</v>
      </c>
      <c r="F615" s="863" t="s">
        <v>4410</v>
      </c>
      <c r="G615" s="835" t="s">
        <v>5248</v>
      </c>
      <c r="H615" s="835" t="s">
        <v>5249</v>
      </c>
      <c r="I615" s="849">
        <v>14023.9697265625</v>
      </c>
      <c r="J615" s="849">
        <v>1</v>
      </c>
      <c r="K615" s="850">
        <v>14023.9697265625</v>
      </c>
    </row>
    <row r="616" spans="1:11" ht="14.4" customHeight="1" x14ac:dyDescent="0.3">
      <c r="A616" s="831" t="s">
        <v>590</v>
      </c>
      <c r="B616" s="832" t="s">
        <v>591</v>
      </c>
      <c r="C616" s="835" t="s">
        <v>633</v>
      </c>
      <c r="D616" s="863" t="s">
        <v>634</v>
      </c>
      <c r="E616" s="835" t="s">
        <v>4409</v>
      </c>
      <c r="F616" s="863" t="s">
        <v>4410</v>
      </c>
      <c r="G616" s="835" t="s">
        <v>5250</v>
      </c>
      <c r="H616" s="835" t="s">
        <v>5251</v>
      </c>
      <c r="I616" s="849">
        <v>6195.2001953125</v>
      </c>
      <c r="J616" s="849">
        <v>1</v>
      </c>
      <c r="K616" s="850">
        <v>6195.2001953125</v>
      </c>
    </row>
    <row r="617" spans="1:11" ht="14.4" customHeight="1" x14ac:dyDescent="0.3">
      <c r="A617" s="831" t="s">
        <v>590</v>
      </c>
      <c r="B617" s="832" t="s">
        <v>591</v>
      </c>
      <c r="C617" s="835" t="s">
        <v>633</v>
      </c>
      <c r="D617" s="863" t="s">
        <v>634</v>
      </c>
      <c r="E617" s="835" t="s">
        <v>4409</v>
      </c>
      <c r="F617" s="863" t="s">
        <v>4410</v>
      </c>
      <c r="G617" s="835" t="s">
        <v>5252</v>
      </c>
      <c r="H617" s="835" t="s">
        <v>5253</v>
      </c>
      <c r="I617" s="849">
        <v>11686</v>
      </c>
      <c r="J617" s="849">
        <v>1</v>
      </c>
      <c r="K617" s="850">
        <v>11686</v>
      </c>
    </row>
    <row r="618" spans="1:11" ht="14.4" customHeight="1" x14ac:dyDescent="0.3">
      <c r="A618" s="831" t="s">
        <v>590</v>
      </c>
      <c r="B618" s="832" t="s">
        <v>591</v>
      </c>
      <c r="C618" s="835" t="s">
        <v>633</v>
      </c>
      <c r="D618" s="863" t="s">
        <v>634</v>
      </c>
      <c r="E618" s="835" t="s">
        <v>4409</v>
      </c>
      <c r="F618" s="863" t="s">
        <v>4410</v>
      </c>
      <c r="G618" s="835" t="s">
        <v>5254</v>
      </c>
      <c r="H618" s="835" t="s">
        <v>5255</v>
      </c>
      <c r="I618" s="849">
        <v>8518.400390625</v>
      </c>
      <c r="J618" s="849">
        <v>1</v>
      </c>
      <c r="K618" s="850">
        <v>8518.400390625</v>
      </c>
    </row>
    <row r="619" spans="1:11" ht="14.4" customHeight="1" x14ac:dyDescent="0.3">
      <c r="A619" s="831" t="s">
        <v>590</v>
      </c>
      <c r="B619" s="832" t="s">
        <v>591</v>
      </c>
      <c r="C619" s="835" t="s">
        <v>633</v>
      </c>
      <c r="D619" s="863" t="s">
        <v>634</v>
      </c>
      <c r="E619" s="835" t="s">
        <v>4409</v>
      </c>
      <c r="F619" s="863" t="s">
        <v>4410</v>
      </c>
      <c r="G619" s="835" t="s">
        <v>5256</v>
      </c>
      <c r="H619" s="835" t="s">
        <v>5257</v>
      </c>
      <c r="I619" s="849">
        <v>14023.9697265625</v>
      </c>
      <c r="J619" s="849">
        <v>1</v>
      </c>
      <c r="K619" s="850">
        <v>14023.9697265625</v>
      </c>
    </row>
    <row r="620" spans="1:11" ht="14.4" customHeight="1" x14ac:dyDescent="0.3">
      <c r="A620" s="831" t="s">
        <v>590</v>
      </c>
      <c r="B620" s="832" t="s">
        <v>591</v>
      </c>
      <c r="C620" s="835" t="s">
        <v>633</v>
      </c>
      <c r="D620" s="863" t="s">
        <v>634</v>
      </c>
      <c r="E620" s="835" t="s">
        <v>4409</v>
      </c>
      <c r="F620" s="863" t="s">
        <v>4410</v>
      </c>
      <c r="G620" s="835" t="s">
        <v>5258</v>
      </c>
      <c r="H620" s="835" t="s">
        <v>5257</v>
      </c>
      <c r="I620" s="849">
        <v>9200.919921875</v>
      </c>
      <c r="J620" s="849">
        <v>1</v>
      </c>
      <c r="K620" s="850">
        <v>9200.919921875</v>
      </c>
    </row>
    <row r="621" spans="1:11" ht="14.4" customHeight="1" x14ac:dyDescent="0.3">
      <c r="A621" s="831" t="s">
        <v>590</v>
      </c>
      <c r="B621" s="832" t="s">
        <v>591</v>
      </c>
      <c r="C621" s="835" t="s">
        <v>633</v>
      </c>
      <c r="D621" s="863" t="s">
        <v>634</v>
      </c>
      <c r="E621" s="835" t="s">
        <v>4409</v>
      </c>
      <c r="F621" s="863" t="s">
        <v>4410</v>
      </c>
      <c r="G621" s="835" t="s">
        <v>5259</v>
      </c>
      <c r="H621" s="835" t="s">
        <v>5260</v>
      </c>
      <c r="I621" s="849">
        <v>8518.400390625</v>
      </c>
      <c r="J621" s="849">
        <v>1</v>
      </c>
      <c r="K621" s="850">
        <v>8518.400390625</v>
      </c>
    </row>
    <row r="622" spans="1:11" ht="14.4" customHeight="1" x14ac:dyDescent="0.3">
      <c r="A622" s="831" t="s">
        <v>590</v>
      </c>
      <c r="B622" s="832" t="s">
        <v>591</v>
      </c>
      <c r="C622" s="835" t="s">
        <v>633</v>
      </c>
      <c r="D622" s="863" t="s">
        <v>634</v>
      </c>
      <c r="E622" s="835" t="s">
        <v>4409</v>
      </c>
      <c r="F622" s="863" t="s">
        <v>4410</v>
      </c>
      <c r="G622" s="835" t="s">
        <v>5261</v>
      </c>
      <c r="H622" s="835" t="s">
        <v>5262</v>
      </c>
      <c r="I622" s="849">
        <v>1292.280029296875</v>
      </c>
      <c r="J622" s="849">
        <v>8</v>
      </c>
      <c r="K622" s="850">
        <v>10338.240234375</v>
      </c>
    </row>
    <row r="623" spans="1:11" ht="14.4" customHeight="1" x14ac:dyDescent="0.3">
      <c r="A623" s="831" t="s">
        <v>590</v>
      </c>
      <c r="B623" s="832" t="s">
        <v>591</v>
      </c>
      <c r="C623" s="835" t="s">
        <v>633</v>
      </c>
      <c r="D623" s="863" t="s">
        <v>634</v>
      </c>
      <c r="E623" s="835" t="s">
        <v>4409</v>
      </c>
      <c r="F623" s="863" t="s">
        <v>4410</v>
      </c>
      <c r="G623" s="835" t="s">
        <v>5263</v>
      </c>
      <c r="H623" s="835" t="s">
        <v>5264</v>
      </c>
      <c r="I623" s="849">
        <v>4065.60009765625</v>
      </c>
      <c r="J623" s="849">
        <v>1</v>
      </c>
      <c r="K623" s="850">
        <v>4065.60009765625</v>
      </c>
    </row>
    <row r="624" spans="1:11" ht="14.4" customHeight="1" x14ac:dyDescent="0.3">
      <c r="A624" s="831" t="s">
        <v>590</v>
      </c>
      <c r="B624" s="832" t="s">
        <v>591</v>
      </c>
      <c r="C624" s="835" t="s">
        <v>633</v>
      </c>
      <c r="D624" s="863" t="s">
        <v>634</v>
      </c>
      <c r="E624" s="835" t="s">
        <v>4409</v>
      </c>
      <c r="F624" s="863" t="s">
        <v>4410</v>
      </c>
      <c r="G624" s="835" t="s">
        <v>5265</v>
      </c>
      <c r="H624" s="835" t="s">
        <v>5266</v>
      </c>
      <c r="I624" s="849">
        <v>36618.078125</v>
      </c>
      <c r="J624" s="849">
        <v>1</v>
      </c>
      <c r="K624" s="850">
        <v>36618.078125</v>
      </c>
    </row>
    <row r="625" spans="1:11" ht="14.4" customHeight="1" x14ac:dyDescent="0.3">
      <c r="A625" s="831" t="s">
        <v>590</v>
      </c>
      <c r="B625" s="832" t="s">
        <v>591</v>
      </c>
      <c r="C625" s="835" t="s">
        <v>633</v>
      </c>
      <c r="D625" s="863" t="s">
        <v>634</v>
      </c>
      <c r="E625" s="835" t="s">
        <v>4409</v>
      </c>
      <c r="F625" s="863" t="s">
        <v>4410</v>
      </c>
      <c r="G625" s="835" t="s">
        <v>5267</v>
      </c>
      <c r="H625" s="835" t="s">
        <v>5268</v>
      </c>
      <c r="I625" s="849">
        <v>17639.380859375</v>
      </c>
      <c r="J625" s="849">
        <v>1</v>
      </c>
      <c r="K625" s="850">
        <v>17639.380859375</v>
      </c>
    </row>
    <row r="626" spans="1:11" ht="14.4" customHeight="1" x14ac:dyDescent="0.3">
      <c r="A626" s="831" t="s">
        <v>590</v>
      </c>
      <c r="B626" s="832" t="s">
        <v>591</v>
      </c>
      <c r="C626" s="835" t="s">
        <v>633</v>
      </c>
      <c r="D626" s="863" t="s">
        <v>634</v>
      </c>
      <c r="E626" s="835" t="s">
        <v>4409</v>
      </c>
      <c r="F626" s="863" t="s">
        <v>4410</v>
      </c>
      <c r="G626" s="835" t="s">
        <v>5269</v>
      </c>
      <c r="H626" s="835" t="s">
        <v>5270</v>
      </c>
      <c r="I626" s="849">
        <v>5808</v>
      </c>
      <c r="J626" s="849">
        <v>1</v>
      </c>
      <c r="K626" s="850">
        <v>5808</v>
      </c>
    </row>
    <row r="627" spans="1:11" ht="14.4" customHeight="1" x14ac:dyDescent="0.3">
      <c r="A627" s="831" t="s">
        <v>590</v>
      </c>
      <c r="B627" s="832" t="s">
        <v>591</v>
      </c>
      <c r="C627" s="835" t="s">
        <v>633</v>
      </c>
      <c r="D627" s="863" t="s">
        <v>634</v>
      </c>
      <c r="E627" s="835" t="s">
        <v>4409</v>
      </c>
      <c r="F627" s="863" t="s">
        <v>4410</v>
      </c>
      <c r="G627" s="835" t="s">
        <v>5271</v>
      </c>
      <c r="H627" s="835" t="s">
        <v>5272</v>
      </c>
      <c r="I627" s="849">
        <v>6018.519775390625</v>
      </c>
      <c r="J627" s="849">
        <v>2</v>
      </c>
      <c r="K627" s="850">
        <v>12037.03955078125</v>
      </c>
    </row>
    <row r="628" spans="1:11" ht="14.4" customHeight="1" x14ac:dyDescent="0.3">
      <c r="A628" s="831" t="s">
        <v>590</v>
      </c>
      <c r="B628" s="832" t="s">
        <v>591</v>
      </c>
      <c r="C628" s="835" t="s">
        <v>633</v>
      </c>
      <c r="D628" s="863" t="s">
        <v>634</v>
      </c>
      <c r="E628" s="835" t="s">
        <v>4409</v>
      </c>
      <c r="F628" s="863" t="s">
        <v>4410</v>
      </c>
      <c r="G628" s="835" t="s">
        <v>5273</v>
      </c>
      <c r="H628" s="835" t="s">
        <v>5274</v>
      </c>
      <c r="I628" s="849">
        <v>295.85886245791073</v>
      </c>
      <c r="J628" s="849">
        <v>10</v>
      </c>
      <c r="K628" s="850">
        <v>2957.0241867558657</v>
      </c>
    </row>
    <row r="629" spans="1:11" ht="14.4" customHeight="1" x14ac:dyDescent="0.3">
      <c r="A629" s="831" t="s">
        <v>590</v>
      </c>
      <c r="B629" s="832" t="s">
        <v>591</v>
      </c>
      <c r="C629" s="835" t="s">
        <v>633</v>
      </c>
      <c r="D629" s="863" t="s">
        <v>634</v>
      </c>
      <c r="E629" s="835" t="s">
        <v>4409</v>
      </c>
      <c r="F629" s="863" t="s">
        <v>4410</v>
      </c>
      <c r="G629" s="835" t="s">
        <v>5275</v>
      </c>
      <c r="H629" s="835" t="s">
        <v>5276</v>
      </c>
      <c r="I629" s="849">
        <v>305.44929362770358</v>
      </c>
      <c r="J629" s="849">
        <v>1</v>
      </c>
      <c r="K629" s="850">
        <v>305.44929362770358</v>
      </c>
    </row>
    <row r="630" spans="1:11" ht="14.4" customHeight="1" x14ac:dyDescent="0.3">
      <c r="A630" s="831" t="s">
        <v>590</v>
      </c>
      <c r="B630" s="832" t="s">
        <v>591</v>
      </c>
      <c r="C630" s="835" t="s">
        <v>633</v>
      </c>
      <c r="D630" s="863" t="s">
        <v>634</v>
      </c>
      <c r="E630" s="835" t="s">
        <v>4409</v>
      </c>
      <c r="F630" s="863" t="s">
        <v>4410</v>
      </c>
      <c r="G630" s="835" t="s">
        <v>5277</v>
      </c>
      <c r="H630" s="835" t="s">
        <v>5278</v>
      </c>
      <c r="I630" s="849">
        <v>202.40049743652344</v>
      </c>
      <c r="J630" s="849">
        <v>20</v>
      </c>
      <c r="K630" s="850">
        <v>4048.010009765625</v>
      </c>
    </row>
    <row r="631" spans="1:11" ht="14.4" customHeight="1" x14ac:dyDescent="0.3">
      <c r="A631" s="831" t="s">
        <v>590</v>
      </c>
      <c r="B631" s="832" t="s">
        <v>591</v>
      </c>
      <c r="C631" s="835" t="s">
        <v>636</v>
      </c>
      <c r="D631" s="863" t="s">
        <v>637</v>
      </c>
      <c r="E631" s="835" t="s">
        <v>4409</v>
      </c>
      <c r="F631" s="863" t="s">
        <v>4410</v>
      </c>
      <c r="G631" s="835" t="s">
        <v>5279</v>
      </c>
      <c r="H631" s="835" t="s">
        <v>5280</v>
      </c>
      <c r="I631" s="849">
        <v>2812</v>
      </c>
      <c r="J631" s="849">
        <v>7</v>
      </c>
      <c r="K631" s="850">
        <v>19684</v>
      </c>
    </row>
    <row r="632" spans="1:11" ht="14.4" customHeight="1" x14ac:dyDescent="0.3">
      <c r="A632" s="831" t="s">
        <v>590</v>
      </c>
      <c r="B632" s="832" t="s">
        <v>591</v>
      </c>
      <c r="C632" s="835" t="s">
        <v>636</v>
      </c>
      <c r="D632" s="863" t="s">
        <v>637</v>
      </c>
      <c r="E632" s="835" t="s">
        <v>4409</v>
      </c>
      <c r="F632" s="863" t="s">
        <v>4410</v>
      </c>
      <c r="G632" s="835" t="s">
        <v>5281</v>
      </c>
      <c r="H632" s="835" t="s">
        <v>5282</v>
      </c>
      <c r="I632" s="849">
        <v>32014.96484375</v>
      </c>
      <c r="J632" s="849">
        <v>3</v>
      </c>
      <c r="K632" s="850">
        <v>95770.529296875</v>
      </c>
    </row>
    <row r="633" spans="1:11" ht="14.4" customHeight="1" x14ac:dyDescent="0.3">
      <c r="A633" s="831" t="s">
        <v>590</v>
      </c>
      <c r="B633" s="832" t="s">
        <v>591</v>
      </c>
      <c r="C633" s="835" t="s">
        <v>636</v>
      </c>
      <c r="D633" s="863" t="s">
        <v>637</v>
      </c>
      <c r="E633" s="835" t="s">
        <v>4409</v>
      </c>
      <c r="F633" s="863" t="s">
        <v>4410</v>
      </c>
      <c r="G633" s="835" t="s">
        <v>5283</v>
      </c>
      <c r="H633" s="835" t="s">
        <v>5284</v>
      </c>
      <c r="I633" s="849">
        <v>6766.5</v>
      </c>
      <c r="J633" s="849">
        <v>2</v>
      </c>
      <c r="K633" s="850">
        <v>13533</v>
      </c>
    </row>
    <row r="634" spans="1:11" ht="14.4" customHeight="1" x14ac:dyDescent="0.3">
      <c r="A634" s="831" t="s">
        <v>590</v>
      </c>
      <c r="B634" s="832" t="s">
        <v>591</v>
      </c>
      <c r="C634" s="835" t="s">
        <v>636</v>
      </c>
      <c r="D634" s="863" t="s">
        <v>637</v>
      </c>
      <c r="E634" s="835" t="s">
        <v>4409</v>
      </c>
      <c r="F634" s="863" t="s">
        <v>4410</v>
      </c>
      <c r="G634" s="835" t="s">
        <v>5285</v>
      </c>
      <c r="H634" s="835" t="s">
        <v>5286</v>
      </c>
      <c r="I634" s="849">
        <v>1558.4000244140625</v>
      </c>
      <c r="J634" s="849">
        <v>5</v>
      </c>
      <c r="K634" s="850">
        <v>7792</v>
      </c>
    </row>
    <row r="635" spans="1:11" ht="14.4" customHeight="1" x14ac:dyDescent="0.3">
      <c r="A635" s="831" t="s">
        <v>590</v>
      </c>
      <c r="B635" s="832" t="s">
        <v>591</v>
      </c>
      <c r="C635" s="835" t="s">
        <v>636</v>
      </c>
      <c r="D635" s="863" t="s">
        <v>637</v>
      </c>
      <c r="E635" s="835" t="s">
        <v>4409</v>
      </c>
      <c r="F635" s="863" t="s">
        <v>4410</v>
      </c>
      <c r="G635" s="835" t="s">
        <v>5287</v>
      </c>
      <c r="H635" s="835" t="s">
        <v>5288</v>
      </c>
      <c r="I635" s="849">
        <v>5472.35009765625</v>
      </c>
      <c r="J635" s="849">
        <v>1</v>
      </c>
      <c r="K635" s="850">
        <v>5472.35009765625</v>
      </c>
    </row>
    <row r="636" spans="1:11" ht="14.4" customHeight="1" x14ac:dyDescent="0.3">
      <c r="A636" s="831" t="s">
        <v>590</v>
      </c>
      <c r="B636" s="832" t="s">
        <v>591</v>
      </c>
      <c r="C636" s="835" t="s">
        <v>636</v>
      </c>
      <c r="D636" s="863" t="s">
        <v>637</v>
      </c>
      <c r="E636" s="835" t="s">
        <v>4409</v>
      </c>
      <c r="F636" s="863" t="s">
        <v>4410</v>
      </c>
      <c r="G636" s="835" t="s">
        <v>5157</v>
      </c>
      <c r="H636" s="835" t="s">
        <v>5158</v>
      </c>
      <c r="I636" s="849">
        <v>175.05772554653367</v>
      </c>
      <c r="J636" s="849">
        <v>1</v>
      </c>
      <c r="K636" s="850">
        <v>175.05772554653367</v>
      </c>
    </row>
    <row r="637" spans="1:11" ht="14.4" customHeight="1" x14ac:dyDescent="0.3">
      <c r="A637" s="831" t="s">
        <v>590</v>
      </c>
      <c r="B637" s="832" t="s">
        <v>591</v>
      </c>
      <c r="C637" s="835" t="s">
        <v>636</v>
      </c>
      <c r="D637" s="863" t="s">
        <v>637</v>
      </c>
      <c r="E637" s="835" t="s">
        <v>4409</v>
      </c>
      <c r="F637" s="863" t="s">
        <v>4410</v>
      </c>
      <c r="G637" s="835" t="s">
        <v>5289</v>
      </c>
      <c r="H637" s="835" t="s">
        <v>5290</v>
      </c>
      <c r="I637" s="849">
        <v>3051.330078125</v>
      </c>
      <c r="J637" s="849">
        <v>1</v>
      </c>
      <c r="K637" s="850">
        <v>3051.330078125</v>
      </c>
    </row>
    <row r="638" spans="1:11" ht="14.4" customHeight="1" x14ac:dyDescent="0.3">
      <c r="A638" s="831" t="s">
        <v>590</v>
      </c>
      <c r="B638" s="832" t="s">
        <v>591</v>
      </c>
      <c r="C638" s="835" t="s">
        <v>636</v>
      </c>
      <c r="D638" s="863" t="s">
        <v>637</v>
      </c>
      <c r="E638" s="835" t="s">
        <v>4409</v>
      </c>
      <c r="F638" s="863" t="s">
        <v>4410</v>
      </c>
      <c r="G638" s="835" t="s">
        <v>5159</v>
      </c>
      <c r="H638" s="835" t="s">
        <v>5160</v>
      </c>
      <c r="I638" s="849">
        <v>478</v>
      </c>
      <c r="J638" s="849">
        <v>3</v>
      </c>
      <c r="K638" s="850">
        <v>1434</v>
      </c>
    </row>
    <row r="639" spans="1:11" ht="14.4" customHeight="1" x14ac:dyDescent="0.3">
      <c r="A639" s="831" t="s">
        <v>590</v>
      </c>
      <c r="B639" s="832" t="s">
        <v>591</v>
      </c>
      <c r="C639" s="835" t="s">
        <v>636</v>
      </c>
      <c r="D639" s="863" t="s">
        <v>637</v>
      </c>
      <c r="E639" s="835" t="s">
        <v>4409</v>
      </c>
      <c r="F639" s="863" t="s">
        <v>4410</v>
      </c>
      <c r="G639" s="835" t="s">
        <v>5291</v>
      </c>
      <c r="H639" s="835" t="s">
        <v>5292</v>
      </c>
      <c r="I639" s="849">
        <v>6766.5</v>
      </c>
      <c r="J639" s="849">
        <v>2</v>
      </c>
      <c r="K639" s="850">
        <v>13533</v>
      </c>
    </row>
    <row r="640" spans="1:11" ht="14.4" customHeight="1" x14ac:dyDescent="0.3">
      <c r="A640" s="831" t="s">
        <v>590</v>
      </c>
      <c r="B640" s="832" t="s">
        <v>591</v>
      </c>
      <c r="C640" s="835" t="s">
        <v>636</v>
      </c>
      <c r="D640" s="863" t="s">
        <v>637</v>
      </c>
      <c r="E640" s="835" t="s">
        <v>4409</v>
      </c>
      <c r="F640" s="863" t="s">
        <v>4410</v>
      </c>
      <c r="G640" s="835" t="s">
        <v>5293</v>
      </c>
      <c r="H640" s="835" t="s">
        <v>5294</v>
      </c>
      <c r="I640" s="849">
        <v>8712</v>
      </c>
      <c r="J640" s="849">
        <v>2</v>
      </c>
      <c r="K640" s="850">
        <v>17424</v>
      </c>
    </row>
    <row r="641" spans="1:11" ht="14.4" customHeight="1" x14ac:dyDescent="0.3">
      <c r="A641" s="831" t="s">
        <v>590</v>
      </c>
      <c r="B641" s="832" t="s">
        <v>591</v>
      </c>
      <c r="C641" s="835" t="s">
        <v>636</v>
      </c>
      <c r="D641" s="863" t="s">
        <v>637</v>
      </c>
      <c r="E641" s="835" t="s">
        <v>4409</v>
      </c>
      <c r="F641" s="863" t="s">
        <v>4410</v>
      </c>
      <c r="G641" s="835" t="s">
        <v>5295</v>
      </c>
      <c r="H641" s="835" t="s">
        <v>5296</v>
      </c>
      <c r="I641" s="849">
        <v>5977.8798828125</v>
      </c>
      <c r="J641" s="849">
        <v>14</v>
      </c>
      <c r="K641" s="850">
        <v>83690.3828125</v>
      </c>
    </row>
    <row r="642" spans="1:11" ht="14.4" customHeight="1" x14ac:dyDescent="0.3">
      <c r="A642" s="831" t="s">
        <v>590</v>
      </c>
      <c r="B642" s="832" t="s">
        <v>591</v>
      </c>
      <c r="C642" s="835" t="s">
        <v>636</v>
      </c>
      <c r="D642" s="863" t="s">
        <v>637</v>
      </c>
      <c r="E642" s="835" t="s">
        <v>4409</v>
      </c>
      <c r="F642" s="863" t="s">
        <v>4410</v>
      </c>
      <c r="G642" s="835" t="s">
        <v>5297</v>
      </c>
      <c r="H642" s="835" t="s">
        <v>5298</v>
      </c>
      <c r="I642" s="849">
        <v>5566.93310546875</v>
      </c>
      <c r="J642" s="849">
        <v>3</v>
      </c>
      <c r="K642" s="850">
        <v>16700.80078125</v>
      </c>
    </row>
    <row r="643" spans="1:11" ht="14.4" customHeight="1" x14ac:dyDescent="0.3">
      <c r="A643" s="831" t="s">
        <v>590</v>
      </c>
      <c r="B643" s="832" t="s">
        <v>591</v>
      </c>
      <c r="C643" s="835" t="s">
        <v>636</v>
      </c>
      <c r="D643" s="863" t="s">
        <v>637</v>
      </c>
      <c r="E643" s="835" t="s">
        <v>4409</v>
      </c>
      <c r="F643" s="863" t="s">
        <v>4410</v>
      </c>
      <c r="G643" s="835" t="s">
        <v>5299</v>
      </c>
      <c r="H643" s="835" t="s">
        <v>5300</v>
      </c>
      <c r="I643" s="849">
        <v>3025</v>
      </c>
      <c r="J643" s="849">
        <v>5</v>
      </c>
      <c r="K643" s="850">
        <v>15125</v>
      </c>
    </row>
    <row r="644" spans="1:11" ht="14.4" customHeight="1" x14ac:dyDescent="0.3">
      <c r="A644" s="831" t="s">
        <v>590</v>
      </c>
      <c r="B644" s="832" t="s">
        <v>591</v>
      </c>
      <c r="C644" s="835" t="s">
        <v>636</v>
      </c>
      <c r="D644" s="863" t="s">
        <v>637</v>
      </c>
      <c r="E644" s="835" t="s">
        <v>4409</v>
      </c>
      <c r="F644" s="863" t="s">
        <v>4410</v>
      </c>
      <c r="G644" s="835" t="s">
        <v>5301</v>
      </c>
      <c r="H644" s="835" t="s">
        <v>5302</v>
      </c>
      <c r="I644" s="849">
        <v>46551</v>
      </c>
      <c r="J644" s="849">
        <v>1</v>
      </c>
      <c r="K644" s="850">
        <v>46551</v>
      </c>
    </row>
    <row r="645" spans="1:11" ht="14.4" customHeight="1" x14ac:dyDescent="0.3">
      <c r="A645" s="831" t="s">
        <v>590</v>
      </c>
      <c r="B645" s="832" t="s">
        <v>591</v>
      </c>
      <c r="C645" s="835" t="s">
        <v>636</v>
      </c>
      <c r="D645" s="863" t="s">
        <v>637</v>
      </c>
      <c r="E645" s="835" t="s">
        <v>4409</v>
      </c>
      <c r="F645" s="863" t="s">
        <v>4410</v>
      </c>
      <c r="G645" s="835" t="s">
        <v>5303</v>
      </c>
      <c r="H645" s="835" t="s">
        <v>5304</v>
      </c>
      <c r="I645" s="849">
        <v>17298</v>
      </c>
      <c r="J645" s="849">
        <v>1</v>
      </c>
      <c r="K645" s="850">
        <v>17298</v>
      </c>
    </row>
    <row r="646" spans="1:11" ht="14.4" customHeight="1" x14ac:dyDescent="0.3">
      <c r="A646" s="831" t="s">
        <v>590</v>
      </c>
      <c r="B646" s="832" t="s">
        <v>591</v>
      </c>
      <c r="C646" s="835" t="s">
        <v>636</v>
      </c>
      <c r="D646" s="863" t="s">
        <v>637</v>
      </c>
      <c r="E646" s="835" t="s">
        <v>4409</v>
      </c>
      <c r="F646" s="863" t="s">
        <v>4410</v>
      </c>
      <c r="G646" s="835" t="s">
        <v>5305</v>
      </c>
      <c r="H646" s="835" t="s">
        <v>5306</v>
      </c>
      <c r="I646" s="849">
        <v>187.66999816894531</v>
      </c>
      <c r="J646" s="849">
        <v>1</v>
      </c>
      <c r="K646" s="850">
        <v>187.66999816894531</v>
      </c>
    </row>
    <row r="647" spans="1:11" ht="14.4" customHeight="1" x14ac:dyDescent="0.3">
      <c r="A647" s="831" t="s">
        <v>590</v>
      </c>
      <c r="B647" s="832" t="s">
        <v>591</v>
      </c>
      <c r="C647" s="835" t="s">
        <v>636</v>
      </c>
      <c r="D647" s="863" t="s">
        <v>637</v>
      </c>
      <c r="E647" s="835" t="s">
        <v>4409</v>
      </c>
      <c r="F647" s="863" t="s">
        <v>4410</v>
      </c>
      <c r="G647" s="835" t="s">
        <v>5307</v>
      </c>
      <c r="H647" s="835" t="s">
        <v>5308</v>
      </c>
      <c r="I647" s="849">
        <v>13356.2197265625</v>
      </c>
      <c r="J647" s="849">
        <v>2</v>
      </c>
      <c r="K647" s="850">
        <v>26712.439453125</v>
      </c>
    </row>
    <row r="648" spans="1:11" ht="14.4" customHeight="1" x14ac:dyDescent="0.3">
      <c r="A648" s="831" t="s">
        <v>590</v>
      </c>
      <c r="B648" s="832" t="s">
        <v>591</v>
      </c>
      <c r="C648" s="835" t="s">
        <v>636</v>
      </c>
      <c r="D648" s="863" t="s">
        <v>637</v>
      </c>
      <c r="E648" s="835" t="s">
        <v>4409</v>
      </c>
      <c r="F648" s="863" t="s">
        <v>4410</v>
      </c>
      <c r="G648" s="835" t="s">
        <v>5309</v>
      </c>
      <c r="H648" s="835" t="s">
        <v>5310</v>
      </c>
      <c r="I648" s="849">
        <v>39261.83984375</v>
      </c>
      <c r="J648" s="849">
        <v>1</v>
      </c>
      <c r="K648" s="850">
        <v>39261.83984375</v>
      </c>
    </row>
    <row r="649" spans="1:11" ht="14.4" customHeight="1" x14ac:dyDescent="0.3">
      <c r="A649" s="831" t="s">
        <v>590</v>
      </c>
      <c r="B649" s="832" t="s">
        <v>591</v>
      </c>
      <c r="C649" s="835" t="s">
        <v>636</v>
      </c>
      <c r="D649" s="863" t="s">
        <v>637</v>
      </c>
      <c r="E649" s="835" t="s">
        <v>4409</v>
      </c>
      <c r="F649" s="863" t="s">
        <v>4410</v>
      </c>
      <c r="G649" s="835" t="s">
        <v>5311</v>
      </c>
      <c r="H649" s="835" t="s">
        <v>5312</v>
      </c>
      <c r="I649" s="849">
        <v>14403.5400390625</v>
      </c>
      <c r="J649" s="849">
        <v>2</v>
      </c>
      <c r="K649" s="850">
        <v>28807.080078125</v>
      </c>
    </row>
    <row r="650" spans="1:11" ht="14.4" customHeight="1" x14ac:dyDescent="0.3">
      <c r="A650" s="831" t="s">
        <v>590</v>
      </c>
      <c r="B650" s="832" t="s">
        <v>591</v>
      </c>
      <c r="C650" s="835" t="s">
        <v>636</v>
      </c>
      <c r="D650" s="863" t="s">
        <v>637</v>
      </c>
      <c r="E650" s="835" t="s">
        <v>4409</v>
      </c>
      <c r="F650" s="863" t="s">
        <v>4410</v>
      </c>
      <c r="G650" s="835" t="s">
        <v>5313</v>
      </c>
      <c r="H650" s="835" t="s">
        <v>5314</v>
      </c>
      <c r="I650" s="849">
        <v>5015.4501953125</v>
      </c>
      <c r="J650" s="849">
        <v>20</v>
      </c>
      <c r="K650" s="850">
        <v>100309</v>
      </c>
    </row>
    <row r="651" spans="1:11" ht="14.4" customHeight="1" x14ac:dyDescent="0.3">
      <c r="A651" s="831" t="s">
        <v>590</v>
      </c>
      <c r="B651" s="832" t="s">
        <v>591</v>
      </c>
      <c r="C651" s="835" t="s">
        <v>636</v>
      </c>
      <c r="D651" s="863" t="s">
        <v>637</v>
      </c>
      <c r="E651" s="835" t="s">
        <v>4409</v>
      </c>
      <c r="F651" s="863" t="s">
        <v>4410</v>
      </c>
      <c r="G651" s="835" t="s">
        <v>5315</v>
      </c>
      <c r="H651" s="835" t="s">
        <v>5316</v>
      </c>
      <c r="I651" s="849">
        <v>299.80318006524431</v>
      </c>
      <c r="J651" s="849">
        <v>2</v>
      </c>
      <c r="K651" s="850">
        <v>599.60636013048861</v>
      </c>
    </row>
    <row r="652" spans="1:11" ht="14.4" customHeight="1" x14ac:dyDescent="0.3">
      <c r="A652" s="831" t="s">
        <v>590</v>
      </c>
      <c r="B652" s="832" t="s">
        <v>591</v>
      </c>
      <c r="C652" s="835" t="s">
        <v>636</v>
      </c>
      <c r="D652" s="863" t="s">
        <v>637</v>
      </c>
      <c r="E652" s="835" t="s">
        <v>4409</v>
      </c>
      <c r="F652" s="863" t="s">
        <v>4410</v>
      </c>
      <c r="G652" s="835" t="s">
        <v>5317</v>
      </c>
      <c r="H652" s="835" t="s">
        <v>5318</v>
      </c>
      <c r="I652" s="849">
        <v>39996.05859375</v>
      </c>
      <c r="J652" s="849">
        <v>1</v>
      </c>
      <c r="K652" s="850">
        <v>39996.05859375</v>
      </c>
    </row>
    <row r="653" spans="1:11" ht="14.4" customHeight="1" x14ac:dyDescent="0.3">
      <c r="A653" s="831" t="s">
        <v>590</v>
      </c>
      <c r="B653" s="832" t="s">
        <v>591</v>
      </c>
      <c r="C653" s="835" t="s">
        <v>636</v>
      </c>
      <c r="D653" s="863" t="s">
        <v>637</v>
      </c>
      <c r="E653" s="835" t="s">
        <v>4409</v>
      </c>
      <c r="F653" s="863" t="s">
        <v>4410</v>
      </c>
      <c r="G653" s="835" t="s">
        <v>5319</v>
      </c>
      <c r="H653" s="835" t="s">
        <v>5320</v>
      </c>
      <c r="I653" s="849">
        <v>280.921875</v>
      </c>
      <c r="J653" s="849">
        <v>28</v>
      </c>
      <c r="K653" s="850">
        <v>4591</v>
      </c>
    </row>
    <row r="654" spans="1:11" ht="14.4" customHeight="1" x14ac:dyDescent="0.3">
      <c r="A654" s="831" t="s">
        <v>590</v>
      </c>
      <c r="B654" s="832" t="s">
        <v>591</v>
      </c>
      <c r="C654" s="835" t="s">
        <v>636</v>
      </c>
      <c r="D654" s="863" t="s">
        <v>637</v>
      </c>
      <c r="E654" s="835" t="s">
        <v>4409</v>
      </c>
      <c r="F654" s="863" t="s">
        <v>4410</v>
      </c>
      <c r="G654" s="835" t="s">
        <v>5321</v>
      </c>
      <c r="H654" s="835" t="s">
        <v>5322</v>
      </c>
      <c r="I654" s="849">
        <v>23532</v>
      </c>
      <c r="J654" s="849">
        <v>3</v>
      </c>
      <c r="K654" s="850">
        <v>70596</v>
      </c>
    </row>
    <row r="655" spans="1:11" ht="14.4" customHeight="1" x14ac:dyDescent="0.3">
      <c r="A655" s="831" t="s">
        <v>590</v>
      </c>
      <c r="B655" s="832" t="s">
        <v>591</v>
      </c>
      <c r="C655" s="835" t="s">
        <v>636</v>
      </c>
      <c r="D655" s="863" t="s">
        <v>637</v>
      </c>
      <c r="E655" s="835" t="s">
        <v>4409</v>
      </c>
      <c r="F655" s="863" t="s">
        <v>4410</v>
      </c>
      <c r="G655" s="835" t="s">
        <v>5323</v>
      </c>
      <c r="H655" s="835" t="s">
        <v>5324</v>
      </c>
      <c r="I655" s="849">
        <v>3881.719970703125</v>
      </c>
      <c r="J655" s="849">
        <v>1</v>
      </c>
      <c r="K655" s="850">
        <v>3881.719970703125</v>
      </c>
    </row>
    <row r="656" spans="1:11" ht="14.4" customHeight="1" x14ac:dyDescent="0.3">
      <c r="A656" s="831" t="s">
        <v>590</v>
      </c>
      <c r="B656" s="832" t="s">
        <v>591</v>
      </c>
      <c r="C656" s="835" t="s">
        <v>636</v>
      </c>
      <c r="D656" s="863" t="s">
        <v>637</v>
      </c>
      <c r="E656" s="835" t="s">
        <v>4409</v>
      </c>
      <c r="F656" s="863" t="s">
        <v>4410</v>
      </c>
      <c r="G656" s="835" t="s">
        <v>5325</v>
      </c>
      <c r="H656" s="835" t="s">
        <v>5326</v>
      </c>
      <c r="I656" s="849">
        <v>4462.176595052083</v>
      </c>
      <c r="J656" s="849">
        <v>3</v>
      </c>
      <c r="K656" s="850">
        <v>13386.52978515625</v>
      </c>
    </row>
    <row r="657" spans="1:11" ht="14.4" customHeight="1" x14ac:dyDescent="0.3">
      <c r="A657" s="831" t="s">
        <v>590</v>
      </c>
      <c r="B657" s="832" t="s">
        <v>591</v>
      </c>
      <c r="C657" s="835" t="s">
        <v>636</v>
      </c>
      <c r="D657" s="863" t="s">
        <v>637</v>
      </c>
      <c r="E657" s="835" t="s">
        <v>4409</v>
      </c>
      <c r="F657" s="863" t="s">
        <v>4410</v>
      </c>
      <c r="G657" s="835" t="s">
        <v>5327</v>
      </c>
      <c r="H657" s="835" t="s">
        <v>5328</v>
      </c>
      <c r="I657" s="849">
        <v>10957.875</v>
      </c>
      <c r="J657" s="849">
        <v>2</v>
      </c>
      <c r="K657" s="850">
        <v>21915.75</v>
      </c>
    </row>
    <row r="658" spans="1:11" ht="14.4" customHeight="1" x14ac:dyDescent="0.3">
      <c r="A658" s="831" t="s">
        <v>590</v>
      </c>
      <c r="B658" s="832" t="s">
        <v>591</v>
      </c>
      <c r="C658" s="835" t="s">
        <v>636</v>
      </c>
      <c r="D658" s="863" t="s">
        <v>637</v>
      </c>
      <c r="E658" s="835" t="s">
        <v>4409</v>
      </c>
      <c r="F658" s="863" t="s">
        <v>4410</v>
      </c>
      <c r="G658" s="835" t="s">
        <v>5329</v>
      </c>
      <c r="H658" s="835" t="s">
        <v>5330</v>
      </c>
      <c r="I658" s="849">
        <v>22506</v>
      </c>
      <c r="J658" s="849">
        <v>1</v>
      </c>
      <c r="K658" s="850">
        <v>22506</v>
      </c>
    </row>
    <row r="659" spans="1:11" ht="14.4" customHeight="1" x14ac:dyDescent="0.3">
      <c r="A659" s="831" t="s">
        <v>590</v>
      </c>
      <c r="B659" s="832" t="s">
        <v>591</v>
      </c>
      <c r="C659" s="835" t="s">
        <v>636</v>
      </c>
      <c r="D659" s="863" t="s">
        <v>637</v>
      </c>
      <c r="E659" s="835" t="s">
        <v>4409</v>
      </c>
      <c r="F659" s="863" t="s">
        <v>4410</v>
      </c>
      <c r="G659" s="835" t="s">
        <v>5331</v>
      </c>
      <c r="H659" s="835" t="s">
        <v>5332</v>
      </c>
      <c r="I659" s="849">
        <v>259.30558338116043</v>
      </c>
      <c r="J659" s="849">
        <v>1</v>
      </c>
      <c r="K659" s="850">
        <v>259.30558338116043</v>
      </c>
    </row>
    <row r="660" spans="1:11" ht="14.4" customHeight="1" x14ac:dyDescent="0.3">
      <c r="A660" s="831" t="s">
        <v>590</v>
      </c>
      <c r="B660" s="832" t="s">
        <v>591</v>
      </c>
      <c r="C660" s="835" t="s">
        <v>636</v>
      </c>
      <c r="D660" s="863" t="s">
        <v>637</v>
      </c>
      <c r="E660" s="835" t="s">
        <v>4409</v>
      </c>
      <c r="F660" s="863" t="s">
        <v>4410</v>
      </c>
      <c r="G660" s="835" t="s">
        <v>5333</v>
      </c>
      <c r="H660" s="835" t="s">
        <v>5334</v>
      </c>
      <c r="I660" s="849">
        <v>7606.43017578125</v>
      </c>
      <c r="J660" s="849">
        <v>2</v>
      </c>
      <c r="K660" s="850">
        <v>15212.849609375</v>
      </c>
    </row>
    <row r="661" spans="1:11" ht="14.4" customHeight="1" x14ac:dyDescent="0.3">
      <c r="A661" s="831" t="s">
        <v>590</v>
      </c>
      <c r="B661" s="832" t="s">
        <v>591</v>
      </c>
      <c r="C661" s="835" t="s">
        <v>636</v>
      </c>
      <c r="D661" s="863" t="s">
        <v>637</v>
      </c>
      <c r="E661" s="835" t="s">
        <v>4409</v>
      </c>
      <c r="F661" s="863" t="s">
        <v>4410</v>
      </c>
      <c r="G661" s="835" t="s">
        <v>5335</v>
      </c>
      <c r="H661" s="835" t="s">
        <v>5336</v>
      </c>
      <c r="I661" s="849">
        <v>16971.69921875</v>
      </c>
      <c r="J661" s="849">
        <v>1</v>
      </c>
      <c r="K661" s="850">
        <v>16971.69921875</v>
      </c>
    </row>
    <row r="662" spans="1:11" ht="14.4" customHeight="1" x14ac:dyDescent="0.3">
      <c r="A662" s="831" t="s">
        <v>590</v>
      </c>
      <c r="B662" s="832" t="s">
        <v>591</v>
      </c>
      <c r="C662" s="835" t="s">
        <v>636</v>
      </c>
      <c r="D662" s="863" t="s">
        <v>637</v>
      </c>
      <c r="E662" s="835" t="s">
        <v>4409</v>
      </c>
      <c r="F662" s="863" t="s">
        <v>4410</v>
      </c>
      <c r="G662" s="835" t="s">
        <v>5337</v>
      </c>
      <c r="H662" s="835" t="s">
        <v>5338</v>
      </c>
      <c r="I662" s="849">
        <v>321.93150023996293</v>
      </c>
      <c r="J662" s="849">
        <v>22</v>
      </c>
      <c r="K662" s="850">
        <v>7107.409680533875</v>
      </c>
    </row>
    <row r="663" spans="1:11" ht="14.4" customHeight="1" x14ac:dyDescent="0.3">
      <c r="A663" s="831" t="s">
        <v>590</v>
      </c>
      <c r="B663" s="832" t="s">
        <v>591</v>
      </c>
      <c r="C663" s="835" t="s">
        <v>636</v>
      </c>
      <c r="D663" s="863" t="s">
        <v>637</v>
      </c>
      <c r="E663" s="835" t="s">
        <v>4409</v>
      </c>
      <c r="F663" s="863" t="s">
        <v>4410</v>
      </c>
      <c r="G663" s="835" t="s">
        <v>5339</v>
      </c>
      <c r="H663" s="835" t="s">
        <v>5340</v>
      </c>
      <c r="I663" s="849">
        <v>16601.333984375</v>
      </c>
      <c r="J663" s="849">
        <v>3</v>
      </c>
      <c r="K663" s="850">
        <v>49804</v>
      </c>
    </row>
    <row r="664" spans="1:11" ht="14.4" customHeight="1" x14ac:dyDescent="0.3">
      <c r="A664" s="831" t="s">
        <v>590</v>
      </c>
      <c r="B664" s="832" t="s">
        <v>591</v>
      </c>
      <c r="C664" s="835" t="s">
        <v>636</v>
      </c>
      <c r="D664" s="863" t="s">
        <v>637</v>
      </c>
      <c r="E664" s="835" t="s">
        <v>4409</v>
      </c>
      <c r="F664" s="863" t="s">
        <v>4410</v>
      </c>
      <c r="G664" s="835" t="s">
        <v>5341</v>
      </c>
      <c r="H664" s="835" t="s">
        <v>5342</v>
      </c>
      <c r="I664" s="849">
        <v>19647.98046875</v>
      </c>
      <c r="J664" s="849">
        <v>1</v>
      </c>
      <c r="K664" s="850">
        <v>19647.98046875</v>
      </c>
    </row>
    <row r="665" spans="1:11" ht="14.4" customHeight="1" x14ac:dyDescent="0.3">
      <c r="A665" s="831" t="s">
        <v>590</v>
      </c>
      <c r="B665" s="832" t="s">
        <v>591</v>
      </c>
      <c r="C665" s="835" t="s">
        <v>639</v>
      </c>
      <c r="D665" s="863" t="s">
        <v>640</v>
      </c>
      <c r="E665" s="835" t="s">
        <v>4409</v>
      </c>
      <c r="F665" s="863" t="s">
        <v>4410</v>
      </c>
      <c r="G665" s="835" t="s">
        <v>5343</v>
      </c>
      <c r="H665" s="835" t="s">
        <v>5344</v>
      </c>
      <c r="I665" s="849">
        <v>147.19000244140625</v>
      </c>
      <c r="J665" s="849">
        <v>40</v>
      </c>
      <c r="K665" s="850">
        <v>5887.530029296875</v>
      </c>
    </row>
    <row r="666" spans="1:11" ht="14.4" customHeight="1" x14ac:dyDescent="0.3">
      <c r="A666" s="831" t="s">
        <v>590</v>
      </c>
      <c r="B666" s="832" t="s">
        <v>591</v>
      </c>
      <c r="C666" s="835" t="s">
        <v>639</v>
      </c>
      <c r="D666" s="863" t="s">
        <v>640</v>
      </c>
      <c r="E666" s="835" t="s">
        <v>4409</v>
      </c>
      <c r="F666" s="863" t="s">
        <v>4410</v>
      </c>
      <c r="G666" s="835" t="s">
        <v>5157</v>
      </c>
      <c r="H666" s="835" t="s">
        <v>5158</v>
      </c>
      <c r="I666" s="849">
        <v>185.78148597811065</v>
      </c>
      <c r="J666" s="849">
        <v>4</v>
      </c>
      <c r="K666" s="850">
        <v>743.12594391244261</v>
      </c>
    </row>
    <row r="667" spans="1:11" ht="14.4" customHeight="1" x14ac:dyDescent="0.3">
      <c r="A667" s="831" t="s">
        <v>590</v>
      </c>
      <c r="B667" s="832" t="s">
        <v>591</v>
      </c>
      <c r="C667" s="835" t="s">
        <v>639</v>
      </c>
      <c r="D667" s="863" t="s">
        <v>640</v>
      </c>
      <c r="E667" s="835" t="s">
        <v>4409</v>
      </c>
      <c r="F667" s="863" t="s">
        <v>4410</v>
      </c>
      <c r="G667" s="835" t="s">
        <v>5345</v>
      </c>
      <c r="H667" s="835" t="s">
        <v>5346</v>
      </c>
      <c r="I667" s="849">
        <v>156.51163598374652</v>
      </c>
      <c r="J667" s="849">
        <v>5</v>
      </c>
      <c r="K667" s="850">
        <v>782.56590486111816</v>
      </c>
    </row>
    <row r="668" spans="1:11" ht="14.4" customHeight="1" x14ac:dyDescent="0.3">
      <c r="A668" s="831" t="s">
        <v>590</v>
      </c>
      <c r="B668" s="832" t="s">
        <v>591</v>
      </c>
      <c r="C668" s="835" t="s">
        <v>639</v>
      </c>
      <c r="D668" s="863" t="s">
        <v>640</v>
      </c>
      <c r="E668" s="835" t="s">
        <v>4409</v>
      </c>
      <c r="F668" s="863" t="s">
        <v>4410</v>
      </c>
      <c r="G668" s="835" t="s">
        <v>5347</v>
      </c>
      <c r="H668" s="835" t="s">
        <v>5348</v>
      </c>
      <c r="I668" s="849">
        <v>1337.8299560546875</v>
      </c>
      <c r="J668" s="849">
        <v>1</v>
      </c>
      <c r="K668" s="850">
        <v>1337.8299560546875</v>
      </c>
    </row>
    <row r="669" spans="1:11" ht="14.4" customHeight="1" x14ac:dyDescent="0.3">
      <c r="A669" s="831" t="s">
        <v>590</v>
      </c>
      <c r="B669" s="832" t="s">
        <v>591</v>
      </c>
      <c r="C669" s="835" t="s">
        <v>639</v>
      </c>
      <c r="D669" s="863" t="s">
        <v>640</v>
      </c>
      <c r="E669" s="835" t="s">
        <v>4409</v>
      </c>
      <c r="F669" s="863" t="s">
        <v>4410</v>
      </c>
      <c r="G669" s="835" t="s">
        <v>5349</v>
      </c>
      <c r="H669" s="835" t="s">
        <v>5350</v>
      </c>
      <c r="I669" s="849">
        <v>1688.7149658203125</v>
      </c>
      <c r="J669" s="849">
        <v>6</v>
      </c>
      <c r="K669" s="850">
        <v>10132.2900390625</v>
      </c>
    </row>
    <row r="670" spans="1:11" ht="14.4" customHeight="1" x14ac:dyDescent="0.3">
      <c r="A670" s="831" t="s">
        <v>590</v>
      </c>
      <c r="B670" s="832" t="s">
        <v>591</v>
      </c>
      <c r="C670" s="835" t="s">
        <v>639</v>
      </c>
      <c r="D670" s="863" t="s">
        <v>640</v>
      </c>
      <c r="E670" s="835" t="s">
        <v>4409</v>
      </c>
      <c r="F670" s="863" t="s">
        <v>4410</v>
      </c>
      <c r="G670" s="835" t="s">
        <v>5351</v>
      </c>
      <c r="H670" s="835" t="s">
        <v>5352</v>
      </c>
      <c r="I670" s="849">
        <v>194.80999755859375</v>
      </c>
      <c r="J670" s="849">
        <v>2</v>
      </c>
      <c r="K670" s="850">
        <v>389.6199951171875</v>
      </c>
    </row>
    <row r="671" spans="1:11" ht="14.4" customHeight="1" x14ac:dyDescent="0.3">
      <c r="A671" s="831" t="s">
        <v>590</v>
      </c>
      <c r="B671" s="832" t="s">
        <v>591</v>
      </c>
      <c r="C671" s="835" t="s">
        <v>639</v>
      </c>
      <c r="D671" s="863" t="s">
        <v>640</v>
      </c>
      <c r="E671" s="835" t="s">
        <v>4409</v>
      </c>
      <c r="F671" s="863" t="s">
        <v>4410</v>
      </c>
      <c r="G671" s="835" t="s">
        <v>5353</v>
      </c>
      <c r="H671" s="835" t="s">
        <v>5354</v>
      </c>
      <c r="I671" s="849">
        <v>197.21331245622653</v>
      </c>
      <c r="J671" s="849">
        <v>9</v>
      </c>
      <c r="K671" s="850">
        <v>1776.5708616297543</v>
      </c>
    </row>
    <row r="672" spans="1:11" ht="14.4" customHeight="1" x14ac:dyDescent="0.3">
      <c r="A672" s="831" t="s">
        <v>590</v>
      </c>
      <c r="B672" s="832" t="s">
        <v>591</v>
      </c>
      <c r="C672" s="835" t="s">
        <v>639</v>
      </c>
      <c r="D672" s="863" t="s">
        <v>640</v>
      </c>
      <c r="E672" s="835" t="s">
        <v>4409</v>
      </c>
      <c r="F672" s="863" t="s">
        <v>4410</v>
      </c>
      <c r="G672" s="835" t="s">
        <v>5177</v>
      </c>
      <c r="H672" s="835" t="s">
        <v>5178</v>
      </c>
      <c r="I672" s="849">
        <v>168.26391043373542</v>
      </c>
      <c r="J672" s="849">
        <v>2</v>
      </c>
      <c r="K672" s="850">
        <v>336.52782086747084</v>
      </c>
    </row>
    <row r="673" spans="1:11" ht="14.4" customHeight="1" x14ac:dyDescent="0.3">
      <c r="A673" s="831" t="s">
        <v>590</v>
      </c>
      <c r="B673" s="832" t="s">
        <v>591</v>
      </c>
      <c r="C673" s="835" t="s">
        <v>639</v>
      </c>
      <c r="D673" s="863" t="s">
        <v>640</v>
      </c>
      <c r="E673" s="835" t="s">
        <v>4409</v>
      </c>
      <c r="F673" s="863" t="s">
        <v>4410</v>
      </c>
      <c r="G673" s="835" t="s">
        <v>5355</v>
      </c>
      <c r="H673" s="835" t="s">
        <v>5356</v>
      </c>
      <c r="I673" s="849">
        <v>584.6400146484375</v>
      </c>
      <c r="J673" s="849">
        <v>1</v>
      </c>
      <c r="K673" s="850">
        <v>584.6400146484375</v>
      </c>
    </row>
    <row r="674" spans="1:11" ht="14.4" customHeight="1" x14ac:dyDescent="0.3">
      <c r="A674" s="831" t="s">
        <v>590</v>
      </c>
      <c r="B674" s="832" t="s">
        <v>591</v>
      </c>
      <c r="C674" s="835" t="s">
        <v>639</v>
      </c>
      <c r="D674" s="863" t="s">
        <v>640</v>
      </c>
      <c r="E674" s="835" t="s">
        <v>4409</v>
      </c>
      <c r="F674" s="863" t="s">
        <v>4410</v>
      </c>
      <c r="G674" s="835" t="s">
        <v>5357</v>
      </c>
      <c r="H674" s="835" t="s">
        <v>5358</v>
      </c>
      <c r="I674" s="849">
        <v>241.63724296363404</v>
      </c>
      <c r="J674" s="849">
        <v>2</v>
      </c>
      <c r="K674" s="850">
        <v>483.27448592726807</v>
      </c>
    </row>
    <row r="675" spans="1:11" ht="14.4" customHeight="1" x14ac:dyDescent="0.3">
      <c r="A675" s="831" t="s">
        <v>590</v>
      </c>
      <c r="B675" s="832" t="s">
        <v>591</v>
      </c>
      <c r="C675" s="835" t="s">
        <v>4406</v>
      </c>
      <c r="D675" s="863" t="s">
        <v>4407</v>
      </c>
      <c r="E675" s="835" t="s">
        <v>4409</v>
      </c>
      <c r="F675" s="863" t="s">
        <v>4410</v>
      </c>
      <c r="G675" s="835" t="s">
        <v>5169</v>
      </c>
      <c r="H675" s="835" t="s">
        <v>5170</v>
      </c>
      <c r="I675" s="849">
        <v>133109.6875</v>
      </c>
      <c r="J675" s="849">
        <v>2</v>
      </c>
      <c r="K675" s="850">
        <v>266219.375</v>
      </c>
    </row>
    <row r="676" spans="1:11" ht="14.4" customHeight="1" thickBot="1" x14ac:dyDescent="0.35">
      <c r="A676" s="839" t="s">
        <v>590</v>
      </c>
      <c r="B676" s="840" t="s">
        <v>591</v>
      </c>
      <c r="C676" s="843" t="s">
        <v>4406</v>
      </c>
      <c r="D676" s="864" t="s">
        <v>4407</v>
      </c>
      <c r="E676" s="843" t="s">
        <v>4409</v>
      </c>
      <c r="F676" s="864" t="s">
        <v>4410</v>
      </c>
      <c r="G676" s="843" t="s">
        <v>5181</v>
      </c>
      <c r="H676" s="843" t="s">
        <v>5182</v>
      </c>
      <c r="I676" s="851">
        <v>89398.4296875</v>
      </c>
      <c r="J676" s="851">
        <v>1</v>
      </c>
      <c r="K676" s="852">
        <v>89398.4296875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154.96666666666673</v>
      </c>
      <c r="D6" s="491"/>
      <c r="E6" s="491"/>
      <c r="F6" s="490"/>
      <c r="G6" s="492">
        <f ca="1">SUM(Tabulka[05 h_vram])/2</f>
        <v>69813.5</v>
      </c>
      <c r="H6" s="491">
        <f ca="1">SUM(Tabulka[06 h_naduv])/2</f>
        <v>3571.7</v>
      </c>
      <c r="I6" s="491">
        <f ca="1">SUM(Tabulka[07 h_nadzk])/2</f>
        <v>421.1</v>
      </c>
      <c r="J6" s="490">
        <f ca="1">SUM(Tabulka[08 h_oon])/2</f>
        <v>144</v>
      </c>
      <c r="K6" s="492">
        <f ca="1">SUM(Tabulka[09 m_kl])/2</f>
        <v>120593</v>
      </c>
      <c r="L6" s="491">
        <f ca="1">SUM(Tabulka[10 m_gr])/2</f>
        <v>0</v>
      </c>
      <c r="M6" s="491">
        <f ca="1">SUM(Tabulka[11 m_jo])/2</f>
        <v>165059</v>
      </c>
      <c r="N6" s="491">
        <f ca="1">SUM(Tabulka[12 m_oc])/2</f>
        <v>285652</v>
      </c>
      <c r="O6" s="490">
        <f ca="1">SUM(Tabulka[13 m_sk])/2</f>
        <v>19541108</v>
      </c>
      <c r="P6" s="489">
        <f ca="1">SUM(Tabulka[14_vzsk])/2</f>
        <v>54631</v>
      </c>
      <c r="Q6" s="489">
        <f ca="1">SUM(Tabulka[15_vzpl])/2</f>
        <v>54293.355594375782</v>
      </c>
      <c r="R6" s="488">
        <f ca="1">IF(Q6=0,0,P6/Q6)</f>
        <v>1.0062188899899049</v>
      </c>
      <c r="S6" s="487">
        <f ca="1">Q6-P6</f>
        <v>-337.64440562421805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12071.6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190153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6317685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19968.623464374661</v>
      </c>
      <c r="R8" s="471">
        <f ca="1">IF(Tabulka[[#This Row],[15_vzpl]]=0,"",Tabulka[[#This Row],[14_vzsk]]/Tabulka[[#This Row],[15_vzpl]])</f>
        <v>0.70966333885167387</v>
      </c>
      <c r="S8" s="470">
        <f ca="1">IF(Tabulka[[#This Row],[15_vzpl]]-Tabulka[[#This Row],[14_vzsk]]=0,"",Tabulka[[#This Row],[15_vzpl]]-Tabulka[[#This Row],[14_vzsk]])</f>
        <v>5797.6234643746611</v>
      </c>
    </row>
    <row r="9" spans="1:19" x14ac:dyDescent="0.3">
      <c r="A9" s="469">
        <v>99</v>
      </c>
      <c r="B9" s="468" t="s">
        <v>5367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3.2333333333333329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157.69999999999999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544474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19968.623464374661</v>
      </c>
      <c r="R9" s="471">
        <f ca="1">IF(Tabulka[[#This Row],[15_vzpl]]=0,"",Tabulka[[#This Row],[14_vzsk]]/Tabulka[[#This Row],[15_vzpl]])</f>
        <v>0.70966333885167387</v>
      </c>
      <c r="S9" s="470">
        <f ca="1">IF(Tabulka[[#This Row],[15_vzpl]]-Tabulka[[#This Row],[14_vzsk]]=0,"",Tabulka[[#This Row],[15_vzpl]]-Tabulka[[#This Row],[14_vzsk]])</f>
        <v>5797.6234643746611</v>
      </c>
    </row>
    <row r="10" spans="1:19" x14ac:dyDescent="0.3">
      <c r="A10" s="469">
        <v>100</v>
      </c>
      <c r="B10" s="468" t="s">
        <v>5368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1.2666666666666666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644.79999999999995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35.200000000000003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240967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5369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154883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5532244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5360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14.149999999999999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1898626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11824.732130001124</v>
      </c>
      <c r="R12" s="471">
        <f ca="1">IF(Tabulka[[#This Row],[15_vzpl]]=0,"",Tabulka[[#This Row],[14_vzsk]]/Tabulka[[#This Row],[15_vzpl]])</f>
        <v>2.5717284472639559</v>
      </c>
      <c r="S12" s="470">
        <f ca="1">IF(Tabulka[[#This Row],[15_vzpl]]-Tabulka[[#This Row],[14_vzsk]]=0,"",Tabulka[[#This Row],[15_vzpl]]-Tabulka[[#This Row],[14_vzsk]])</f>
        <v>-18585.267869998876</v>
      </c>
    </row>
    <row r="13" spans="1:19" x14ac:dyDescent="0.3">
      <c r="A13" s="469">
        <v>526</v>
      </c>
      <c r="B13" s="468" t="s">
        <v>5370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4717.2000000000007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1546937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11824.732130001124</v>
      </c>
      <c r="R13" s="471">
        <f ca="1">IF(Tabulka[[#This Row],[15_vzpl]]=0,"",Tabulka[[#This Row],[14_vzsk]]/Tabulka[[#This Row],[15_vzpl]])</f>
        <v>2.5717284472639559</v>
      </c>
      <c r="S13" s="470">
        <f ca="1">IF(Tabulka[[#This Row],[15_vzpl]]-Tabulka[[#This Row],[14_vzsk]]=0,"",Tabulka[[#This Row],[15_vzpl]]-Tabulka[[#This Row],[14_vzsk]])</f>
        <v>-18585.267869998876</v>
      </c>
    </row>
    <row r="14" spans="1:19" x14ac:dyDescent="0.3">
      <c r="A14" s="469">
        <v>527</v>
      </c>
      <c r="B14" s="468" t="s">
        <v>5371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5372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3.4666666666666663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280845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5361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107.16666666666667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48055.9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1726.5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95499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95499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10784289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6" s="471">
        <f ca="1">IF(Tabulka[[#This Row],[15_vzpl]]=0,"",Tabulka[[#This Row],[14_vzsk]]/Tabulka[[#This Row],[15_vzpl]])</f>
        <v>0.44666666666666666</v>
      </c>
      <c r="S16" s="470">
        <f ca="1">IF(Tabulka[[#This Row],[15_vzpl]]-Tabulka[[#This Row],[14_vzsk]]=0,"",Tabulka[[#This Row],[15_vzpl]]-Tabulka[[#This Row],[14_vzsk]])</f>
        <v>12450</v>
      </c>
    </row>
    <row r="17" spans="1:19" x14ac:dyDescent="0.3">
      <c r="A17" s="469">
        <v>303</v>
      </c>
      <c r="B17" s="468" t="s">
        <v>5373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37.583333333333336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3546704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7" s="471">
        <f ca="1">IF(Tabulka[[#This Row],[15_vzpl]]=0,"",Tabulka[[#This Row],[14_vzsk]]/Tabulka[[#This Row],[15_vzpl]])</f>
        <v>0.44666666666666666</v>
      </c>
      <c r="S17" s="470">
        <f ca="1">IF(Tabulka[[#This Row],[15_vzpl]]-Tabulka[[#This Row],[14_vzsk]]=0,"",Tabulka[[#This Row],[15_vzpl]]-Tabulka[[#This Row],[14_vzsk]])</f>
        <v>12450</v>
      </c>
    </row>
    <row r="18" spans="1:19" x14ac:dyDescent="0.3">
      <c r="A18" s="469">
        <v>304</v>
      </c>
      <c r="B18" s="468" t="s">
        <v>5374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16.833333333333332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2034142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5375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7.083333333333333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3219.9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830534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5376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3305320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5377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81934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5378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15.666666666666666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985655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5362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540508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5379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540508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5366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27.05</v>
      </c>
      <c r="F4" s="498"/>
      <c r="G4" s="498"/>
      <c r="H4" s="498"/>
      <c r="I4" s="498">
        <v>4509.3999999999996</v>
      </c>
      <c r="J4" s="498">
        <v>503.5</v>
      </c>
      <c r="K4" s="498">
        <v>137.6</v>
      </c>
      <c r="L4" s="498">
        <v>48</v>
      </c>
      <c r="M4" s="498"/>
      <c r="N4" s="498"/>
      <c r="O4" s="498">
        <v>26520</v>
      </c>
      <c r="P4" s="498">
        <v>26520</v>
      </c>
      <c r="Q4" s="498">
        <v>2142040</v>
      </c>
      <c r="R4" s="498">
        <v>7121</v>
      </c>
      <c r="S4" s="498">
        <v>6656.2078214582207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3.5</v>
      </c>
      <c r="I5">
        <v>632</v>
      </c>
      <c r="J5">
        <v>46.5</v>
      </c>
      <c r="K5">
        <v>104</v>
      </c>
      <c r="O5">
        <v>9510</v>
      </c>
      <c r="P5">
        <v>9510</v>
      </c>
      <c r="Q5">
        <v>200922</v>
      </c>
      <c r="R5">
        <v>7121</v>
      </c>
      <c r="S5">
        <v>6656.2078214582207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32</v>
      </c>
      <c r="O6">
        <v>6000</v>
      </c>
      <c r="P6">
        <v>6000</v>
      </c>
      <c r="Q6">
        <v>67091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22.55</v>
      </c>
      <c r="I7">
        <v>3709.4</v>
      </c>
      <c r="J7">
        <v>425</v>
      </c>
      <c r="K7">
        <v>33.6</v>
      </c>
      <c r="L7">
        <v>48</v>
      </c>
      <c r="O7">
        <v>11010</v>
      </c>
      <c r="P7">
        <v>11010</v>
      </c>
      <c r="Q7">
        <v>1874027</v>
      </c>
    </row>
    <row r="8" spans="1:19" x14ac:dyDescent="0.3">
      <c r="A8" s="505" t="s">
        <v>215</v>
      </c>
      <c r="B8" s="504">
        <v>5</v>
      </c>
      <c r="C8">
        <v>1</v>
      </c>
      <c r="D8" t="s">
        <v>5360</v>
      </c>
      <c r="E8">
        <v>15.149999999999999</v>
      </c>
      <c r="I8">
        <v>2434</v>
      </c>
      <c r="J8">
        <v>132.5</v>
      </c>
      <c r="K8">
        <v>21</v>
      </c>
      <c r="Q8">
        <v>664811</v>
      </c>
      <c r="R8">
        <v>12600</v>
      </c>
      <c r="S8">
        <v>3941.5773766670413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10.35</v>
      </c>
      <c r="I9">
        <v>1641.2</v>
      </c>
      <c r="J9">
        <v>100.5</v>
      </c>
      <c r="K9">
        <v>10.5</v>
      </c>
      <c r="Q9">
        <v>507452</v>
      </c>
      <c r="R9">
        <v>12600</v>
      </c>
      <c r="S9">
        <v>3941.5773766670413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1</v>
      </c>
      <c r="I10">
        <v>152</v>
      </c>
      <c r="Q10">
        <v>52265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E11">
        <v>3.8</v>
      </c>
      <c r="I11">
        <v>640.79999999999995</v>
      </c>
      <c r="J11">
        <v>32</v>
      </c>
      <c r="K11">
        <v>10.5</v>
      </c>
      <c r="Q11">
        <v>105094</v>
      </c>
    </row>
    <row r="12" spans="1:19" x14ac:dyDescent="0.3">
      <c r="A12" s="505" t="s">
        <v>219</v>
      </c>
      <c r="B12" s="504">
        <v>9</v>
      </c>
      <c r="C12">
        <v>1</v>
      </c>
      <c r="D12" t="s">
        <v>5361</v>
      </c>
      <c r="E12">
        <v>106</v>
      </c>
      <c r="I12">
        <v>16928.650000000001</v>
      </c>
      <c r="J12">
        <v>547</v>
      </c>
      <c r="O12">
        <v>38945</v>
      </c>
      <c r="P12">
        <v>38945</v>
      </c>
      <c r="Q12">
        <v>3564501</v>
      </c>
      <c r="R12">
        <v>5000</v>
      </c>
      <c r="S12">
        <v>7500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37.25</v>
      </c>
      <c r="I13">
        <v>5770.5</v>
      </c>
      <c r="O13">
        <v>4246</v>
      </c>
      <c r="P13">
        <v>4246</v>
      </c>
      <c r="Q13">
        <v>1180444</v>
      </c>
      <c r="R13">
        <v>5000</v>
      </c>
      <c r="S13">
        <v>7500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</v>
      </c>
      <c r="I14">
        <v>2803</v>
      </c>
      <c r="O14">
        <v>2812</v>
      </c>
      <c r="P14">
        <v>2812</v>
      </c>
      <c r="Q14">
        <v>671429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6.75</v>
      </c>
      <c r="I15">
        <v>1092.9000000000001</v>
      </c>
      <c r="O15">
        <v>1290</v>
      </c>
      <c r="P15">
        <v>1290</v>
      </c>
      <c r="Q15">
        <v>272501</v>
      </c>
    </row>
    <row r="16" spans="1:19" x14ac:dyDescent="0.3">
      <c r="A16" s="501" t="s">
        <v>210</v>
      </c>
      <c r="B16" s="500">
        <v>2018</v>
      </c>
      <c r="C16">
        <v>1</v>
      </c>
      <c r="D16">
        <v>409</v>
      </c>
      <c r="E16">
        <v>29</v>
      </c>
      <c r="I16">
        <v>4896</v>
      </c>
      <c r="J16">
        <v>499</v>
      </c>
      <c r="O16">
        <v>23945</v>
      </c>
      <c r="P16">
        <v>23945</v>
      </c>
      <c r="Q16">
        <v>1100845</v>
      </c>
    </row>
    <row r="17" spans="3:19" x14ac:dyDescent="0.3">
      <c r="C17">
        <v>1</v>
      </c>
      <c r="D17">
        <v>636</v>
      </c>
      <c r="E17">
        <v>1</v>
      </c>
      <c r="I17">
        <v>171.5</v>
      </c>
      <c r="Q17">
        <v>28186</v>
      </c>
    </row>
    <row r="18" spans="3:19" x14ac:dyDescent="0.3">
      <c r="C18">
        <v>1</v>
      </c>
      <c r="D18">
        <v>642</v>
      </c>
      <c r="E18">
        <v>15</v>
      </c>
      <c r="I18">
        <v>2194.75</v>
      </c>
      <c r="J18">
        <v>48</v>
      </c>
      <c r="O18">
        <v>6652</v>
      </c>
      <c r="P18">
        <v>6652</v>
      </c>
      <c r="Q18">
        <v>311096</v>
      </c>
    </row>
    <row r="19" spans="3:19" x14ac:dyDescent="0.3">
      <c r="C19">
        <v>1</v>
      </c>
      <c r="D19" t="s">
        <v>5362</v>
      </c>
      <c r="E19">
        <v>6.6</v>
      </c>
      <c r="I19">
        <v>1166.4000000000001</v>
      </c>
      <c r="Q19">
        <v>181178</v>
      </c>
    </row>
    <row r="20" spans="3:19" x14ac:dyDescent="0.3">
      <c r="C20">
        <v>1</v>
      </c>
      <c r="D20">
        <v>30</v>
      </c>
      <c r="E20">
        <v>6.6</v>
      </c>
      <c r="I20">
        <v>1166.4000000000001</v>
      </c>
      <c r="Q20">
        <v>181178</v>
      </c>
    </row>
    <row r="21" spans="3:19" x14ac:dyDescent="0.3">
      <c r="C21" t="s">
        <v>5363</v>
      </c>
      <c r="E21">
        <v>154.79999999999998</v>
      </c>
      <c r="I21">
        <v>25038.45</v>
      </c>
      <c r="J21">
        <v>1183</v>
      </c>
      <c r="K21">
        <v>158.6</v>
      </c>
      <c r="L21">
        <v>48</v>
      </c>
      <c r="O21">
        <v>65465</v>
      </c>
      <c r="P21">
        <v>65465</v>
      </c>
      <c r="Q21">
        <v>6552530</v>
      </c>
      <c r="R21">
        <v>24721</v>
      </c>
      <c r="S21">
        <v>18097.785198125261</v>
      </c>
    </row>
    <row r="22" spans="3:19" x14ac:dyDescent="0.3">
      <c r="C22">
        <v>2</v>
      </c>
      <c r="D22" t="s">
        <v>272</v>
      </c>
      <c r="E22">
        <v>27.05</v>
      </c>
      <c r="I22">
        <v>3728</v>
      </c>
      <c r="J22">
        <v>476</v>
      </c>
      <c r="K22">
        <v>108</v>
      </c>
      <c r="L22">
        <v>48</v>
      </c>
      <c r="O22">
        <v>19020</v>
      </c>
      <c r="P22">
        <v>19020</v>
      </c>
      <c r="Q22">
        <v>2028202</v>
      </c>
      <c r="R22">
        <v>4250</v>
      </c>
      <c r="S22">
        <v>6656.2078214582207</v>
      </c>
    </row>
    <row r="23" spans="3:19" x14ac:dyDescent="0.3">
      <c r="C23">
        <v>2</v>
      </c>
      <c r="D23">
        <v>99</v>
      </c>
      <c r="E23">
        <v>3.5</v>
      </c>
      <c r="I23">
        <v>483.2</v>
      </c>
      <c r="J23">
        <v>72.8</v>
      </c>
      <c r="K23">
        <v>76.8</v>
      </c>
      <c r="O23">
        <v>3510</v>
      </c>
      <c r="P23">
        <v>3510</v>
      </c>
      <c r="Q23">
        <v>197154</v>
      </c>
      <c r="R23">
        <v>4250</v>
      </c>
      <c r="S23">
        <v>6656.2078214582207</v>
      </c>
    </row>
    <row r="24" spans="3:19" x14ac:dyDescent="0.3">
      <c r="C24">
        <v>2</v>
      </c>
      <c r="D24">
        <v>100</v>
      </c>
      <c r="E24">
        <v>1</v>
      </c>
      <c r="I24">
        <v>160</v>
      </c>
      <c r="J24">
        <v>32</v>
      </c>
      <c r="O24">
        <v>4250</v>
      </c>
      <c r="P24">
        <v>4250</v>
      </c>
      <c r="Q24">
        <v>64814</v>
      </c>
    </row>
    <row r="25" spans="3:19" x14ac:dyDescent="0.3">
      <c r="C25">
        <v>2</v>
      </c>
      <c r="D25">
        <v>101</v>
      </c>
      <c r="E25">
        <v>22.55</v>
      </c>
      <c r="I25">
        <v>3084.8</v>
      </c>
      <c r="J25">
        <v>371.2</v>
      </c>
      <c r="K25">
        <v>31.2</v>
      </c>
      <c r="L25">
        <v>48</v>
      </c>
      <c r="O25">
        <v>11260</v>
      </c>
      <c r="P25">
        <v>11260</v>
      </c>
      <c r="Q25">
        <v>1766234</v>
      </c>
    </row>
    <row r="26" spans="3:19" x14ac:dyDescent="0.3">
      <c r="C26">
        <v>2</v>
      </c>
      <c r="D26" t="s">
        <v>5360</v>
      </c>
      <c r="E26">
        <v>14.149999999999999</v>
      </c>
      <c r="I26">
        <v>2145.6</v>
      </c>
      <c r="J26">
        <v>57.5</v>
      </c>
      <c r="K26">
        <v>23</v>
      </c>
      <c r="Q26">
        <v>621666</v>
      </c>
      <c r="R26">
        <v>17310</v>
      </c>
      <c r="S26">
        <v>3941.5773766670413</v>
      </c>
    </row>
    <row r="27" spans="3:19" x14ac:dyDescent="0.3">
      <c r="C27">
        <v>2</v>
      </c>
      <c r="D27">
        <v>526</v>
      </c>
      <c r="E27">
        <v>10.35</v>
      </c>
      <c r="I27">
        <v>1497.6</v>
      </c>
      <c r="J27">
        <v>57.5</v>
      </c>
      <c r="K27">
        <v>11.5</v>
      </c>
      <c r="Q27">
        <v>493567</v>
      </c>
      <c r="R27">
        <v>17310</v>
      </c>
      <c r="S27">
        <v>3941.5773766670413</v>
      </c>
    </row>
    <row r="28" spans="3:19" x14ac:dyDescent="0.3">
      <c r="C28">
        <v>2</v>
      </c>
      <c r="D28">
        <v>527</v>
      </c>
      <c r="I28">
        <v>40</v>
      </c>
      <c r="Q28">
        <v>18579</v>
      </c>
    </row>
    <row r="29" spans="3:19" x14ac:dyDescent="0.3">
      <c r="C29">
        <v>2</v>
      </c>
      <c r="D29">
        <v>746</v>
      </c>
      <c r="E29">
        <v>3.8</v>
      </c>
      <c r="I29">
        <v>608</v>
      </c>
      <c r="K29">
        <v>11.5</v>
      </c>
      <c r="Q29">
        <v>109520</v>
      </c>
    </row>
    <row r="30" spans="3:19" x14ac:dyDescent="0.3">
      <c r="C30">
        <v>2</v>
      </c>
      <c r="D30" t="s">
        <v>5361</v>
      </c>
      <c r="E30">
        <v>106</v>
      </c>
      <c r="I30">
        <v>14900</v>
      </c>
      <c r="J30">
        <v>542</v>
      </c>
      <c r="O30">
        <v>26994</v>
      </c>
      <c r="P30">
        <v>26994</v>
      </c>
      <c r="Q30">
        <v>3520674</v>
      </c>
      <c r="R30">
        <v>1850</v>
      </c>
      <c r="S30">
        <v>7500</v>
      </c>
    </row>
    <row r="31" spans="3:19" x14ac:dyDescent="0.3">
      <c r="C31">
        <v>2</v>
      </c>
      <c r="D31">
        <v>303</v>
      </c>
      <c r="E31">
        <v>36.25</v>
      </c>
      <c r="I31">
        <v>4883.5</v>
      </c>
      <c r="J31">
        <v>12</v>
      </c>
      <c r="O31">
        <v>9180</v>
      </c>
      <c r="P31">
        <v>9180</v>
      </c>
      <c r="Q31">
        <v>1127202</v>
      </c>
      <c r="R31">
        <v>1850</v>
      </c>
      <c r="S31">
        <v>7500</v>
      </c>
    </row>
    <row r="32" spans="3:19" x14ac:dyDescent="0.3">
      <c r="C32">
        <v>2</v>
      </c>
      <c r="D32">
        <v>304</v>
      </c>
      <c r="E32">
        <v>17</v>
      </c>
      <c r="I32">
        <v>2472.5</v>
      </c>
      <c r="J32">
        <v>12</v>
      </c>
      <c r="O32">
        <v>6372</v>
      </c>
      <c r="P32">
        <v>6372</v>
      </c>
      <c r="Q32">
        <v>680961</v>
      </c>
    </row>
    <row r="33" spans="3:19" x14ac:dyDescent="0.3">
      <c r="C33">
        <v>2</v>
      </c>
      <c r="D33">
        <v>305</v>
      </c>
      <c r="E33">
        <v>6.75</v>
      </c>
      <c r="I33">
        <v>992</v>
      </c>
      <c r="O33">
        <v>2816</v>
      </c>
      <c r="P33">
        <v>2816</v>
      </c>
      <c r="Q33">
        <v>267138</v>
      </c>
    </row>
    <row r="34" spans="3:19" x14ac:dyDescent="0.3">
      <c r="C34">
        <v>2</v>
      </c>
      <c r="D34">
        <v>409</v>
      </c>
      <c r="E34">
        <v>29</v>
      </c>
      <c r="I34">
        <v>4224</v>
      </c>
      <c r="J34">
        <v>476</v>
      </c>
      <c r="O34">
        <v>750</v>
      </c>
      <c r="P34">
        <v>750</v>
      </c>
      <c r="Q34">
        <v>1093468</v>
      </c>
    </row>
    <row r="35" spans="3:19" x14ac:dyDescent="0.3">
      <c r="C35">
        <v>2</v>
      </c>
      <c r="D35">
        <v>636</v>
      </c>
      <c r="E35">
        <v>1</v>
      </c>
      <c r="I35">
        <v>159.5</v>
      </c>
      <c r="Q35">
        <v>27522</v>
      </c>
    </row>
    <row r="36" spans="3:19" x14ac:dyDescent="0.3">
      <c r="C36">
        <v>2</v>
      </c>
      <c r="D36">
        <v>642</v>
      </c>
      <c r="E36">
        <v>16</v>
      </c>
      <c r="I36">
        <v>2168.5</v>
      </c>
      <c r="J36">
        <v>42</v>
      </c>
      <c r="O36">
        <v>7876</v>
      </c>
      <c r="P36">
        <v>7876</v>
      </c>
      <c r="Q36">
        <v>324383</v>
      </c>
    </row>
    <row r="37" spans="3:19" x14ac:dyDescent="0.3">
      <c r="C37">
        <v>2</v>
      </c>
      <c r="D37" t="s">
        <v>5362</v>
      </c>
      <c r="E37">
        <v>6.6</v>
      </c>
      <c r="I37">
        <v>969.6</v>
      </c>
      <c r="Q37">
        <v>181094</v>
      </c>
    </row>
    <row r="38" spans="3:19" x14ac:dyDescent="0.3">
      <c r="C38">
        <v>2</v>
      </c>
      <c r="D38">
        <v>30</v>
      </c>
      <c r="E38">
        <v>6.6</v>
      </c>
      <c r="I38">
        <v>969.6</v>
      </c>
      <c r="Q38">
        <v>181094</v>
      </c>
    </row>
    <row r="39" spans="3:19" x14ac:dyDescent="0.3">
      <c r="C39" t="s">
        <v>5364</v>
      </c>
      <c r="E39">
        <v>153.79999999999998</v>
      </c>
      <c r="I39">
        <v>21743.199999999997</v>
      </c>
      <c r="J39">
        <v>1075.5</v>
      </c>
      <c r="K39">
        <v>131</v>
      </c>
      <c r="L39">
        <v>48</v>
      </c>
      <c r="O39">
        <v>46014</v>
      </c>
      <c r="P39">
        <v>46014</v>
      </c>
      <c r="Q39">
        <v>6351636</v>
      </c>
      <c r="R39">
        <v>23410</v>
      </c>
      <c r="S39">
        <v>18097.785198125261</v>
      </c>
    </row>
    <row r="40" spans="3:19" x14ac:dyDescent="0.3">
      <c r="C40">
        <v>3</v>
      </c>
      <c r="D40" t="s">
        <v>272</v>
      </c>
      <c r="E40">
        <v>27.05</v>
      </c>
      <c r="I40">
        <v>3834.2000000000003</v>
      </c>
      <c r="J40">
        <v>571.20000000000005</v>
      </c>
      <c r="K40">
        <v>120.00000000000001</v>
      </c>
      <c r="L40">
        <v>48</v>
      </c>
      <c r="M40">
        <v>120593</v>
      </c>
      <c r="O40">
        <v>24020</v>
      </c>
      <c r="P40">
        <v>144613</v>
      </c>
      <c r="Q40">
        <v>2147443</v>
      </c>
      <c r="R40">
        <v>2800</v>
      </c>
      <c r="S40">
        <v>6656.2078214582207</v>
      </c>
    </row>
    <row r="41" spans="3:19" x14ac:dyDescent="0.3">
      <c r="C41">
        <v>3</v>
      </c>
      <c r="D41">
        <v>99</v>
      </c>
      <c r="E41">
        <v>2.7</v>
      </c>
      <c r="I41">
        <v>449.6</v>
      </c>
      <c r="J41">
        <v>38.4</v>
      </c>
      <c r="K41">
        <v>61.6</v>
      </c>
      <c r="O41">
        <v>8000</v>
      </c>
      <c r="P41">
        <v>8000</v>
      </c>
      <c r="Q41">
        <v>146398</v>
      </c>
      <c r="R41">
        <v>2800</v>
      </c>
      <c r="S41">
        <v>6656.2078214582207</v>
      </c>
    </row>
    <row r="42" spans="3:19" x14ac:dyDescent="0.3">
      <c r="C42">
        <v>3</v>
      </c>
      <c r="D42">
        <v>100</v>
      </c>
      <c r="E42">
        <v>1.8</v>
      </c>
      <c r="I42">
        <v>316.8</v>
      </c>
      <c r="J42">
        <v>36.799999999999997</v>
      </c>
      <c r="K42">
        <v>35.200000000000003</v>
      </c>
      <c r="O42">
        <v>4000</v>
      </c>
      <c r="P42">
        <v>4000</v>
      </c>
      <c r="Q42">
        <v>109062</v>
      </c>
    </row>
    <row r="43" spans="3:19" x14ac:dyDescent="0.3">
      <c r="C43">
        <v>3</v>
      </c>
      <c r="D43">
        <v>101</v>
      </c>
      <c r="E43">
        <v>22.55</v>
      </c>
      <c r="I43">
        <v>3067.8</v>
      </c>
      <c r="J43">
        <v>496</v>
      </c>
      <c r="K43">
        <v>23.2</v>
      </c>
      <c r="L43">
        <v>48</v>
      </c>
      <c r="M43">
        <v>120593</v>
      </c>
      <c r="O43">
        <v>12020</v>
      </c>
      <c r="P43">
        <v>132613</v>
      </c>
      <c r="Q43">
        <v>1891983</v>
      </c>
    </row>
    <row r="44" spans="3:19" x14ac:dyDescent="0.3">
      <c r="C44">
        <v>3</v>
      </c>
      <c r="D44" t="s">
        <v>5360</v>
      </c>
      <c r="E44">
        <v>13.149999999999999</v>
      </c>
      <c r="I44">
        <v>1954.4</v>
      </c>
      <c r="J44">
        <v>104.5</v>
      </c>
      <c r="K44">
        <v>11.5</v>
      </c>
      <c r="Q44">
        <v>612149</v>
      </c>
      <c r="R44">
        <v>500</v>
      </c>
      <c r="S44">
        <v>3941.5773766670413</v>
      </c>
    </row>
    <row r="45" spans="3:19" x14ac:dyDescent="0.3">
      <c r="C45">
        <v>3</v>
      </c>
      <c r="D45">
        <v>526</v>
      </c>
      <c r="E45">
        <v>10.35</v>
      </c>
      <c r="I45">
        <v>1578.4</v>
      </c>
      <c r="J45">
        <v>104.5</v>
      </c>
      <c r="K45">
        <v>11.5</v>
      </c>
      <c r="Q45">
        <v>545918</v>
      </c>
      <c r="R45">
        <v>500</v>
      </c>
      <c r="S45">
        <v>3941.5773766670413</v>
      </c>
    </row>
    <row r="46" spans="3:19" x14ac:dyDescent="0.3">
      <c r="C46">
        <v>3</v>
      </c>
      <c r="D46">
        <v>746</v>
      </c>
      <c r="E46">
        <v>2.8</v>
      </c>
      <c r="I46">
        <v>376</v>
      </c>
      <c r="Q46">
        <v>66231</v>
      </c>
    </row>
    <row r="47" spans="3:19" x14ac:dyDescent="0.3">
      <c r="C47">
        <v>3</v>
      </c>
      <c r="D47" t="s">
        <v>5361</v>
      </c>
      <c r="E47">
        <v>109.5</v>
      </c>
      <c r="I47">
        <v>16227.25</v>
      </c>
      <c r="J47">
        <v>637.5</v>
      </c>
      <c r="O47">
        <v>29560</v>
      </c>
      <c r="P47">
        <v>29560</v>
      </c>
      <c r="Q47">
        <v>3699114</v>
      </c>
      <c r="R47">
        <v>3200</v>
      </c>
      <c r="S47">
        <v>7500</v>
      </c>
    </row>
    <row r="48" spans="3:19" x14ac:dyDescent="0.3">
      <c r="C48">
        <v>3</v>
      </c>
      <c r="D48">
        <v>303</v>
      </c>
      <c r="E48">
        <v>39.25</v>
      </c>
      <c r="I48">
        <v>5531</v>
      </c>
      <c r="J48">
        <v>20</v>
      </c>
      <c r="O48">
        <v>3922</v>
      </c>
      <c r="P48">
        <v>3922</v>
      </c>
      <c r="Q48">
        <v>1239058</v>
      </c>
      <c r="R48">
        <v>3200</v>
      </c>
      <c r="S48">
        <v>7500</v>
      </c>
    </row>
    <row r="49" spans="3:19" x14ac:dyDescent="0.3">
      <c r="C49">
        <v>3</v>
      </c>
      <c r="D49">
        <v>304</v>
      </c>
      <c r="E49">
        <v>16.5</v>
      </c>
      <c r="I49">
        <v>2471</v>
      </c>
      <c r="J49">
        <v>5.5</v>
      </c>
      <c r="O49">
        <v>3566</v>
      </c>
      <c r="P49">
        <v>3566</v>
      </c>
      <c r="Q49">
        <v>681752</v>
      </c>
    </row>
    <row r="50" spans="3:19" x14ac:dyDescent="0.3">
      <c r="C50">
        <v>3</v>
      </c>
      <c r="D50">
        <v>305</v>
      </c>
      <c r="E50">
        <v>7.75</v>
      </c>
      <c r="I50">
        <v>1135</v>
      </c>
      <c r="O50">
        <v>1696</v>
      </c>
      <c r="P50">
        <v>1696</v>
      </c>
      <c r="Q50">
        <v>290895</v>
      </c>
    </row>
    <row r="51" spans="3:19" x14ac:dyDescent="0.3">
      <c r="C51">
        <v>3</v>
      </c>
      <c r="D51">
        <v>409</v>
      </c>
      <c r="E51">
        <v>29</v>
      </c>
      <c r="I51">
        <v>4536</v>
      </c>
      <c r="J51">
        <v>551</v>
      </c>
      <c r="Q51">
        <v>1111007</v>
      </c>
    </row>
    <row r="52" spans="3:19" x14ac:dyDescent="0.3">
      <c r="C52">
        <v>3</v>
      </c>
      <c r="D52">
        <v>636</v>
      </c>
      <c r="E52">
        <v>1</v>
      </c>
      <c r="I52">
        <v>171.5</v>
      </c>
      <c r="Q52">
        <v>26226</v>
      </c>
    </row>
    <row r="53" spans="3:19" x14ac:dyDescent="0.3">
      <c r="C53">
        <v>3</v>
      </c>
      <c r="D53">
        <v>642</v>
      </c>
      <c r="E53">
        <v>16</v>
      </c>
      <c r="I53">
        <v>2382.75</v>
      </c>
      <c r="J53">
        <v>61</v>
      </c>
      <c r="O53">
        <v>20376</v>
      </c>
      <c r="P53">
        <v>20376</v>
      </c>
      <c r="Q53">
        <v>350176</v>
      </c>
    </row>
    <row r="54" spans="3:19" x14ac:dyDescent="0.3">
      <c r="C54">
        <v>3</v>
      </c>
      <c r="D54" t="s">
        <v>5362</v>
      </c>
      <c r="E54">
        <v>6.6</v>
      </c>
      <c r="I54">
        <v>1016</v>
      </c>
      <c r="Q54">
        <v>178236</v>
      </c>
    </row>
    <row r="55" spans="3:19" x14ac:dyDescent="0.3">
      <c r="C55">
        <v>3</v>
      </c>
      <c r="D55">
        <v>30</v>
      </c>
      <c r="E55">
        <v>6.6</v>
      </c>
      <c r="I55">
        <v>1016</v>
      </c>
      <c r="Q55">
        <v>178236</v>
      </c>
    </row>
    <row r="56" spans="3:19" x14ac:dyDescent="0.3">
      <c r="C56" t="s">
        <v>5365</v>
      </c>
      <c r="E56">
        <v>156.29999999999998</v>
      </c>
      <c r="I56">
        <v>23031.85</v>
      </c>
      <c r="J56">
        <v>1313.2</v>
      </c>
      <c r="K56">
        <v>131.5</v>
      </c>
      <c r="L56">
        <v>48</v>
      </c>
      <c r="M56">
        <v>120593</v>
      </c>
      <c r="O56">
        <v>53580</v>
      </c>
      <c r="P56">
        <v>174173</v>
      </c>
      <c r="Q56">
        <v>6636942</v>
      </c>
      <c r="R56">
        <v>6500</v>
      </c>
      <c r="S56">
        <v>18097.785198125261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5385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20338517.990000002</v>
      </c>
      <c r="C3" s="344">
        <f t="shared" ref="C3:Z3" si="0">SUBTOTAL(9,C6:C1048576)</f>
        <v>10</v>
      </c>
      <c r="D3" s="344"/>
      <c r="E3" s="344">
        <f>SUBTOTAL(9,E6:E1048576)/4</f>
        <v>21518889.759999998</v>
      </c>
      <c r="F3" s="344"/>
      <c r="G3" s="344">
        <f t="shared" si="0"/>
        <v>10</v>
      </c>
      <c r="H3" s="344">
        <f>SUBTOTAL(9,H6:H1048576)/4</f>
        <v>18442545.850000001</v>
      </c>
      <c r="I3" s="347">
        <f>IF(B3&lt;&gt;0,H3/B3,"")</f>
        <v>0.90677923824478224</v>
      </c>
      <c r="J3" s="345">
        <f>IF(E3&lt;&gt;0,H3/E3,"")</f>
        <v>0.85703984060932348</v>
      </c>
      <c r="K3" s="346">
        <f t="shared" si="0"/>
        <v>36995226.359200001</v>
      </c>
      <c r="L3" s="346"/>
      <c r="M3" s="344">
        <f t="shared" si="0"/>
        <v>1.5980539173198529</v>
      </c>
      <c r="N3" s="344">
        <f t="shared" si="0"/>
        <v>46300348.140000023</v>
      </c>
      <c r="O3" s="344"/>
      <c r="P3" s="344">
        <f t="shared" si="0"/>
        <v>2</v>
      </c>
      <c r="Q3" s="344">
        <f t="shared" si="0"/>
        <v>54199281.88000004</v>
      </c>
      <c r="R3" s="347">
        <f>IF(K3&lt;&gt;0,Q3/K3,"")</f>
        <v>1.4650344710357941</v>
      </c>
      <c r="S3" s="347">
        <f>IF(N3&lt;&gt;0,Q3/N3,"")</f>
        <v>1.1706020377236848</v>
      </c>
      <c r="T3" s="343">
        <f t="shared" si="0"/>
        <v>109119100.80080003</v>
      </c>
      <c r="U3" s="346"/>
      <c r="V3" s="344">
        <f t="shared" si="0"/>
        <v>2.4170009803564794</v>
      </c>
      <c r="W3" s="344">
        <f t="shared" si="0"/>
        <v>90292971.900000006</v>
      </c>
      <c r="X3" s="344"/>
      <c r="Y3" s="344">
        <f t="shared" si="0"/>
        <v>2</v>
      </c>
      <c r="Z3" s="344">
        <f t="shared" si="0"/>
        <v>80292294.059999943</v>
      </c>
      <c r="AA3" s="347">
        <f>IF(T3&lt;&gt;0,Z3/T3,"")</f>
        <v>0.73582254134017999</v>
      </c>
      <c r="AB3" s="345">
        <f>IF(W3&lt;&gt;0,Z3/W3,"")</f>
        <v>0.88924190189380548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5380</v>
      </c>
      <c r="B6" s="871">
        <v>12905735.99</v>
      </c>
      <c r="C6" s="872">
        <v>1</v>
      </c>
      <c r="D6" s="872">
        <v>0.908550170267024</v>
      </c>
      <c r="E6" s="871">
        <v>14204758.76</v>
      </c>
      <c r="F6" s="872">
        <v>1.1006546833909006</v>
      </c>
      <c r="G6" s="872">
        <v>1</v>
      </c>
      <c r="H6" s="871">
        <v>11219334.850000003</v>
      </c>
      <c r="I6" s="872">
        <v>0.86932933222044029</v>
      </c>
      <c r="J6" s="872">
        <v>0.78982931280699931</v>
      </c>
      <c r="K6" s="871">
        <v>18497613.1796</v>
      </c>
      <c r="L6" s="872">
        <v>1</v>
      </c>
      <c r="M6" s="872">
        <v>0.79902695865992646</v>
      </c>
      <c r="N6" s="871">
        <v>23150174.070000011</v>
      </c>
      <c r="O6" s="872">
        <v>1.2515222285830403</v>
      </c>
      <c r="P6" s="872">
        <v>1</v>
      </c>
      <c r="Q6" s="871">
        <v>27099640.94000002</v>
      </c>
      <c r="R6" s="872">
        <v>1.4650344710357941</v>
      </c>
      <c r="S6" s="872">
        <v>1.1706020377236848</v>
      </c>
      <c r="T6" s="871">
        <v>54559550.400400013</v>
      </c>
      <c r="U6" s="872">
        <v>1</v>
      </c>
      <c r="V6" s="872">
        <v>1.2085004901782397</v>
      </c>
      <c r="W6" s="871">
        <v>45146485.950000003</v>
      </c>
      <c r="X6" s="872">
        <v>0.82747173718772071</v>
      </c>
      <c r="Y6" s="872">
        <v>1</v>
      </c>
      <c r="Z6" s="871">
        <v>40146147.029999971</v>
      </c>
      <c r="AA6" s="872">
        <v>0.73582254134017999</v>
      </c>
      <c r="AB6" s="873">
        <v>0.88924190189380548</v>
      </c>
    </row>
    <row r="7" spans="1:28" ht="14.4" customHeight="1" x14ac:dyDescent="0.3">
      <c r="A7" s="884" t="s">
        <v>5381</v>
      </c>
      <c r="B7" s="874">
        <v>1913487.9900000005</v>
      </c>
      <c r="C7" s="875">
        <v>1</v>
      </c>
      <c r="D7" s="875">
        <v>0.98037005049119352</v>
      </c>
      <c r="E7" s="874">
        <v>1951801.76</v>
      </c>
      <c r="F7" s="875">
        <v>1.0200229999875774</v>
      </c>
      <c r="G7" s="875">
        <v>1</v>
      </c>
      <c r="H7" s="874">
        <v>1828279.1100000015</v>
      </c>
      <c r="I7" s="875">
        <v>0.95546934161839248</v>
      </c>
      <c r="J7" s="875">
        <v>0.9367135266852108</v>
      </c>
      <c r="K7" s="874">
        <v>18497613.1796</v>
      </c>
      <c r="L7" s="875">
        <v>1</v>
      </c>
      <c r="M7" s="875">
        <v>0.79902695865992646</v>
      </c>
      <c r="N7" s="874">
        <v>23150174.070000011</v>
      </c>
      <c r="O7" s="875">
        <v>1.2515222285830403</v>
      </c>
      <c r="P7" s="875">
        <v>1</v>
      </c>
      <c r="Q7" s="874">
        <v>27099640.94000002</v>
      </c>
      <c r="R7" s="875">
        <v>1.4650344710357941</v>
      </c>
      <c r="S7" s="875">
        <v>1.1706020377236848</v>
      </c>
      <c r="T7" s="874">
        <v>54559550.400400013</v>
      </c>
      <c r="U7" s="875">
        <v>1</v>
      </c>
      <c r="V7" s="875">
        <v>1.2085004901782397</v>
      </c>
      <c r="W7" s="874">
        <v>45146485.950000003</v>
      </c>
      <c r="X7" s="875">
        <v>0.82747173718772071</v>
      </c>
      <c r="Y7" s="875">
        <v>1</v>
      </c>
      <c r="Z7" s="874">
        <v>40146147.029999971</v>
      </c>
      <c r="AA7" s="875">
        <v>0.73582254134017999</v>
      </c>
      <c r="AB7" s="876">
        <v>0.88924190189380548</v>
      </c>
    </row>
    <row r="8" spans="1:28" ht="14.4" customHeight="1" x14ac:dyDescent="0.3">
      <c r="A8" s="884" t="s">
        <v>5382</v>
      </c>
      <c r="B8" s="874">
        <v>10992248</v>
      </c>
      <c r="C8" s="875">
        <v>1</v>
      </c>
      <c r="D8" s="875">
        <v>0.89710981602236917</v>
      </c>
      <c r="E8" s="874">
        <v>12252957</v>
      </c>
      <c r="F8" s="875">
        <v>1.1146907347796375</v>
      </c>
      <c r="G8" s="875">
        <v>1</v>
      </c>
      <c r="H8" s="874">
        <v>9391055.7400000021</v>
      </c>
      <c r="I8" s="875">
        <v>0.8543344127607021</v>
      </c>
      <c r="J8" s="875">
        <v>0.76643178785333221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5383</v>
      </c>
      <c r="B9" s="878">
        <v>7432782</v>
      </c>
      <c r="C9" s="879">
        <v>1</v>
      </c>
      <c r="D9" s="879">
        <v>1.016222159542945</v>
      </c>
      <c r="E9" s="878">
        <v>7314131</v>
      </c>
      <c r="F9" s="879">
        <v>0.98403679806565025</v>
      </c>
      <c r="G9" s="879">
        <v>1</v>
      </c>
      <c r="H9" s="878">
        <v>7223211</v>
      </c>
      <c r="I9" s="879">
        <v>0.97180450065668544</v>
      </c>
      <c r="J9" s="879">
        <v>0.9875692683108902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5384</v>
      </c>
      <c r="B10" s="881">
        <v>7432782</v>
      </c>
      <c r="C10" s="882">
        <v>1</v>
      </c>
      <c r="D10" s="882">
        <v>1.016222159542945</v>
      </c>
      <c r="E10" s="881">
        <v>7314131</v>
      </c>
      <c r="F10" s="882">
        <v>0.98403679806565025</v>
      </c>
      <c r="G10" s="882">
        <v>1</v>
      </c>
      <c r="H10" s="881">
        <v>7223211</v>
      </c>
      <c r="I10" s="882">
        <v>0.97180450065668544</v>
      </c>
      <c r="J10" s="882">
        <v>0.9875692683108902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612</v>
      </c>
      <c r="B12" s="871">
        <v>1913487.9900000007</v>
      </c>
      <c r="C12" s="872">
        <v>1</v>
      </c>
      <c r="D12" s="872">
        <v>0.98037005049119363</v>
      </c>
      <c r="E12" s="871">
        <v>1951801.76</v>
      </c>
      <c r="F12" s="872">
        <v>1.0200229999875774</v>
      </c>
      <c r="G12" s="872">
        <v>1</v>
      </c>
      <c r="H12" s="871">
        <v>1828279.1100000013</v>
      </c>
      <c r="I12" s="872">
        <v>0.95546934161839214</v>
      </c>
      <c r="J12" s="873">
        <v>0.93671352668521068</v>
      </c>
    </row>
    <row r="13" spans="1:28" ht="14.4" customHeight="1" x14ac:dyDescent="0.3">
      <c r="A13" s="884" t="s">
        <v>5386</v>
      </c>
      <c r="B13" s="874">
        <v>226632.34</v>
      </c>
      <c r="C13" s="875">
        <v>1</v>
      </c>
      <c r="D13" s="875">
        <v>1.1027819324892076</v>
      </c>
      <c r="E13" s="874">
        <v>205509.65999999997</v>
      </c>
      <c r="F13" s="875">
        <v>0.90679759119991421</v>
      </c>
      <c r="G13" s="875">
        <v>1</v>
      </c>
      <c r="H13" s="874">
        <v>192927.66999999998</v>
      </c>
      <c r="I13" s="875">
        <v>0.85128040420003603</v>
      </c>
      <c r="J13" s="876">
        <v>0.93877664923390958</v>
      </c>
    </row>
    <row r="14" spans="1:28" ht="14.4" customHeight="1" x14ac:dyDescent="0.3">
      <c r="A14" s="884" t="s">
        <v>5387</v>
      </c>
      <c r="B14" s="874">
        <v>1686855.6500000006</v>
      </c>
      <c r="C14" s="875">
        <v>1</v>
      </c>
      <c r="D14" s="875">
        <v>0.96596419923104537</v>
      </c>
      <c r="E14" s="874">
        <v>1746292.1</v>
      </c>
      <c r="F14" s="875">
        <v>1.0352350540486375</v>
      </c>
      <c r="G14" s="875">
        <v>1</v>
      </c>
      <c r="H14" s="874">
        <v>1635351.4400000013</v>
      </c>
      <c r="I14" s="875">
        <v>0.96946732816171954</v>
      </c>
      <c r="J14" s="876">
        <v>0.93647073132839642</v>
      </c>
    </row>
    <row r="15" spans="1:28" ht="14.4" customHeight="1" x14ac:dyDescent="0.3">
      <c r="A15" s="877" t="s">
        <v>621</v>
      </c>
      <c r="B15" s="878">
        <v>18425030</v>
      </c>
      <c r="C15" s="879">
        <v>1</v>
      </c>
      <c r="D15" s="879">
        <v>0.94163372700117665</v>
      </c>
      <c r="E15" s="878">
        <v>19567088</v>
      </c>
      <c r="F15" s="879">
        <v>1.0619840510436076</v>
      </c>
      <c r="G15" s="879">
        <v>1</v>
      </c>
      <c r="H15" s="878">
        <v>16614266.74</v>
      </c>
      <c r="I15" s="879">
        <v>0.9017226425140149</v>
      </c>
      <c r="J15" s="880">
        <v>0.84909245259182153</v>
      </c>
    </row>
    <row r="16" spans="1:28" ht="14.4" customHeight="1" x14ac:dyDescent="0.3">
      <c r="A16" s="884" t="s">
        <v>5386</v>
      </c>
      <c r="B16" s="874">
        <v>18425030</v>
      </c>
      <c r="C16" s="875">
        <v>1</v>
      </c>
      <c r="D16" s="875">
        <v>0.94163372700117665</v>
      </c>
      <c r="E16" s="874">
        <v>19567088</v>
      </c>
      <c r="F16" s="875">
        <v>1.0619840510436076</v>
      </c>
      <c r="G16" s="875">
        <v>1</v>
      </c>
      <c r="H16" s="874">
        <v>16614266.74</v>
      </c>
      <c r="I16" s="875">
        <v>0.9017226425140149</v>
      </c>
      <c r="J16" s="876">
        <v>0.84909245259182153</v>
      </c>
    </row>
    <row r="17" spans="1:10" ht="14.4" customHeight="1" x14ac:dyDescent="0.3">
      <c r="A17" s="877" t="s">
        <v>642</v>
      </c>
      <c r="B17" s="878"/>
      <c r="C17" s="879"/>
      <c r="D17" s="879"/>
      <c r="E17" s="878">
        <v>0</v>
      </c>
      <c r="F17" s="879"/>
      <c r="G17" s="879"/>
      <c r="H17" s="878">
        <v>0</v>
      </c>
      <c r="I17" s="879"/>
      <c r="J17" s="880"/>
    </row>
    <row r="18" spans="1:10" ht="14.4" customHeight="1" thickBot="1" x14ac:dyDescent="0.35">
      <c r="A18" s="885" t="s">
        <v>5386</v>
      </c>
      <c r="B18" s="881"/>
      <c r="C18" s="882"/>
      <c r="D18" s="882"/>
      <c r="E18" s="881">
        <v>0</v>
      </c>
      <c r="F18" s="882"/>
      <c r="G18" s="882"/>
      <c r="H18" s="881">
        <v>0</v>
      </c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2567</v>
      </c>
    </row>
    <row r="21" spans="1:10" ht="14.4" customHeight="1" x14ac:dyDescent="0.3">
      <c r="A21" s="804" t="s">
        <v>5388</v>
      </c>
    </row>
    <row r="22" spans="1:10" ht="14.4" customHeight="1" x14ac:dyDescent="0.3">
      <c r="A22" s="804" t="s">
        <v>5389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5392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97647</v>
      </c>
      <c r="C3" s="404">
        <f t="shared" si="0"/>
        <v>96955</v>
      </c>
      <c r="D3" s="438">
        <f t="shared" si="0"/>
        <v>96508</v>
      </c>
      <c r="E3" s="346">
        <f t="shared" si="0"/>
        <v>20338517.990000002</v>
      </c>
      <c r="F3" s="344">
        <f t="shared" si="0"/>
        <v>21518889.75999999</v>
      </c>
      <c r="G3" s="405">
        <f t="shared" si="0"/>
        <v>18442545.849999987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2569</v>
      </c>
      <c r="B6" s="225">
        <v>709</v>
      </c>
      <c r="C6" s="225">
        <v>1023</v>
      </c>
      <c r="D6" s="225">
        <v>1238</v>
      </c>
      <c r="E6" s="887">
        <v>72104.33</v>
      </c>
      <c r="F6" s="887">
        <v>97134.97</v>
      </c>
      <c r="G6" s="888">
        <v>138652.99</v>
      </c>
    </row>
    <row r="7" spans="1:7" ht="14.4" customHeight="1" x14ac:dyDescent="0.3">
      <c r="A7" s="857" t="s">
        <v>5386</v>
      </c>
      <c r="B7" s="849">
        <v>83173</v>
      </c>
      <c r="C7" s="849">
        <v>81308</v>
      </c>
      <c r="D7" s="849">
        <v>81367</v>
      </c>
      <c r="E7" s="889">
        <v>18651662.34</v>
      </c>
      <c r="F7" s="889">
        <v>19772597.659999996</v>
      </c>
      <c r="G7" s="890">
        <v>16807194.41</v>
      </c>
    </row>
    <row r="8" spans="1:7" ht="14.4" customHeight="1" x14ac:dyDescent="0.3">
      <c r="A8" s="857" t="s">
        <v>2570</v>
      </c>
      <c r="B8" s="849">
        <v>10</v>
      </c>
      <c r="C8" s="849">
        <v>1</v>
      </c>
      <c r="D8" s="849">
        <v>4</v>
      </c>
      <c r="E8" s="889">
        <v>510</v>
      </c>
      <c r="F8" s="889">
        <v>37</v>
      </c>
      <c r="G8" s="890">
        <v>462.33</v>
      </c>
    </row>
    <row r="9" spans="1:7" ht="14.4" customHeight="1" x14ac:dyDescent="0.3">
      <c r="A9" s="857" t="s">
        <v>5390</v>
      </c>
      <c r="B9" s="849"/>
      <c r="C9" s="849"/>
      <c r="D9" s="849">
        <v>4</v>
      </c>
      <c r="E9" s="889"/>
      <c r="F9" s="889"/>
      <c r="G9" s="890">
        <v>425.33</v>
      </c>
    </row>
    <row r="10" spans="1:7" ht="14.4" customHeight="1" x14ac:dyDescent="0.3">
      <c r="A10" s="857" t="s">
        <v>2571</v>
      </c>
      <c r="B10" s="849">
        <v>825</v>
      </c>
      <c r="C10" s="849">
        <v>819</v>
      </c>
      <c r="D10" s="849">
        <v>775</v>
      </c>
      <c r="E10" s="889">
        <v>128091.67</v>
      </c>
      <c r="F10" s="889">
        <v>112711.33</v>
      </c>
      <c r="G10" s="890">
        <v>91479.650000000009</v>
      </c>
    </row>
    <row r="11" spans="1:7" ht="14.4" customHeight="1" x14ac:dyDescent="0.3">
      <c r="A11" s="857" t="s">
        <v>2572</v>
      </c>
      <c r="B11" s="849"/>
      <c r="C11" s="849"/>
      <c r="D11" s="849">
        <v>11</v>
      </c>
      <c r="E11" s="889"/>
      <c r="F11" s="889"/>
      <c r="G11" s="890">
        <v>1173</v>
      </c>
    </row>
    <row r="12" spans="1:7" ht="14.4" customHeight="1" x14ac:dyDescent="0.3">
      <c r="A12" s="857" t="s">
        <v>2573</v>
      </c>
      <c r="B12" s="849">
        <v>847</v>
      </c>
      <c r="C12" s="849">
        <v>893</v>
      </c>
      <c r="D12" s="849">
        <v>894</v>
      </c>
      <c r="E12" s="889">
        <v>93974.01</v>
      </c>
      <c r="F12" s="889">
        <v>90094</v>
      </c>
      <c r="G12" s="890">
        <v>88002.650000000009</v>
      </c>
    </row>
    <row r="13" spans="1:7" ht="14.4" customHeight="1" x14ac:dyDescent="0.3">
      <c r="A13" s="857" t="s">
        <v>2574</v>
      </c>
      <c r="B13" s="849">
        <v>398</v>
      </c>
      <c r="C13" s="849">
        <v>436</v>
      </c>
      <c r="D13" s="849">
        <v>355</v>
      </c>
      <c r="E13" s="889">
        <v>41457.679999999993</v>
      </c>
      <c r="F13" s="889">
        <v>42140.98</v>
      </c>
      <c r="G13" s="890">
        <v>32462</v>
      </c>
    </row>
    <row r="14" spans="1:7" ht="14.4" customHeight="1" x14ac:dyDescent="0.3">
      <c r="A14" s="857" t="s">
        <v>2575</v>
      </c>
      <c r="B14" s="849">
        <v>620</v>
      </c>
      <c r="C14" s="849">
        <v>497</v>
      </c>
      <c r="D14" s="849">
        <v>789</v>
      </c>
      <c r="E14" s="889">
        <v>76236.66</v>
      </c>
      <c r="F14" s="889">
        <v>71356.66</v>
      </c>
      <c r="G14" s="890">
        <v>76252</v>
      </c>
    </row>
    <row r="15" spans="1:7" ht="14.4" customHeight="1" x14ac:dyDescent="0.3">
      <c r="A15" s="857" t="s">
        <v>2576</v>
      </c>
      <c r="B15" s="849">
        <v>15</v>
      </c>
      <c r="C15" s="849">
        <v>83</v>
      </c>
      <c r="D15" s="849">
        <v>88</v>
      </c>
      <c r="E15" s="889">
        <v>1815.67</v>
      </c>
      <c r="F15" s="889">
        <v>10071.01</v>
      </c>
      <c r="G15" s="890">
        <v>7968</v>
      </c>
    </row>
    <row r="16" spans="1:7" ht="14.4" customHeight="1" x14ac:dyDescent="0.3">
      <c r="A16" s="857" t="s">
        <v>2577</v>
      </c>
      <c r="B16" s="849">
        <v>318</v>
      </c>
      <c r="C16" s="849">
        <v>256</v>
      </c>
      <c r="D16" s="849">
        <v>374</v>
      </c>
      <c r="E16" s="889">
        <v>35516.33</v>
      </c>
      <c r="F16" s="889">
        <v>22915.660000000003</v>
      </c>
      <c r="G16" s="890">
        <v>34468.990000000005</v>
      </c>
    </row>
    <row r="17" spans="1:7" ht="14.4" customHeight="1" x14ac:dyDescent="0.3">
      <c r="A17" s="857" t="s">
        <v>5391</v>
      </c>
      <c r="B17" s="849">
        <v>463</v>
      </c>
      <c r="C17" s="849">
        <v>423</v>
      </c>
      <c r="D17" s="849"/>
      <c r="E17" s="889">
        <v>60429.67</v>
      </c>
      <c r="F17" s="889">
        <v>57098.320000000007</v>
      </c>
      <c r="G17" s="890"/>
    </row>
    <row r="18" spans="1:7" ht="14.4" customHeight="1" x14ac:dyDescent="0.3">
      <c r="A18" s="857" t="s">
        <v>2578</v>
      </c>
      <c r="B18" s="849">
        <v>187</v>
      </c>
      <c r="C18" s="849">
        <v>793</v>
      </c>
      <c r="D18" s="849">
        <v>271</v>
      </c>
      <c r="E18" s="889">
        <v>19566.330000000002</v>
      </c>
      <c r="F18" s="889">
        <v>91737.650000000009</v>
      </c>
      <c r="G18" s="890">
        <v>29182.99</v>
      </c>
    </row>
    <row r="19" spans="1:7" ht="14.4" customHeight="1" x14ac:dyDescent="0.3">
      <c r="A19" s="857" t="s">
        <v>2579</v>
      </c>
      <c r="B19" s="849">
        <v>436</v>
      </c>
      <c r="C19" s="849">
        <v>492</v>
      </c>
      <c r="D19" s="849">
        <v>610</v>
      </c>
      <c r="E19" s="889">
        <v>51916.659999999996</v>
      </c>
      <c r="F19" s="889">
        <v>55919.33</v>
      </c>
      <c r="G19" s="890">
        <v>73451.320000000007</v>
      </c>
    </row>
    <row r="20" spans="1:7" ht="14.4" customHeight="1" x14ac:dyDescent="0.3">
      <c r="A20" s="857" t="s">
        <v>2580</v>
      </c>
      <c r="B20" s="849">
        <v>1618</v>
      </c>
      <c r="C20" s="849">
        <v>1772</v>
      </c>
      <c r="D20" s="849">
        <v>1584</v>
      </c>
      <c r="E20" s="889">
        <v>204574</v>
      </c>
      <c r="F20" s="889">
        <v>218724.65</v>
      </c>
      <c r="G20" s="890">
        <v>190635.63999999993</v>
      </c>
    </row>
    <row r="21" spans="1:7" ht="14.4" customHeight="1" x14ac:dyDescent="0.3">
      <c r="A21" s="857" t="s">
        <v>2581</v>
      </c>
      <c r="B21" s="849">
        <v>105</v>
      </c>
      <c r="C21" s="849">
        <v>72</v>
      </c>
      <c r="D21" s="849">
        <v>819</v>
      </c>
      <c r="E21" s="889">
        <v>9519.34</v>
      </c>
      <c r="F21" s="889">
        <v>6773</v>
      </c>
      <c r="G21" s="890">
        <v>86677.640000000014</v>
      </c>
    </row>
    <row r="22" spans="1:7" ht="14.4" customHeight="1" x14ac:dyDescent="0.3">
      <c r="A22" s="857" t="s">
        <v>2582</v>
      </c>
      <c r="B22" s="849">
        <v>1052</v>
      </c>
      <c r="C22" s="849">
        <v>443</v>
      </c>
      <c r="D22" s="849">
        <v>462</v>
      </c>
      <c r="E22" s="889">
        <v>120877.99</v>
      </c>
      <c r="F22" s="889">
        <v>47114</v>
      </c>
      <c r="G22" s="890">
        <v>46618.320000000007</v>
      </c>
    </row>
    <row r="23" spans="1:7" ht="14.4" customHeight="1" x14ac:dyDescent="0.3">
      <c r="A23" s="857" t="s">
        <v>2583</v>
      </c>
      <c r="B23" s="849">
        <v>592</v>
      </c>
      <c r="C23" s="849">
        <v>593</v>
      </c>
      <c r="D23" s="849">
        <v>609</v>
      </c>
      <c r="E23" s="889">
        <v>80386.67</v>
      </c>
      <c r="F23" s="889">
        <v>69095.98000000001</v>
      </c>
      <c r="G23" s="890">
        <v>72803</v>
      </c>
    </row>
    <row r="24" spans="1:7" ht="14.4" customHeight="1" x14ac:dyDescent="0.3">
      <c r="A24" s="857" t="s">
        <v>2584</v>
      </c>
      <c r="B24" s="849">
        <v>958</v>
      </c>
      <c r="C24" s="849">
        <v>1273</v>
      </c>
      <c r="D24" s="849">
        <v>1115</v>
      </c>
      <c r="E24" s="889">
        <v>86515.32</v>
      </c>
      <c r="F24" s="889">
        <v>110239.31000000001</v>
      </c>
      <c r="G24" s="890">
        <v>108884</v>
      </c>
    </row>
    <row r="25" spans="1:7" ht="14.4" customHeight="1" x14ac:dyDescent="0.3">
      <c r="A25" s="857" t="s">
        <v>2585</v>
      </c>
      <c r="B25" s="849">
        <v>131</v>
      </c>
      <c r="C25" s="849">
        <v>936</v>
      </c>
      <c r="D25" s="849">
        <v>900</v>
      </c>
      <c r="E25" s="889">
        <v>18696</v>
      </c>
      <c r="F25" s="889">
        <v>105318.32</v>
      </c>
      <c r="G25" s="890">
        <v>103009.33</v>
      </c>
    </row>
    <row r="26" spans="1:7" ht="14.4" customHeight="1" x14ac:dyDescent="0.3">
      <c r="A26" s="857" t="s">
        <v>2586</v>
      </c>
      <c r="B26" s="849">
        <v>1090</v>
      </c>
      <c r="C26" s="849">
        <v>1051</v>
      </c>
      <c r="D26" s="849">
        <v>908</v>
      </c>
      <c r="E26" s="889">
        <v>117038</v>
      </c>
      <c r="F26" s="889">
        <v>105530.65000000001</v>
      </c>
      <c r="G26" s="890">
        <v>87895.650000000009</v>
      </c>
    </row>
    <row r="27" spans="1:7" ht="14.4" customHeight="1" x14ac:dyDescent="0.3">
      <c r="A27" s="857" t="s">
        <v>2587</v>
      </c>
      <c r="B27" s="849">
        <v>207</v>
      </c>
      <c r="C27" s="849">
        <v>230</v>
      </c>
      <c r="D27" s="849">
        <v>240</v>
      </c>
      <c r="E27" s="889">
        <v>20597.660000000003</v>
      </c>
      <c r="F27" s="889">
        <v>22933.35</v>
      </c>
      <c r="G27" s="890">
        <v>25143.660000000003</v>
      </c>
    </row>
    <row r="28" spans="1:7" ht="14.4" customHeight="1" x14ac:dyDescent="0.3">
      <c r="A28" s="857" t="s">
        <v>2588</v>
      </c>
      <c r="B28" s="849">
        <v>731</v>
      </c>
      <c r="C28" s="849">
        <v>1092</v>
      </c>
      <c r="D28" s="849">
        <v>505</v>
      </c>
      <c r="E28" s="889">
        <v>112395.66</v>
      </c>
      <c r="F28" s="889">
        <v>154623.63999999998</v>
      </c>
      <c r="G28" s="890">
        <v>73889.990000000005</v>
      </c>
    </row>
    <row r="29" spans="1:7" ht="14.4" customHeight="1" x14ac:dyDescent="0.3">
      <c r="A29" s="857" t="s">
        <v>2589</v>
      </c>
      <c r="B29" s="849">
        <v>988</v>
      </c>
      <c r="C29" s="849">
        <v>577</v>
      </c>
      <c r="D29" s="849">
        <v>648</v>
      </c>
      <c r="E29" s="889">
        <v>96269</v>
      </c>
      <c r="F29" s="889">
        <v>50371.66</v>
      </c>
      <c r="G29" s="890">
        <v>54492.67</v>
      </c>
    </row>
    <row r="30" spans="1:7" ht="14.4" customHeight="1" x14ac:dyDescent="0.3">
      <c r="A30" s="857" t="s">
        <v>2590</v>
      </c>
      <c r="B30" s="849">
        <v>4</v>
      </c>
      <c r="C30" s="849">
        <v>53</v>
      </c>
      <c r="D30" s="849">
        <v>79</v>
      </c>
      <c r="E30" s="889">
        <v>461.33</v>
      </c>
      <c r="F30" s="889">
        <v>3869.66</v>
      </c>
      <c r="G30" s="890">
        <v>8545.66</v>
      </c>
    </row>
    <row r="31" spans="1:7" ht="14.4" customHeight="1" x14ac:dyDescent="0.3">
      <c r="A31" s="857" t="s">
        <v>2591</v>
      </c>
      <c r="B31" s="849">
        <v>809</v>
      </c>
      <c r="C31" s="849">
        <v>658</v>
      </c>
      <c r="D31" s="849">
        <v>675</v>
      </c>
      <c r="E31" s="889">
        <v>82815</v>
      </c>
      <c r="F31" s="889">
        <v>70955.67</v>
      </c>
      <c r="G31" s="890">
        <v>69329.66</v>
      </c>
    </row>
    <row r="32" spans="1:7" ht="14.4" customHeight="1" x14ac:dyDescent="0.3">
      <c r="A32" s="857" t="s">
        <v>2592</v>
      </c>
      <c r="B32" s="849">
        <v>324</v>
      </c>
      <c r="C32" s="849">
        <v>126</v>
      </c>
      <c r="D32" s="849">
        <v>253</v>
      </c>
      <c r="E32" s="889">
        <v>31843</v>
      </c>
      <c r="F32" s="889">
        <v>11891.66</v>
      </c>
      <c r="G32" s="890">
        <v>24206.669999999995</v>
      </c>
    </row>
    <row r="33" spans="1:7" ht="14.4" customHeight="1" x14ac:dyDescent="0.3">
      <c r="A33" s="857" t="s">
        <v>2593</v>
      </c>
      <c r="B33" s="849">
        <v>193</v>
      </c>
      <c r="C33" s="849">
        <v>149</v>
      </c>
      <c r="D33" s="849">
        <v>161</v>
      </c>
      <c r="E33" s="889">
        <v>18063</v>
      </c>
      <c r="F33" s="889">
        <v>12391.66</v>
      </c>
      <c r="G33" s="890">
        <v>13592.99</v>
      </c>
    </row>
    <row r="34" spans="1:7" ht="14.4" customHeight="1" x14ac:dyDescent="0.3">
      <c r="A34" s="857" t="s">
        <v>2594</v>
      </c>
      <c r="B34" s="849">
        <v>209</v>
      </c>
      <c r="C34" s="849">
        <v>256</v>
      </c>
      <c r="D34" s="849">
        <v>194</v>
      </c>
      <c r="E34" s="889">
        <v>26231.66</v>
      </c>
      <c r="F34" s="889">
        <v>32891.660000000003</v>
      </c>
      <c r="G34" s="890">
        <v>27295.32</v>
      </c>
    </row>
    <row r="35" spans="1:7" ht="14.4" customHeight="1" x14ac:dyDescent="0.3">
      <c r="A35" s="857" t="s">
        <v>2595</v>
      </c>
      <c r="B35" s="849">
        <v>315</v>
      </c>
      <c r="C35" s="849">
        <v>277</v>
      </c>
      <c r="D35" s="849">
        <v>315</v>
      </c>
      <c r="E35" s="889">
        <v>48438.67</v>
      </c>
      <c r="F35" s="889">
        <v>39736</v>
      </c>
      <c r="G35" s="890">
        <v>44913.34</v>
      </c>
    </row>
    <row r="36" spans="1:7" ht="14.4" customHeight="1" x14ac:dyDescent="0.3">
      <c r="A36" s="857" t="s">
        <v>2596</v>
      </c>
      <c r="B36" s="849">
        <v>307</v>
      </c>
      <c r="C36" s="849">
        <v>370</v>
      </c>
      <c r="D36" s="849">
        <v>258</v>
      </c>
      <c r="E36" s="889">
        <v>29086.009999999995</v>
      </c>
      <c r="F36" s="889">
        <v>32188.99</v>
      </c>
      <c r="G36" s="890">
        <v>23011.32</v>
      </c>
    </row>
    <row r="37" spans="1:7" ht="14.4" customHeight="1" thickBot="1" x14ac:dyDescent="0.35">
      <c r="A37" s="893" t="s">
        <v>2597</v>
      </c>
      <c r="B37" s="851">
        <v>13</v>
      </c>
      <c r="C37" s="851">
        <v>3</v>
      </c>
      <c r="D37" s="851">
        <v>3</v>
      </c>
      <c r="E37" s="891">
        <v>1428.33</v>
      </c>
      <c r="F37" s="891">
        <v>425.33</v>
      </c>
      <c r="G37" s="892">
        <v>425.33</v>
      </c>
    </row>
    <row r="38" spans="1:7" ht="14.4" customHeight="1" x14ac:dyDescent="0.3">
      <c r="A38" s="804" t="s">
        <v>301</v>
      </c>
    </row>
    <row r="39" spans="1:7" ht="14.4" customHeight="1" x14ac:dyDescent="0.3">
      <c r="A39" s="805" t="s">
        <v>2567</v>
      </c>
    </row>
    <row r="40" spans="1:7" ht="14.4" customHeight="1" x14ac:dyDescent="0.3">
      <c r="A40" s="804" t="s">
        <v>5388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102154.37</v>
      </c>
      <c r="H3" s="208">
        <f t="shared" si="0"/>
        <v>93395681.569999933</v>
      </c>
      <c r="I3" s="78"/>
      <c r="J3" s="78"/>
      <c r="K3" s="208">
        <f t="shared" si="0"/>
        <v>101237.93</v>
      </c>
      <c r="L3" s="208">
        <f t="shared" si="0"/>
        <v>89815549.780000016</v>
      </c>
      <c r="M3" s="78"/>
      <c r="N3" s="78"/>
      <c r="O3" s="208">
        <f t="shared" si="0"/>
        <v>100786.32</v>
      </c>
      <c r="P3" s="208">
        <f t="shared" si="0"/>
        <v>85688333.819999993</v>
      </c>
      <c r="Q3" s="79">
        <f>IF(L3=0,0,P3/L3)</f>
        <v>0.95404786843581657</v>
      </c>
      <c r="R3" s="209">
        <f>IF(O3=0,0,P3/O3)</f>
        <v>850.19806080825242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5393</v>
      </c>
      <c r="B6" s="825" t="s">
        <v>5394</v>
      </c>
      <c r="C6" s="825" t="s">
        <v>612</v>
      </c>
      <c r="D6" s="825" t="s">
        <v>5395</v>
      </c>
      <c r="E6" s="825" t="s">
        <v>5396</v>
      </c>
      <c r="F6" s="825" t="s">
        <v>1448</v>
      </c>
      <c r="G6" s="225">
        <v>2.6</v>
      </c>
      <c r="H6" s="225">
        <v>7719.66</v>
      </c>
      <c r="I6" s="825"/>
      <c r="J6" s="825">
        <v>2969.1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5393</v>
      </c>
      <c r="B7" s="832" t="s">
        <v>5394</v>
      </c>
      <c r="C7" s="832" t="s">
        <v>612</v>
      </c>
      <c r="D7" s="832" t="s">
        <v>5395</v>
      </c>
      <c r="E7" s="832" t="s">
        <v>5397</v>
      </c>
      <c r="F7" s="832" t="s">
        <v>1157</v>
      </c>
      <c r="G7" s="849"/>
      <c r="H7" s="849"/>
      <c r="I7" s="832"/>
      <c r="J7" s="832"/>
      <c r="K7" s="849"/>
      <c r="L7" s="849"/>
      <c r="M7" s="832"/>
      <c r="N7" s="832"/>
      <c r="O7" s="849">
        <v>6</v>
      </c>
      <c r="P7" s="849">
        <v>82.44</v>
      </c>
      <c r="Q7" s="837"/>
      <c r="R7" s="850">
        <v>13.74</v>
      </c>
    </row>
    <row r="8" spans="1:18" ht="14.4" customHeight="1" x14ac:dyDescent="0.3">
      <c r="A8" s="831" t="s">
        <v>5393</v>
      </c>
      <c r="B8" s="832" t="s">
        <v>5394</v>
      </c>
      <c r="C8" s="832" t="s">
        <v>612</v>
      </c>
      <c r="D8" s="832" t="s">
        <v>5395</v>
      </c>
      <c r="E8" s="832" t="s">
        <v>5398</v>
      </c>
      <c r="F8" s="832" t="s">
        <v>5399</v>
      </c>
      <c r="G8" s="849">
        <v>2.4</v>
      </c>
      <c r="H8" s="849">
        <v>331.22</v>
      </c>
      <c r="I8" s="832">
        <v>0.51642577607309359</v>
      </c>
      <c r="J8" s="832">
        <v>138.00833333333335</v>
      </c>
      <c r="K8" s="849">
        <v>5</v>
      </c>
      <c r="L8" s="849">
        <v>641.37</v>
      </c>
      <c r="M8" s="832">
        <v>1</v>
      </c>
      <c r="N8" s="832">
        <v>128.274</v>
      </c>
      <c r="O8" s="849">
        <v>11.5</v>
      </c>
      <c r="P8" s="849">
        <v>1307.2</v>
      </c>
      <c r="Q8" s="837">
        <v>2.0381371127430343</v>
      </c>
      <c r="R8" s="850">
        <v>113.66956521739131</v>
      </c>
    </row>
    <row r="9" spans="1:18" ht="14.4" customHeight="1" x14ac:dyDescent="0.3">
      <c r="A9" s="831" t="s">
        <v>5393</v>
      </c>
      <c r="B9" s="832" t="s">
        <v>5394</v>
      </c>
      <c r="C9" s="832" t="s">
        <v>612</v>
      </c>
      <c r="D9" s="832" t="s">
        <v>5395</v>
      </c>
      <c r="E9" s="832" t="s">
        <v>5400</v>
      </c>
      <c r="F9" s="832" t="s">
        <v>5399</v>
      </c>
      <c r="G9" s="849">
        <v>75</v>
      </c>
      <c r="H9" s="849">
        <v>20031.75</v>
      </c>
      <c r="I9" s="832">
        <v>0.81922143547119319</v>
      </c>
      <c r="J9" s="832">
        <v>267.08999999999997</v>
      </c>
      <c r="K9" s="849">
        <v>93</v>
      </c>
      <c r="L9" s="849">
        <v>24452.18</v>
      </c>
      <c r="M9" s="832">
        <v>1</v>
      </c>
      <c r="N9" s="832">
        <v>262.92666666666668</v>
      </c>
      <c r="O9" s="849">
        <v>54</v>
      </c>
      <c r="P9" s="849">
        <v>12276.36</v>
      </c>
      <c r="Q9" s="837">
        <v>0.50205584941710724</v>
      </c>
      <c r="R9" s="850">
        <v>227.34</v>
      </c>
    </row>
    <row r="10" spans="1:18" ht="14.4" customHeight="1" x14ac:dyDescent="0.3">
      <c r="A10" s="831" t="s">
        <v>5393</v>
      </c>
      <c r="B10" s="832" t="s">
        <v>5394</v>
      </c>
      <c r="C10" s="832" t="s">
        <v>612</v>
      </c>
      <c r="D10" s="832" t="s">
        <v>5395</v>
      </c>
      <c r="E10" s="832" t="s">
        <v>5401</v>
      </c>
      <c r="F10" s="832" t="s">
        <v>877</v>
      </c>
      <c r="G10" s="849">
        <v>60.900000000000006</v>
      </c>
      <c r="H10" s="849">
        <v>12277.980000000001</v>
      </c>
      <c r="I10" s="832">
        <v>0.79921289313846178</v>
      </c>
      <c r="J10" s="832">
        <v>201.6088669950739</v>
      </c>
      <c r="K10" s="849">
        <v>76.199999999999989</v>
      </c>
      <c r="L10" s="849">
        <v>15362.59</v>
      </c>
      <c r="M10" s="832">
        <v>1</v>
      </c>
      <c r="N10" s="832">
        <v>201.60879265091867</v>
      </c>
      <c r="O10" s="849">
        <v>24.85</v>
      </c>
      <c r="P10" s="849">
        <v>5009.9799999999996</v>
      </c>
      <c r="Q10" s="837">
        <v>0.32611558337493868</v>
      </c>
      <c r="R10" s="850">
        <v>201.60885311871223</v>
      </c>
    </row>
    <row r="11" spans="1:18" ht="14.4" customHeight="1" x14ac:dyDescent="0.3">
      <c r="A11" s="831" t="s">
        <v>5393</v>
      </c>
      <c r="B11" s="832" t="s">
        <v>5394</v>
      </c>
      <c r="C11" s="832" t="s">
        <v>612</v>
      </c>
      <c r="D11" s="832" t="s">
        <v>5395</v>
      </c>
      <c r="E11" s="832" t="s">
        <v>5402</v>
      </c>
      <c r="F11" s="832" t="s">
        <v>818</v>
      </c>
      <c r="G11" s="849">
        <v>12.1</v>
      </c>
      <c r="H11" s="849">
        <v>10234.429999999998</v>
      </c>
      <c r="I11" s="832">
        <v>1.0099062170664415</v>
      </c>
      <c r="J11" s="832">
        <v>845.82066115702469</v>
      </c>
      <c r="K11" s="849">
        <v>11.9</v>
      </c>
      <c r="L11" s="849">
        <v>10134.039999999999</v>
      </c>
      <c r="M11" s="832">
        <v>1</v>
      </c>
      <c r="N11" s="832">
        <v>851.59999999999991</v>
      </c>
      <c r="O11" s="849">
        <v>15.7</v>
      </c>
      <c r="P11" s="849">
        <v>13073.420000000002</v>
      </c>
      <c r="Q11" s="837">
        <v>1.2900501675541052</v>
      </c>
      <c r="R11" s="850">
        <v>832.70191082802569</v>
      </c>
    </row>
    <row r="12" spans="1:18" ht="14.4" customHeight="1" x14ac:dyDescent="0.3">
      <c r="A12" s="831" t="s">
        <v>5393</v>
      </c>
      <c r="B12" s="832" t="s">
        <v>5394</v>
      </c>
      <c r="C12" s="832" t="s">
        <v>612</v>
      </c>
      <c r="D12" s="832" t="s">
        <v>5395</v>
      </c>
      <c r="E12" s="832" t="s">
        <v>5403</v>
      </c>
      <c r="F12" s="832" t="s">
        <v>1450</v>
      </c>
      <c r="G12" s="849">
        <v>1</v>
      </c>
      <c r="H12" s="849">
        <v>6832.6</v>
      </c>
      <c r="I12" s="832"/>
      <c r="J12" s="832">
        <v>6832.6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5393</v>
      </c>
      <c r="B13" s="832" t="s">
        <v>5394</v>
      </c>
      <c r="C13" s="832" t="s">
        <v>612</v>
      </c>
      <c r="D13" s="832" t="s">
        <v>5395</v>
      </c>
      <c r="E13" s="832" t="s">
        <v>5404</v>
      </c>
      <c r="F13" s="832" t="s">
        <v>1450</v>
      </c>
      <c r="G13" s="849">
        <v>5</v>
      </c>
      <c r="H13" s="849">
        <v>68326.049999999988</v>
      </c>
      <c r="I13" s="832">
        <v>0.62499999999999989</v>
      </c>
      <c r="J13" s="832">
        <v>13665.209999999997</v>
      </c>
      <c r="K13" s="849">
        <v>8</v>
      </c>
      <c r="L13" s="849">
        <v>109321.68</v>
      </c>
      <c r="M13" s="832">
        <v>1</v>
      </c>
      <c r="N13" s="832">
        <v>13665.21</v>
      </c>
      <c r="O13" s="849">
        <v>4</v>
      </c>
      <c r="P13" s="849">
        <v>54660.84</v>
      </c>
      <c r="Q13" s="837">
        <v>0.5</v>
      </c>
      <c r="R13" s="850">
        <v>13665.21</v>
      </c>
    </row>
    <row r="14" spans="1:18" ht="14.4" customHeight="1" x14ac:dyDescent="0.3">
      <c r="A14" s="831" t="s">
        <v>5393</v>
      </c>
      <c r="B14" s="832" t="s">
        <v>5394</v>
      </c>
      <c r="C14" s="832" t="s">
        <v>612</v>
      </c>
      <c r="D14" s="832" t="s">
        <v>5395</v>
      </c>
      <c r="E14" s="832" t="s">
        <v>5405</v>
      </c>
      <c r="F14" s="832" t="s">
        <v>2832</v>
      </c>
      <c r="G14" s="849"/>
      <c r="H14" s="849"/>
      <c r="I14" s="832"/>
      <c r="J14" s="832"/>
      <c r="K14" s="849"/>
      <c r="L14" s="849"/>
      <c r="M14" s="832"/>
      <c r="N14" s="832"/>
      <c r="O14" s="849">
        <v>7</v>
      </c>
      <c r="P14" s="849">
        <v>12243.56</v>
      </c>
      <c r="Q14" s="837"/>
      <c r="R14" s="850">
        <v>1749.08</v>
      </c>
    </row>
    <row r="15" spans="1:18" ht="14.4" customHeight="1" x14ac:dyDescent="0.3">
      <c r="A15" s="831" t="s">
        <v>5393</v>
      </c>
      <c r="B15" s="832" t="s">
        <v>5394</v>
      </c>
      <c r="C15" s="832" t="s">
        <v>612</v>
      </c>
      <c r="D15" s="832" t="s">
        <v>5395</v>
      </c>
      <c r="E15" s="832" t="s">
        <v>5406</v>
      </c>
      <c r="F15" s="832" t="s">
        <v>5407</v>
      </c>
      <c r="G15" s="849">
        <v>197.75</v>
      </c>
      <c r="H15" s="849">
        <v>2471010.3099999996</v>
      </c>
      <c r="I15" s="832">
        <v>1.2756691781017031</v>
      </c>
      <c r="J15" s="832">
        <v>12495.627357774967</v>
      </c>
      <c r="K15" s="849">
        <v>167.74</v>
      </c>
      <c r="L15" s="849">
        <v>1937030.6600000001</v>
      </c>
      <c r="M15" s="832">
        <v>1</v>
      </c>
      <c r="N15" s="832">
        <v>11547.816024800286</v>
      </c>
      <c r="O15" s="849">
        <v>76.72999999999999</v>
      </c>
      <c r="P15" s="849">
        <v>880462.33000000007</v>
      </c>
      <c r="Q15" s="837">
        <v>0.45454227864415941</v>
      </c>
      <c r="R15" s="850">
        <v>11474.812068291414</v>
      </c>
    </row>
    <row r="16" spans="1:18" ht="14.4" customHeight="1" x14ac:dyDescent="0.3">
      <c r="A16" s="831" t="s">
        <v>5393</v>
      </c>
      <c r="B16" s="832" t="s">
        <v>5394</v>
      </c>
      <c r="C16" s="832" t="s">
        <v>612</v>
      </c>
      <c r="D16" s="832" t="s">
        <v>5395</v>
      </c>
      <c r="E16" s="832" t="s">
        <v>5408</v>
      </c>
      <c r="F16" s="832" t="s">
        <v>5407</v>
      </c>
      <c r="G16" s="849">
        <v>235.76</v>
      </c>
      <c r="H16" s="849">
        <v>7355531</v>
      </c>
      <c r="I16" s="832">
        <v>1.4461423413691952</v>
      </c>
      <c r="J16" s="832">
        <v>31199.232270105193</v>
      </c>
      <c r="K16" s="849">
        <v>169</v>
      </c>
      <c r="L16" s="849">
        <v>5086311.9000000004</v>
      </c>
      <c r="M16" s="832">
        <v>1</v>
      </c>
      <c r="N16" s="832">
        <v>30096.520118343196</v>
      </c>
      <c r="O16" s="849">
        <v>84.84</v>
      </c>
      <c r="P16" s="849">
        <v>2530037.8500000006</v>
      </c>
      <c r="Q16" s="837">
        <v>0.4974209013804286</v>
      </c>
      <c r="R16" s="850">
        <v>29821.285360678932</v>
      </c>
    </row>
    <row r="17" spans="1:18" ht="14.4" customHeight="1" x14ac:dyDescent="0.3">
      <c r="A17" s="831" t="s">
        <v>5393</v>
      </c>
      <c r="B17" s="832" t="s">
        <v>5394</v>
      </c>
      <c r="C17" s="832" t="s">
        <v>612</v>
      </c>
      <c r="D17" s="832" t="s">
        <v>5395</v>
      </c>
      <c r="E17" s="832" t="s">
        <v>5409</v>
      </c>
      <c r="F17" s="832" t="s">
        <v>5410</v>
      </c>
      <c r="G17" s="849"/>
      <c r="H17" s="849"/>
      <c r="I17" s="832"/>
      <c r="J17" s="832"/>
      <c r="K17" s="849">
        <v>1</v>
      </c>
      <c r="L17" s="849">
        <v>2692.09</v>
      </c>
      <c r="M17" s="832">
        <v>1</v>
      </c>
      <c r="N17" s="832">
        <v>2692.09</v>
      </c>
      <c r="O17" s="849"/>
      <c r="P17" s="849"/>
      <c r="Q17" s="837"/>
      <c r="R17" s="850"/>
    </row>
    <row r="18" spans="1:18" ht="14.4" customHeight="1" x14ac:dyDescent="0.3">
      <c r="A18" s="831" t="s">
        <v>5393</v>
      </c>
      <c r="B18" s="832" t="s">
        <v>5394</v>
      </c>
      <c r="C18" s="832" t="s">
        <v>612</v>
      </c>
      <c r="D18" s="832" t="s">
        <v>5395</v>
      </c>
      <c r="E18" s="832" t="s">
        <v>5411</v>
      </c>
      <c r="F18" s="832" t="s">
        <v>4300</v>
      </c>
      <c r="G18" s="849">
        <v>30</v>
      </c>
      <c r="H18" s="849">
        <v>527736</v>
      </c>
      <c r="I18" s="832">
        <v>1.1710304045058229</v>
      </c>
      <c r="J18" s="832">
        <v>17591.2</v>
      </c>
      <c r="K18" s="849">
        <v>27</v>
      </c>
      <c r="L18" s="849">
        <v>450659.52</v>
      </c>
      <c r="M18" s="832">
        <v>1</v>
      </c>
      <c r="N18" s="832">
        <v>16691.093333333334</v>
      </c>
      <c r="O18" s="849"/>
      <c r="P18" s="849"/>
      <c r="Q18" s="837"/>
      <c r="R18" s="850"/>
    </row>
    <row r="19" spans="1:18" ht="14.4" customHeight="1" x14ac:dyDescent="0.3">
      <c r="A19" s="831" t="s">
        <v>5393</v>
      </c>
      <c r="B19" s="832" t="s">
        <v>5394</v>
      </c>
      <c r="C19" s="832" t="s">
        <v>612</v>
      </c>
      <c r="D19" s="832" t="s">
        <v>5395</v>
      </c>
      <c r="E19" s="832" t="s">
        <v>5412</v>
      </c>
      <c r="F19" s="832" t="s">
        <v>2515</v>
      </c>
      <c r="G19" s="849">
        <v>1</v>
      </c>
      <c r="H19" s="849">
        <v>85394.12</v>
      </c>
      <c r="I19" s="832">
        <v>0.14667686100965599</v>
      </c>
      <c r="J19" s="832">
        <v>85394.12</v>
      </c>
      <c r="K19" s="849">
        <v>7</v>
      </c>
      <c r="L19" s="849">
        <v>582192.16999999993</v>
      </c>
      <c r="M19" s="832">
        <v>1</v>
      </c>
      <c r="N19" s="832">
        <v>83170.309999999983</v>
      </c>
      <c r="O19" s="849">
        <v>6</v>
      </c>
      <c r="P19" s="849">
        <v>437778</v>
      </c>
      <c r="Q19" s="837">
        <v>0.75194759146279833</v>
      </c>
      <c r="R19" s="850">
        <v>72963</v>
      </c>
    </row>
    <row r="20" spans="1:18" ht="14.4" customHeight="1" x14ac:dyDescent="0.3">
      <c r="A20" s="831" t="s">
        <v>5393</v>
      </c>
      <c r="B20" s="832" t="s">
        <v>5394</v>
      </c>
      <c r="C20" s="832" t="s">
        <v>612</v>
      </c>
      <c r="D20" s="832" t="s">
        <v>5395</v>
      </c>
      <c r="E20" s="832" t="s">
        <v>5413</v>
      </c>
      <c r="F20" s="832" t="s">
        <v>5414</v>
      </c>
      <c r="G20" s="849">
        <v>2</v>
      </c>
      <c r="H20" s="849">
        <v>3498.16</v>
      </c>
      <c r="I20" s="832"/>
      <c r="J20" s="832">
        <v>1749.08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5393</v>
      </c>
      <c r="B21" s="832" t="s">
        <v>5394</v>
      </c>
      <c r="C21" s="832" t="s">
        <v>612</v>
      </c>
      <c r="D21" s="832" t="s">
        <v>5395</v>
      </c>
      <c r="E21" s="832" t="s">
        <v>5415</v>
      </c>
      <c r="F21" s="832" t="s">
        <v>2511</v>
      </c>
      <c r="G21" s="849">
        <v>148</v>
      </c>
      <c r="H21" s="849">
        <v>4182790.8</v>
      </c>
      <c r="I21" s="832">
        <v>1.0742470176507279</v>
      </c>
      <c r="J21" s="832">
        <v>28262.1</v>
      </c>
      <c r="K21" s="849">
        <v>140</v>
      </c>
      <c r="L21" s="849">
        <v>3893695.5199999996</v>
      </c>
      <c r="M21" s="832">
        <v>1</v>
      </c>
      <c r="N21" s="832">
        <v>27812.110857142852</v>
      </c>
      <c r="O21" s="849">
        <v>14</v>
      </c>
      <c r="P21" s="849">
        <v>257180</v>
      </c>
      <c r="Q21" s="837">
        <v>6.6050362356016995E-2</v>
      </c>
      <c r="R21" s="850">
        <v>18370</v>
      </c>
    </row>
    <row r="22" spans="1:18" ht="14.4" customHeight="1" x14ac:dyDescent="0.3">
      <c r="A22" s="831" t="s">
        <v>5393</v>
      </c>
      <c r="B22" s="832" t="s">
        <v>5394</v>
      </c>
      <c r="C22" s="832" t="s">
        <v>612</v>
      </c>
      <c r="D22" s="832" t="s">
        <v>5395</v>
      </c>
      <c r="E22" s="832" t="s">
        <v>5416</v>
      </c>
      <c r="F22" s="832" t="s">
        <v>2511</v>
      </c>
      <c r="G22" s="849">
        <v>233</v>
      </c>
      <c r="H22" s="849">
        <v>13170136.27</v>
      </c>
      <c r="I22" s="832">
        <v>1.5177554244769562</v>
      </c>
      <c r="J22" s="832">
        <v>56524.189999999995</v>
      </c>
      <c r="K22" s="849">
        <v>156</v>
      </c>
      <c r="L22" s="849">
        <v>8677377.1699999999</v>
      </c>
      <c r="M22" s="832">
        <v>1</v>
      </c>
      <c r="N22" s="832">
        <v>55624.212628205125</v>
      </c>
      <c r="O22" s="849"/>
      <c r="P22" s="849"/>
      <c r="Q22" s="837"/>
      <c r="R22" s="850"/>
    </row>
    <row r="23" spans="1:18" ht="14.4" customHeight="1" x14ac:dyDescent="0.3">
      <c r="A23" s="831" t="s">
        <v>5393</v>
      </c>
      <c r="B23" s="832" t="s">
        <v>5394</v>
      </c>
      <c r="C23" s="832" t="s">
        <v>612</v>
      </c>
      <c r="D23" s="832" t="s">
        <v>5395</v>
      </c>
      <c r="E23" s="832" t="s">
        <v>5417</v>
      </c>
      <c r="F23" s="832" t="s">
        <v>3096</v>
      </c>
      <c r="G23" s="849"/>
      <c r="H23" s="849"/>
      <c r="I23" s="832"/>
      <c r="J23" s="832"/>
      <c r="K23" s="849">
        <v>1</v>
      </c>
      <c r="L23" s="849">
        <v>9926.6</v>
      </c>
      <c r="M23" s="832">
        <v>1</v>
      </c>
      <c r="N23" s="832">
        <v>9926.6</v>
      </c>
      <c r="O23" s="849"/>
      <c r="P23" s="849"/>
      <c r="Q23" s="837"/>
      <c r="R23" s="850"/>
    </row>
    <row r="24" spans="1:18" ht="14.4" customHeight="1" x14ac:dyDescent="0.3">
      <c r="A24" s="831" t="s">
        <v>5393</v>
      </c>
      <c r="B24" s="832" t="s">
        <v>5394</v>
      </c>
      <c r="C24" s="832" t="s">
        <v>612</v>
      </c>
      <c r="D24" s="832" t="s">
        <v>5395</v>
      </c>
      <c r="E24" s="832" t="s">
        <v>5418</v>
      </c>
      <c r="F24" s="832" t="s">
        <v>5419</v>
      </c>
      <c r="G24" s="849">
        <v>60.89</v>
      </c>
      <c r="H24" s="849">
        <v>1673330.67</v>
      </c>
      <c r="I24" s="832">
        <v>22.315217304331682</v>
      </c>
      <c r="J24" s="832">
        <v>27481.206602069306</v>
      </c>
      <c r="K24" s="849">
        <v>17.920000000000002</v>
      </c>
      <c r="L24" s="849">
        <v>74986.080000000002</v>
      </c>
      <c r="M24" s="832">
        <v>1</v>
      </c>
      <c r="N24" s="832">
        <v>4184.4910714285716</v>
      </c>
      <c r="O24" s="849"/>
      <c r="P24" s="849"/>
      <c r="Q24" s="837"/>
      <c r="R24" s="850"/>
    </row>
    <row r="25" spans="1:18" ht="14.4" customHeight="1" x14ac:dyDescent="0.3">
      <c r="A25" s="831" t="s">
        <v>5393</v>
      </c>
      <c r="B25" s="832" t="s">
        <v>5394</v>
      </c>
      <c r="C25" s="832" t="s">
        <v>612</v>
      </c>
      <c r="D25" s="832" t="s">
        <v>5395</v>
      </c>
      <c r="E25" s="832" t="s">
        <v>5420</v>
      </c>
      <c r="F25" s="832" t="s">
        <v>5421</v>
      </c>
      <c r="G25" s="849">
        <v>9</v>
      </c>
      <c r="H25" s="849">
        <v>172755</v>
      </c>
      <c r="I25" s="832">
        <v>0.75</v>
      </c>
      <c r="J25" s="832">
        <v>19195</v>
      </c>
      <c r="K25" s="849">
        <v>12</v>
      </c>
      <c r="L25" s="849">
        <v>230340</v>
      </c>
      <c r="M25" s="832">
        <v>1</v>
      </c>
      <c r="N25" s="832">
        <v>19195</v>
      </c>
      <c r="O25" s="849">
        <v>10</v>
      </c>
      <c r="P25" s="849">
        <v>191950</v>
      </c>
      <c r="Q25" s="837">
        <v>0.83333333333333337</v>
      </c>
      <c r="R25" s="850">
        <v>19195</v>
      </c>
    </row>
    <row r="26" spans="1:18" ht="14.4" customHeight="1" x14ac:dyDescent="0.3">
      <c r="A26" s="831" t="s">
        <v>5393</v>
      </c>
      <c r="B26" s="832" t="s">
        <v>5394</v>
      </c>
      <c r="C26" s="832" t="s">
        <v>612</v>
      </c>
      <c r="D26" s="832" t="s">
        <v>5395</v>
      </c>
      <c r="E26" s="832" t="s">
        <v>5422</v>
      </c>
      <c r="F26" s="832" t="s">
        <v>1429</v>
      </c>
      <c r="G26" s="849">
        <v>9</v>
      </c>
      <c r="H26" s="849">
        <v>211291.44</v>
      </c>
      <c r="I26" s="832">
        <v>0.71697922413393511</v>
      </c>
      <c r="J26" s="832">
        <v>23476.826666666668</v>
      </c>
      <c r="K26" s="849">
        <v>13</v>
      </c>
      <c r="L26" s="849">
        <v>294696.74</v>
      </c>
      <c r="M26" s="832">
        <v>1</v>
      </c>
      <c r="N26" s="832">
        <v>22668.98</v>
      </c>
      <c r="O26" s="849">
        <v>17</v>
      </c>
      <c r="P26" s="849">
        <v>351484.35</v>
      </c>
      <c r="Q26" s="837">
        <v>1.1926984669053347</v>
      </c>
      <c r="R26" s="850">
        <v>20675.55</v>
      </c>
    </row>
    <row r="27" spans="1:18" ht="14.4" customHeight="1" x14ac:dyDescent="0.3">
      <c r="A27" s="831" t="s">
        <v>5393</v>
      </c>
      <c r="B27" s="832" t="s">
        <v>5394</v>
      </c>
      <c r="C27" s="832" t="s">
        <v>612</v>
      </c>
      <c r="D27" s="832" t="s">
        <v>5395</v>
      </c>
      <c r="E27" s="832" t="s">
        <v>5423</v>
      </c>
      <c r="F27" s="832" t="s">
        <v>2511</v>
      </c>
      <c r="G27" s="849"/>
      <c r="H27" s="849"/>
      <c r="I27" s="832"/>
      <c r="J27" s="832"/>
      <c r="K27" s="849">
        <v>13</v>
      </c>
      <c r="L27" s="849">
        <v>2193475.96</v>
      </c>
      <c r="M27" s="832">
        <v>1</v>
      </c>
      <c r="N27" s="832">
        <v>168728.91999999998</v>
      </c>
      <c r="O27" s="849"/>
      <c r="P27" s="849"/>
      <c r="Q27" s="837"/>
      <c r="R27" s="850"/>
    </row>
    <row r="28" spans="1:18" ht="14.4" customHeight="1" x14ac:dyDescent="0.3">
      <c r="A28" s="831" t="s">
        <v>5393</v>
      </c>
      <c r="B28" s="832" t="s">
        <v>5394</v>
      </c>
      <c r="C28" s="832" t="s">
        <v>612</v>
      </c>
      <c r="D28" s="832" t="s">
        <v>5395</v>
      </c>
      <c r="E28" s="832" t="s">
        <v>5424</v>
      </c>
      <c r="F28" s="832" t="s">
        <v>2531</v>
      </c>
      <c r="G28" s="849">
        <v>9</v>
      </c>
      <c r="H28" s="849">
        <v>1154475.1099999999</v>
      </c>
      <c r="I28" s="832">
        <v>2.017482787066903</v>
      </c>
      <c r="J28" s="832">
        <v>128275.01222222221</v>
      </c>
      <c r="K28" s="849">
        <v>5</v>
      </c>
      <c r="L28" s="849">
        <v>572235.42000000004</v>
      </c>
      <c r="M28" s="832">
        <v>1</v>
      </c>
      <c r="N28" s="832">
        <v>114447.084</v>
      </c>
      <c r="O28" s="849">
        <v>15</v>
      </c>
      <c r="P28" s="849">
        <v>1716708.2999999998</v>
      </c>
      <c r="Q28" s="837">
        <v>3.0000035649663204</v>
      </c>
      <c r="R28" s="850">
        <v>114447.21999999999</v>
      </c>
    </row>
    <row r="29" spans="1:18" ht="14.4" customHeight="1" x14ac:dyDescent="0.3">
      <c r="A29" s="831" t="s">
        <v>5393</v>
      </c>
      <c r="B29" s="832" t="s">
        <v>5394</v>
      </c>
      <c r="C29" s="832" t="s">
        <v>612</v>
      </c>
      <c r="D29" s="832" t="s">
        <v>5395</v>
      </c>
      <c r="E29" s="832" t="s">
        <v>5425</v>
      </c>
      <c r="F29" s="832" t="s">
        <v>2531</v>
      </c>
      <c r="G29" s="849">
        <v>17</v>
      </c>
      <c r="H29" s="849">
        <v>2286282.4099999997</v>
      </c>
      <c r="I29" s="832">
        <v>0.99909006199134309</v>
      </c>
      <c r="J29" s="832">
        <v>134487.20058823528</v>
      </c>
      <c r="K29" s="849">
        <v>19</v>
      </c>
      <c r="L29" s="849">
        <v>2288364.6799999997</v>
      </c>
      <c r="M29" s="832">
        <v>1</v>
      </c>
      <c r="N29" s="832">
        <v>120440.24631578945</v>
      </c>
      <c r="O29" s="849">
        <v>35</v>
      </c>
      <c r="P29" s="849">
        <v>4215412.6000000006</v>
      </c>
      <c r="Q29" s="837">
        <v>1.8421070019311787</v>
      </c>
      <c r="R29" s="850">
        <v>120440.36000000002</v>
      </c>
    </row>
    <row r="30" spans="1:18" ht="14.4" customHeight="1" x14ac:dyDescent="0.3">
      <c r="A30" s="831" t="s">
        <v>5393</v>
      </c>
      <c r="B30" s="832" t="s">
        <v>5394</v>
      </c>
      <c r="C30" s="832" t="s">
        <v>612</v>
      </c>
      <c r="D30" s="832" t="s">
        <v>5395</v>
      </c>
      <c r="E30" s="832" t="s">
        <v>5426</v>
      </c>
      <c r="F30" s="832" t="s">
        <v>2531</v>
      </c>
      <c r="G30" s="849">
        <v>46</v>
      </c>
      <c r="H30" s="849">
        <v>6734704.2599999998</v>
      </c>
      <c r="I30" s="832">
        <v>0.93998300715239691</v>
      </c>
      <c r="J30" s="832">
        <v>146406.61434782608</v>
      </c>
      <c r="K30" s="849">
        <v>54</v>
      </c>
      <c r="L30" s="849">
        <v>7164708.5200000005</v>
      </c>
      <c r="M30" s="832">
        <v>1</v>
      </c>
      <c r="N30" s="832">
        <v>132679.78740740742</v>
      </c>
      <c r="O30" s="849">
        <v>77</v>
      </c>
      <c r="P30" s="849">
        <v>10216343.83</v>
      </c>
      <c r="Q30" s="837">
        <v>1.425925953788836</v>
      </c>
      <c r="R30" s="850">
        <v>132679.79</v>
      </c>
    </row>
    <row r="31" spans="1:18" ht="14.4" customHeight="1" x14ac:dyDescent="0.3">
      <c r="A31" s="831" t="s">
        <v>5393</v>
      </c>
      <c r="B31" s="832" t="s">
        <v>5394</v>
      </c>
      <c r="C31" s="832" t="s">
        <v>612</v>
      </c>
      <c r="D31" s="832" t="s">
        <v>5395</v>
      </c>
      <c r="E31" s="832" t="s">
        <v>5427</v>
      </c>
      <c r="F31" s="832" t="s">
        <v>2521</v>
      </c>
      <c r="G31" s="849">
        <v>32</v>
      </c>
      <c r="H31" s="849">
        <v>2839606.7199999997</v>
      </c>
      <c r="I31" s="832">
        <v>2.2857142857142856</v>
      </c>
      <c r="J31" s="832">
        <v>88737.709999999992</v>
      </c>
      <c r="K31" s="849">
        <v>14</v>
      </c>
      <c r="L31" s="849">
        <v>1242327.94</v>
      </c>
      <c r="M31" s="832">
        <v>1</v>
      </c>
      <c r="N31" s="832">
        <v>88737.709999999992</v>
      </c>
      <c r="O31" s="849"/>
      <c r="P31" s="849"/>
      <c r="Q31" s="837"/>
      <c r="R31" s="850"/>
    </row>
    <row r="32" spans="1:18" ht="14.4" customHeight="1" x14ac:dyDescent="0.3">
      <c r="A32" s="831" t="s">
        <v>5393</v>
      </c>
      <c r="B32" s="832" t="s">
        <v>5394</v>
      </c>
      <c r="C32" s="832" t="s">
        <v>612</v>
      </c>
      <c r="D32" s="832" t="s">
        <v>5395</v>
      </c>
      <c r="E32" s="832" t="s">
        <v>5428</v>
      </c>
      <c r="F32" s="832" t="s">
        <v>1298</v>
      </c>
      <c r="G32" s="849">
        <v>7</v>
      </c>
      <c r="H32" s="849">
        <v>47658.59</v>
      </c>
      <c r="I32" s="832">
        <v>0.7</v>
      </c>
      <c r="J32" s="832">
        <v>6808.37</v>
      </c>
      <c r="K32" s="849">
        <v>10</v>
      </c>
      <c r="L32" s="849">
        <v>68083.7</v>
      </c>
      <c r="M32" s="832">
        <v>1</v>
      </c>
      <c r="N32" s="832">
        <v>6808.37</v>
      </c>
      <c r="O32" s="849">
        <v>18</v>
      </c>
      <c r="P32" s="849">
        <v>122550.66</v>
      </c>
      <c r="Q32" s="837">
        <v>1.8</v>
      </c>
      <c r="R32" s="850">
        <v>6808.37</v>
      </c>
    </row>
    <row r="33" spans="1:18" ht="14.4" customHeight="1" x14ac:dyDescent="0.3">
      <c r="A33" s="831" t="s">
        <v>5393</v>
      </c>
      <c r="B33" s="832" t="s">
        <v>5394</v>
      </c>
      <c r="C33" s="832" t="s">
        <v>612</v>
      </c>
      <c r="D33" s="832" t="s">
        <v>5395</v>
      </c>
      <c r="E33" s="832" t="s">
        <v>5429</v>
      </c>
      <c r="F33" s="832" t="s">
        <v>1298</v>
      </c>
      <c r="G33" s="849">
        <v>55</v>
      </c>
      <c r="H33" s="849">
        <v>714604</v>
      </c>
      <c r="I33" s="832">
        <v>0.75342465753424659</v>
      </c>
      <c r="J33" s="832">
        <v>12992.8</v>
      </c>
      <c r="K33" s="849">
        <v>73</v>
      </c>
      <c r="L33" s="849">
        <v>948474.4</v>
      </c>
      <c r="M33" s="832">
        <v>1</v>
      </c>
      <c r="N33" s="832">
        <v>12992.800000000001</v>
      </c>
      <c r="O33" s="849">
        <v>63</v>
      </c>
      <c r="P33" s="849">
        <v>818546.4</v>
      </c>
      <c r="Q33" s="837">
        <v>0.86301369863013699</v>
      </c>
      <c r="R33" s="850">
        <v>12992.800000000001</v>
      </c>
    </row>
    <row r="34" spans="1:18" ht="14.4" customHeight="1" x14ac:dyDescent="0.3">
      <c r="A34" s="831" t="s">
        <v>5393</v>
      </c>
      <c r="B34" s="832" t="s">
        <v>5394</v>
      </c>
      <c r="C34" s="832" t="s">
        <v>612</v>
      </c>
      <c r="D34" s="832" t="s">
        <v>5395</v>
      </c>
      <c r="E34" s="832" t="s">
        <v>5430</v>
      </c>
      <c r="F34" s="832"/>
      <c r="G34" s="849">
        <v>12</v>
      </c>
      <c r="H34" s="849">
        <v>545.88</v>
      </c>
      <c r="I34" s="832">
        <v>3</v>
      </c>
      <c r="J34" s="832">
        <v>45.49</v>
      </c>
      <c r="K34" s="849">
        <v>4</v>
      </c>
      <c r="L34" s="849">
        <v>181.96</v>
      </c>
      <c r="M34" s="832">
        <v>1</v>
      </c>
      <c r="N34" s="832">
        <v>45.49</v>
      </c>
      <c r="O34" s="849"/>
      <c r="P34" s="849"/>
      <c r="Q34" s="837"/>
      <c r="R34" s="850"/>
    </row>
    <row r="35" spans="1:18" ht="14.4" customHeight="1" x14ac:dyDescent="0.3">
      <c r="A35" s="831" t="s">
        <v>5393</v>
      </c>
      <c r="B35" s="832" t="s">
        <v>5394</v>
      </c>
      <c r="C35" s="832" t="s">
        <v>612</v>
      </c>
      <c r="D35" s="832" t="s">
        <v>5395</v>
      </c>
      <c r="E35" s="832" t="s">
        <v>5431</v>
      </c>
      <c r="F35" s="832" t="s">
        <v>5432</v>
      </c>
      <c r="G35" s="849"/>
      <c r="H35" s="849"/>
      <c r="I35" s="832"/>
      <c r="J35" s="832"/>
      <c r="K35" s="849">
        <v>0.4</v>
      </c>
      <c r="L35" s="849">
        <v>181.96</v>
      </c>
      <c r="M35" s="832">
        <v>1</v>
      </c>
      <c r="N35" s="832">
        <v>454.9</v>
      </c>
      <c r="O35" s="849"/>
      <c r="P35" s="849"/>
      <c r="Q35" s="837"/>
      <c r="R35" s="850"/>
    </row>
    <row r="36" spans="1:18" ht="14.4" customHeight="1" x14ac:dyDescent="0.3">
      <c r="A36" s="831" t="s">
        <v>5393</v>
      </c>
      <c r="B36" s="832" t="s">
        <v>5394</v>
      </c>
      <c r="C36" s="832" t="s">
        <v>612</v>
      </c>
      <c r="D36" s="832" t="s">
        <v>5395</v>
      </c>
      <c r="E36" s="832" t="s">
        <v>5433</v>
      </c>
      <c r="F36" s="832" t="s">
        <v>5434</v>
      </c>
      <c r="G36" s="849">
        <v>239.4</v>
      </c>
      <c r="H36" s="849">
        <v>25326.080000000002</v>
      </c>
      <c r="I36" s="832">
        <v>0.60571101940464678</v>
      </c>
      <c r="J36" s="832">
        <v>105.78980785296575</v>
      </c>
      <c r="K36" s="849">
        <v>304</v>
      </c>
      <c r="L36" s="849">
        <v>41812.15</v>
      </c>
      <c r="M36" s="832">
        <v>1</v>
      </c>
      <c r="N36" s="832">
        <v>137.53996710526317</v>
      </c>
      <c r="O36" s="849">
        <v>12</v>
      </c>
      <c r="P36" s="849">
        <v>1650.48</v>
      </c>
      <c r="Q36" s="837">
        <v>3.9473693651247303E-2</v>
      </c>
      <c r="R36" s="850">
        <v>137.54</v>
      </c>
    </row>
    <row r="37" spans="1:18" ht="14.4" customHeight="1" x14ac:dyDescent="0.3">
      <c r="A37" s="831" t="s">
        <v>5393</v>
      </c>
      <c r="B37" s="832" t="s">
        <v>5394</v>
      </c>
      <c r="C37" s="832" t="s">
        <v>612</v>
      </c>
      <c r="D37" s="832" t="s">
        <v>5395</v>
      </c>
      <c r="E37" s="832" t="s">
        <v>5435</v>
      </c>
      <c r="F37" s="832" t="s">
        <v>5434</v>
      </c>
      <c r="G37" s="849">
        <v>36.9</v>
      </c>
      <c r="H37" s="849">
        <v>19519.3</v>
      </c>
      <c r="I37" s="832">
        <v>1.1827126293032408</v>
      </c>
      <c r="J37" s="832">
        <v>528.97831978319778</v>
      </c>
      <c r="K37" s="849">
        <v>24</v>
      </c>
      <c r="L37" s="849">
        <v>16503.84</v>
      </c>
      <c r="M37" s="832">
        <v>1</v>
      </c>
      <c r="N37" s="832">
        <v>687.66</v>
      </c>
      <c r="O37" s="849"/>
      <c r="P37" s="849"/>
      <c r="Q37" s="837"/>
      <c r="R37" s="850"/>
    </row>
    <row r="38" spans="1:18" ht="14.4" customHeight="1" x14ac:dyDescent="0.3">
      <c r="A38" s="831" t="s">
        <v>5393</v>
      </c>
      <c r="B38" s="832" t="s">
        <v>5394</v>
      </c>
      <c r="C38" s="832" t="s">
        <v>612</v>
      </c>
      <c r="D38" s="832" t="s">
        <v>5395</v>
      </c>
      <c r="E38" s="832" t="s">
        <v>5436</v>
      </c>
      <c r="F38" s="832" t="s">
        <v>2359</v>
      </c>
      <c r="G38" s="849">
        <v>46</v>
      </c>
      <c r="H38" s="849">
        <v>53639.22</v>
      </c>
      <c r="I38" s="832">
        <v>0.69696969696969702</v>
      </c>
      <c r="J38" s="832">
        <v>1166.07</v>
      </c>
      <c r="K38" s="849">
        <v>66</v>
      </c>
      <c r="L38" s="849">
        <v>76960.62</v>
      </c>
      <c r="M38" s="832">
        <v>1</v>
      </c>
      <c r="N38" s="832">
        <v>1166.07</v>
      </c>
      <c r="O38" s="849">
        <v>67.789999999999992</v>
      </c>
      <c r="P38" s="849">
        <v>79047.88</v>
      </c>
      <c r="Q38" s="837">
        <v>1.0271211432548231</v>
      </c>
      <c r="R38" s="850">
        <v>1166.0699218173775</v>
      </c>
    </row>
    <row r="39" spans="1:18" ht="14.4" customHeight="1" x14ac:dyDescent="0.3">
      <c r="A39" s="831" t="s">
        <v>5393</v>
      </c>
      <c r="B39" s="832" t="s">
        <v>5394</v>
      </c>
      <c r="C39" s="832" t="s">
        <v>612</v>
      </c>
      <c r="D39" s="832" t="s">
        <v>5395</v>
      </c>
      <c r="E39" s="832" t="s">
        <v>5437</v>
      </c>
      <c r="F39" s="832" t="s">
        <v>2351</v>
      </c>
      <c r="G39" s="849">
        <v>3</v>
      </c>
      <c r="H39" s="849">
        <v>21768.18</v>
      </c>
      <c r="I39" s="832">
        <v>1.250000287116398</v>
      </c>
      <c r="J39" s="832">
        <v>7256.06</v>
      </c>
      <c r="K39" s="849">
        <v>2.4</v>
      </c>
      <c r="L39" s="849">
        <v>17414.54</v>
      </c>
      <c r="M39" s="832">
        <v>1</v>
      </c>
      <c r="N39" s="832">
        <v>7256.0583333333343</v>
      </c>
      <c r="O39" s="849">
        <v>4</v>
      </c>
      <c r="P39" s="849">
        <v>17714.72</v>
      </c>
      <c r="Q39" s="837">
        <v>1.0172373200785092</v>
      </c>
      <c r="R39" s="850">
        <v>4428.68</v>
      </c>
    </row>
    <row r="40" spans="1:18" ht="14.4" customHeight="1" x14ac:dyDescent="0.3">
      <c r="A40" s="831" t="s">
        <v>5393</v>
      </c>
      <c r="B40" s="832" t="s">
        <v>5394</v>
      </c>
      <c r="C40" s="832" t="s">
        <v>612</v>
      </c>
      <c r="D40" s="832" t="s">
        <v>5395</v>
      </c>
      <c r="E40" s="832" t="s">
        <v>5438</v>
      </c>
      <c r="F40" s="832" t="s">
        <v>5439</v>
      </c>
      <c r="G40" s="849">
        <v>3</v>
      </c>
      <c r="H40" s="849">
        <v>13605.119999999999</v>
      </c>
      <c r="I40" s="832">
        <v>0.75</v>
      </c>
      <c r="J40" s="832">
        <v>4535.04</v>
      </c>
      <c r="K40" s="849">
        <v>4</v>
      </c>
      <c r="L40" s="849">
        <v>18140.16</v>
      </c>
      <c r="M40" s="832">
        <v>1</v>
      </c>
      <c r="N40" s="832">
        <v>4535.04</v>
      </c>
      <c r="O40" s="849">
        <v>4</v>
      </c>
      <c r="P40" s="849">
        <v>18140.16</v>
      </c>
      <c r="Q40" s="837">
        <v>1</v>
      </c>
      <c r="R40" s="850">
        <v>4535.04</v>
      </c>
    </row>
    <row r="41" spans="1:18" ht="14.4" customHeight="1" x14ac:dyDescent="0.3">
      <c r="A41" s="831" t="s">
        <v>5393</v>
      </c>
      <c r="B41" s="832" t="s">
        <v>5394</v>
      </c>
      <c r="C41" s="832" t="s">
        <v>612</v>
      </c>
      <c r="D41" s="832" t="s">
        <v>5395</v>
      </c>
      <c r="E41" s="832" t="s">
        <v>5440</v>
      </c>
      <c r="F41" s="832" t="s">
        <v>823</v>
      </c>
      <c r="G41" s="849">
        <v>56.400000000000006</v>
      </c>
      <c r="H41" s="849">
        <v>3989.65</v>
      </c>
      <c r="I41" s="832">
        <v>1.1688987070670371</v>
      </c>
      <c r="J41" s="832">
        <v>70.738475177304963</v>
      </c>
      <c r="K41" s="849">
        <v>48.250000000000007</v>
      </c>
      <c r="L41" s="849">
        <v>3413.1700000000005</v>
      </c>
      <c r="M41" s="832">
        <v>1</v>
      </c>
      <c r="N41" s="832">
        <v>70.739274611398969</v>
      </c>
      <c r="O41" s="849">
        <v>20.85</v>
      </c>
      <c r="P41" s="849">
        <v>1775.0700000000002</v>
      </c>
      <c r="Q41" s="837">
        <v>0.52006492498176182</v>
      </c>
      <c r="R41" s="850">
        <v>85.135251798561157</v>
      </c>
    </row>
    <row r="42" spans="1:18" ht="14.4" customHeight="1" x14ac:dyDescent="0.3">
      <c r="A42" s="831" t="s">
        <v>5393</v>
      </c>
      <c r="B42" s="832" t="s">
        <v>5394</v>
      </c>
      <c r="C42" s="832" t="s">
        <v>612</v>
      </c>
      <c r="D42" s="832" t="s">
        <v>5395</v>
      </c>
      <c r="E42" s="832" t="s">
        <v>5441</v>
      </c>
      <c r="F42" s="832" t="s">
        <v>1414</v>
      </c>
      <c r="G42" s="849">
        <v>3.3999999999999995</v>
      </c>
      <c r="H42" s="849">
        <v>1654</v>
      </c>
      <c r="I42" s="832">
        <v>5.0747092934065599</v>
      </c>
      <c r="J42" s="832">
        <v>486.4705882352942</v>
      </c>
      <c r="K42" s="849">
        <v>0.66999999999999993</v>
      </c>
      <c r="L42" s="849">
        <v>325.93</v>
      </c>
      <c r="M42" s="832">
        <v>1</v>
      </c>
      <c r="N42" s="832">
        <v>486.46268656716427</v>
      </c>
      <c r="O42" s="849"/>
      <c r="P42" s="849"/>
      <c r="Q42" s="837"/>
      <c r="R42" s="850"/>
    </row>
    <row r="43" spans="1:18" ht="14.4" customHeight="1" x14ac:dyDescent="0.3">
      <c r="A43" s="831" t="s">
        <v>5393</v>
      </c>
      <c r="B43" s="832" t="s">
        <v>5394</v>
      </c>
      <c r="C43" s="832" t="s">
        <v>612</v>
      </c>
      <c r="D43" s="832" t="s">
        <v>5395</v>
      </c>
      <c r="E43" s="832" t="s">
        <v>5442</v>
      </c>
      <c r="F43" s="832" t="s">
        <v>1414</v>
      </c>
      <c r="G43" s="849">
        <v>12.98</v>
      </c>
      <c r="H43" s="849">
        <v>1577.96</v>
      </c>
      <c r="I43" s="832">
        <v>6.4877888331551681</v>
      </c>
      <c r="J43" s="832">
        <v>121.56856702619415</v>
      </c>
      <c r="K43" s="849">
        <v>2</v>
      </c>
      <c r="L43" s="849">
        <v>243.22</v>
      </c>
      <c r="M43" s="832">
        <v>1</v>
      </c>
      <c r="N43" s="832">
        <v>121.61</v>
      </c>
      <c r="O43" s="849">
        <v>0.4</v>
      </c>
      <c r="P43" s="849">
        <v>68.62</v>
      </c>
      <c r="Q43" s="837">
        <v>0.28213140366746159</v>
      </c>
      <c r="R43" s="850">
        <v>171.55</v>
      </c>
    </row>
    <row r="44" spans="1:18" ht="14.4" customHeight="1" x14ac:dyDescent="0.3">
      <c r="A44" s="831" t="s">
        <v>5393</v>
      </c>
      <c r="B44" s="832" t="s">
        <v>5394</v>
      </c>
      <c r="C44" s="832" t="s">
        <v>612</v>
      </c>
      <c r="D44" s="832" t="s">
        <v>5395</v>
      </c>
      <c r="E44" s="832" t="s">
        <v>5443</v>
      </c>
      <c r="F44" s="832" t="s">
        <v>1414</v>
      </c>
      <c r="G44" s="849">
        <v>142.01</v>
      </c>
      <c r="H44" s="849">
        <v>34177.480000000003</v>
      </c>
      <c r="I44" s="832">
        <v>1.1051942462281417</v>
      </c>
      <c r="J44" s="832">
        <v>240.6695303147666</v>
      </c>
      <c r="K44" s="849">
        <v>127.13999999999999</v>
      </c>
      <c r="L44" s="849">
        <v>30924.409999999996</v>
      </c>
      <c r="M44" s="832">
        <v>1</v>
      </c>
      <c r="N44" s="832">
        <v>243.23116249803365</v>
      </c>
      <c r="O44" s="849">
        <v>70.2</v>
      </c>
      <c r="P44" s="849">
        <v>24084.260000000002</v>
      </c>
      <c r="Q44" s="837">
        <v>0.77881065475460987</v>
      </c>
      <c r="R44" s="850">
        <v>343.0806267806268</v>
      </c>
    </row>
    <row r="45" spans="1:18" ht="14.4" customHeight="1" x14ac:dyDescent="0.3">
      <c r="A45" s="831" t="s">
        <v>5393</v>
      </c>
      <c r="B45" s="832" t="s">
        <v>5394</v>
      </c>
      <c r="C45" s="832" t="s">
        <v>612</v>
      </c>
      <c r="D45" s="832" t="s">
        <v>5395</v>
      </c>
      <c r="E45" s="832" t="s">
        <v>5444</v>
      </c>
      <c r="F45" s="832" t="s">
        <v>1453</v>
      </c>
      <c r="G45" s="849">
        <v>36</v>
      </c>
      <c r="H45" s="849">
        <v>155336.76</v>
      </c>
      <c r="I45" s="832">
        <v>0.58064516129032262</v>
      </c>
      <c r="J45" s="832">
        <v>4314.91</v>
      </c>
      <c r="K45" s="849">
        <v>62</v>
      </c>
      <c r="L45" s="849">
        <v>267524.42</v>
      </c>
      <c r="M45" s="832">
        <v>1</v>
      </c>
      <c r="N45" s="832">
        <v>4314.91</v>
      </c>
      <c r="O45" s="849">
        <v>54</v>
      </c>
      <c r="P45" s="849">
        <v>233005.14</v>
      </c>
      <c r="Q45" s="837">
        <v>0.87096774193548399</v>
      </c>
      <c r="R45" s="850">
        <v>4314.91</v>
      </c>
    </row>
    <row r="46" spans="1:18" ht="14.4" customHeight="1" x14ac:dyDescent="0.3">
      <c r="A46" s="831" t="s">
        <v>5393</v>
      </c>
      <c r="B46" s="832" t="s">
        <v>5394</v>
      </c>
      <c r="C46" s="832" t="s">
        <v>612</v>
      </c>
      <c r="D46" s="832" t="s">
        <v>5395</v>
      </c>
      <c r="E46" s="832" t="s">
        <v>5445</v>
      </c>
      <c r="F46" s="832" t="s">
        <v>1453</v>
      </c>
      <c r="G46" s="849">
        <v>71</v>
      </c>
      <c r="H46" s="849">
        <v>612717.92999999993</v>
      </c>
      <c r="I46" s="832">
        <v>1.3148148148148147</v>
      </c>
      <c r="J46" s="832">
        <v>8629.83</v>
      </c>
      <c r="K46" s="849">
        <v>54</v>
      </c>
      <c r="L46" s="849">
        <v>466010.82</v>
      </c>
      <c r="M46" s="832">
        <v>1</v>
      </c>
      <c r="N46" s="832">
        <v>8629.83</v>
      </c>
      <c r="O46" s="849">
        <v>78</v>
      </c>
      <c r="P46" s="849">
        <v>673126.74</v>
      </c>
      <c r="Q46" s="837">
        <v>1.4444444444444444</v>
      </c>
      <c r="R46" s="850">
        <v>8629.83</v>
      </c>
    </row>
    <row r="47" spans="1:18" ht="14.4" customHeight="1" x14ac:dyDescent="0.3">
      <c r="A47" s="831" t="s">
        <v>5393</v>
      </c>
      <c r="B47" s="832" t="s">
        <v>5394</v>
      </c>
      <c r="C47" s="832" t="s">
        <v>612</v>
      </c>
      <c r="D47" s="832" t="s">
        <v>5395</v>
      </c>
      <c r="E47" s="832" t="s">
        <v>5446</v>
      </c>
      <c r="F47" s="832"/>
      <c r="G47" s="849">
        <v>15</v>
      </c>
      <c r="H47" s="849">
        <v>64723.649999999994</v>
      </c>
      <c r="I47" s="832"/>
      <c r="J47" s="832">
        <v>4314.91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5393</v>
      </c>
      <c r="B48" s="832" t="s">
        <v>5394</v>
      </c>
      <c r="C48" s="832" t="s">
        <v>612</v>
      </c>
      <c r="D48" s="832" t="s">
        <v>5395</v>
      </c>
      <c r="E48" s="832" t="s">
        <v>5447</v>
      </c>
      <c r="F48" s="832"/>
      <c r="G48" s="849">
        <v>92</v>
      </c>
      <c r="H48" s="849">
        <v>793944.3600000001</v>
      </c>
      <c r="I48" s="832"/>
      <c r="J48" s="832">
        <v>8629.8300000000017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5393</v>
      </c>
      <c r="B49" s="832" t="s">
        <v>5394</v>
      </c>
      <c r="C49" s="832" t="s">
        <v>612</v>
      </c>
      <c r="D49" s="832" t="s">
        <v>5395</v>
      </c>
      <c r="E49" s="832" t="s">
        <v>5448</v>
      </c>
      <c r="F49" s="832" t="s">
        <v>1440</v>
      </c>
      <c r="G49" s="849"/>
      <c r="H49" s="849"/>
      <c r="I49" s="832"/>
      <c r="J49" s="832"/>
      <c r="K49" s="849">
        <v>0.2</v>
      </c>
      <c r="L49" s="849">
        <v>11.99</v>
      </c>
      <c r="M49" s="832">
        <v>1</v>
      </c>
      <c r="N49" s="832">
        <v>59.949999999999996</v>
      </c>
      <c r="O49" s="849"/>
      <c r="P49" s="849"/>
      <c r="Q49" s="837"/>
      <c r="R49" s="850"/>
    </row>
    <row r="50" spans="1:18" ht="14.4" customHeight="1" x14ac:dyDescent="0.3">
      <c r="A50" s="831" t="s">
        <v>5393</v>
      </c>
      <c r="B50" s="832" t="s">
        <v>5394</v>
      </c>
      <c r="C50" s="832" t="s">
        <v>612</v>
      </c>
      <c r="D50" s="832" t="s">
        <v>5395</v>
      </c>
      <c r="E50" s="832" t="s">
        <v>5449</v>
      </c>
      <c r="F50" s="832" t="s">
        <v>1075</v>
      </c>
      <c r="G50" s="849"/>
      <c r="H50" s="849"/>
      <c r="I50" s="832"/>
      <c r="J50" s="832"/>
      <c r="K50" s="849"/>
      <c r="L50" s="849"/>
      <c r="M50" s="832"/>
      <c r="N50" s="832"/>
      <c r="O50" s="849">
        <v>0.05</v>
      </c>
      <c r="P50" s="849">
        <v>119.09</v>
      </c>
      <c r="Q50" s="837"/>
      <c r="R50" s="850">
        <v>2381.7999999999997</v>
      </c>
    </row>
    <row r="51" spans="1:18" ht="14.4" customHeight="1" x14ac:dyDescent="0.3">
      <c r="A51" s="831" t="s">
        <v>5393</v>
      </c>
      <c r="B51" s="832" t="s">
        <v>5394</v>
      </c>
      <c r="C51" s="832" t="s">
        <v>612</v>
      </c>
      <c r="D51" s="832" t="s">
        <v>5395</v>
      </c>
      <c r="E51" s="832" t="s">
        <v>5450</v>
      </c>
      <c r="F51" s="832" t="s">
        <v>5451</v>
      </c>
      <c r="G51" s="849"/>
      <c r="H51" s="849"/>
      <c r="I51" s="832"/>
      <c r="J51" s="832"/>
      <c r="K51" s="849">
        <v>0.02</v>
      </c>
      <c r="L51" s="849">
        <v>5.12</v>
      </c>
      <c r="M51" s="832">
        <v>1</v>
      </c>
      <c r="N51" s="832">
        <v>256</v>
      </c>
      <c r="O51" s="849">
        <v>2.06</v>
      </c>
      <c r="P51" s="849">
        <v>570.29</v>
      </c>
      <c r="Q51" s="837">
        <v>111.38476562499999</v>
      </c>
      <c r="R51" s="850">
        <v>276.83980582524271</v>
      </c>
    </row>
    <row r="52" spans="1:18" ht="14.4" customHeight="1" x14ac:dyDescent="0.3">
      <c r="A52" s="831" t="s">
        <v>5393</v>
      </c>
      <c r="B52" s="832" t="s">
        <v>5394</v>
      </c>
      <c r="C52" s="832" t="s">
        <v>612</v>
      </c>
      <c r="D52" s="832" t="s">
        <v>5395</v>
      </c>
      <c r="E52" s="832" t="s">
        <v>5452</v>
      </c>
      <c r="F52" s="832" t="s">
        <v>5453</v>
      </c>
      <c r="G52" s="849"/>
      <c r="H52" s="849"/>
      <c r="I52" s="832"/>
      <c r="J52" s="832"/>
      <c r="K52" s="849">
        <v>5</v>
      </c>
      <c r="L52" s="849">
        <v>8138.15</v>
      </c>
      <c r="M52" s="832">
        <v>1</v>
      </c>
      <c r="N52" s="832">
        <v>1627.6299999999999</v>
      </c>
      <c r="O52" s="849"/>
      <c r="P52" s="849"/>
      <c r="Q52" s="837"/>
      <c r="R52" s="850"/>
    </row>
    <row r="53" spans="1:18" ht="14.4" customHeight="1" x14ac:dyDescent="0.3">
      <c r="A53" s="831" t="s">
        <v>5393</v>
      </c>
      <c r="B53" s="832" t="s">
        <v>5394</v>
      </c>
      <c r="C53" s="832" t="s">
        <v>612</v>
      </c>
      <c r="D53" s="832" t="s">
        <v>5395</v>
      </c>
      <c r="E53" s="832" t="s">
        <v>5454</v>
      </c>
      <c r="F53" s="832" t="s">
        <v>5455</v>
      </c>
      <c r="G53" s="849">
        <v>12.139999999999999</v>
      </c>
      <c r="H53" s="849">
        <v>6421.8</v>
      </c>
      <c r="I53" s="832">
        <v>1.5062343437755075</v>
      </c>
      <c r="J53" s="832">
        <v>528.9785831960462</v>
      </c>
      <c r="K53" s="849">
        <v>6.2</v>
      </c>
      <c r="L53" s="849">
        <v>4263.4799999999996</v>
      </c>
      <c r="M53" s="832">
        <v>1</v>
      </c>
      <c r="N53" s="832">
        <v>687.65806451612889</v>
      </c>
      <c r="O53" s="849">
        <v>25</v>
      </c>
      <c r="P53" s="849">
        <v>17191.5</v>
      </c>
      <c r="Q53" s="837">
        <v>4.032269413718371</v>
      </c>
      <c r="R53" s="850">
        <v>687.66</v>
      </c>
    </row>
    <row r="54" spans="1:18" ht="14.4" customHeight="1" x14ac:dyDescent="0.3">
      <c r="A54" s="831" t="s">
        <v>5393</v>
      </c>
      <c r="B54" s="832" t="s">
        <v>5394</v>
      </c>
      <c r="C54" s="832" t="s">
        <v>612</v>
      </c>
      <c r="D54" s="832" t="s">
        <v>5395</v>
      </c>
      <c r="E54" s="832" t="s">
        <v>5456</v>
      </c>
      <c r="F54" s="832" t="s">
        <v>5455</v>
      </c>
      <c r="G54" s="849">
        <v>84.98</v>
      </c>
      <c r="H54" s="849">
        <v>23341.439999999999</v>
      </c>
      <c r="I54" s="832">
        <v>1.7958365935681626</v>
      </c>
      <c r="J54" s="832">
        <v>274.66980465991998</v>
      </c>
      <c r="K54" s="849">
        <v>94.5</v>
      </c>
      <c r="L54" s="849">
        <v>12997.529999999999</v>
      </c>
      <c r="M54" s="832">
        <v>1</v>
      </c>
      <c r="N54" s="832">
        <v>137.54</v>
      </c>
      <c r="O54" s="849">
        <v>276.23</v>
      </c>
      <c r="P54" s="849">
        <v>37992.590000000004</v>
      </c>
      <c r="Q54" s="837">
        <v>2.9230623049148576</v>
      </c>
      <c r="R54" s="850">
        <v>137.53969518155162</v>
      </c>
    </row>
    <row r="55" spans="1:18" ht="14.4" customHeight="1" x14ac:dyDescent="0.3">
      <c r="A55" s="831" t="s">
        <v>5393</v>
      </c>
      <c r="B55" s="832" t="s">
        <v>5394</v>
      </c>
      <c r="C55" s="832" t="s">
        <v>612</v>
      </c>
      <c r="D55" s="832" t="s">
        <v>5395</v>
      </c>
      <c r="E55" s="832" t="s">
        <v>5457</v>
      </c>
      <c r="F55" s="832" t="s">
        <v>5458</v>
      </c>
      <c r="G55" s="849">
        <v>43</v>
      </c>
      <c r="H55" s="849">
        <v>277708.19</v>
      </c>
      <c r="I55" s="832">
        <v>5.4434996299235063</v>
      </c>
      <c r="J55" s="832">
        <v>6458.33</v>
      </c>
      <c r="K55" s="849">
        <v>8</v>
      </c>
      <c r="L55" s="849">
        <v>51016.480000000003</v>
      </c>
      <c r="M55" s="832">
        <v>1</v>
      </c>
      <c r="N55" s="832">
        <v>6377.06</v>
      </c>
      <c r="O55" s="849">
        <v>2</v>
      </c>
      <c r="P55" s="849">
        <v>12754.12</v>
      </c>
      <c r="Q55" s="837">
        <v>0.25</v>
      </c>
      <c r="R55" s="850">
        <v>6377.06</v>
      </c>
    </row>
    <row r="56" spans="1:18" ht="14.4" customHeight="1" x14ac:dyDescent="0.3">
      <c r="A56" s="831" t="s">
        <v>5393</v>
      </c>
      <c r="B56" s="832" t="s">
        <v>5394</v>
      </c>
      <c r="C56" s="832" t="s">
        <v>612</v>
      </c>
      <c r="D56" s="832" t="s">
        <v>5395</v>
      </c>
      <c r="E56" s="832" t="s">
        <v>5459</v>
      </c>
      <c r="F56" s="832" t="s">
        <v>5458</v>
      </c>
      <c r="G56" s="849">
        <v>25</v>
      </c>
      <c r="H56" s="849">
        <v>318852.75</v>
      </c>
      <c r="I56" s="832"/>
      <c r="J56" s="832">
        <v>12754.11</v>
      </c>
      <c r="K56" s="849"/>
      <c r="L56" s="849"/>
      <c r="M56" s="832"/>
      <c r="N56" s="832"/>
      <c r="O56" s="849">
        <v>4</v>
      </c>
      <c r="P56" s="849">
        <v>51016.44</v>
      </c>
      <c r="Q56" s="837"/>
      <c r="R56" s="850">
        <v>12754.11</v>
      </c>
    </row>
    <row r="57" spans="1:18" ht="14.4" customHeight="1" x14ac:dyDescent="0.3">
      <c r="A57" s="831" t="s">
        <v>5393</v>
      </c>
      <c r="B57" s="832" t="s">
        <v>5394</v>
      </c>
      <c r="C57" s="832" t="s">
        <v>612</v>
      </c>
      <c r="D57" s="832" t="s">
        <v>5395</v>
      </c>
      <c r="E57" s="832" t="s">
        <v>5460</v>
      </c>
      <c r="F57" s="832" t="s">
        <v>5461</v>
      </c>
      <c r="G57" s="849">
        <v>30.6</v>
      </c>
      <c r="H57" s="849">
        <v>10177.560000000001</v>
      </c>
      <c r="I57" s="832">
        <v>2.5862615748975926</v>
      </c>
      <c r="J57" s="832">
        <v>332.6</v>
      </c>
      <c r="K57" s="849">
        <v>13</v>
      </c>
      <c r="L57" s="849">
        <v>3935.24</v>
      </c>
      <c r="M57" s="832">
        <v>1</v>
      </c>
      <c r="N57" s="832">
        <v>302.71076923076919</v>
      </c>
      <c r="O57" s="849">
        <v>20.7</v>
      </c>
      <c r="P57" s="849">
        <v>4873.96</v>
      </c>
      <c r="Q57" s="837">
        <v>1.2385419948973888</v>
      </c>
      <c r="R57" s="850">
        <v>235.4570048309179</v>
      </c>
    </row>
    <row r="58" spans="1:18" ht="14.4" customHeight="1" x14ac:dyDescent="0.3">
      <c r="A58" s="831" t="s">
        <v>5393</v>
      </c>
      <c r="B58" s="832" t="s">
        <v>5394</v>
      </c>
      <c r="C58" s="832" t="s">
        <v>612</v>
      </c>
      <c r="D58" s="832" t="s">
        <v>5395</v>
      </c>
      <c r="E58" s="832" t="s">
        <v>5462</v>
      </c>
      <c r="F58" s="832" t="s">
        <v>1293</v>
      </c>
      <c r="G58" s="849"/>
      <c r="H58" s="849"/>
      <c r="I58" s="832"/>
      <c r="J58" s="832"/>
      <c r="K58" s="849">
        <v>1</v>
      </c>
      <c r="L58" s="849">
        <v>1627.63</v>
      </c>
      <c r="M58" s="832">
        <v>1</v>
      </c>
      <c r="N58" s="832">
        <v>1627.63</v>
      </c>
      <c r="O58" s="849">
        <v>15</v>
      </c>
      <c r="P58" s="849">
        <v>24414.45</v>
      </c>
      <c r="Q58" s="837">
        <v>15</v>
      </c>
      <c r="R58" s="850">
        <v>1627.63</v>
      </c>
    </row>
    <row r="59" spans="1:18" ht="14.4" customHeight="1" x14ac:dyDescent="0.3">
      <c r="A59" s="831" t="s">
        <v>5393</v>
      </c>
      <c r="B59" s="832" t="s">
        <v>5394</v>
      </c>
      <c r="C59" s="832" t="s">
        <v>612</v>
      </c>
      <c r="D59" s="832" t="s">
        <v>5395</v>
      </c>
      <c r="E59" s="832" t="s">
        <v>5463</v>
      </c>
      <c r="F59" s="832" t="s">
        <v>5464</v>
      </c>
      <c r="G59" s="849">
        <v>44</v>
      </c>
      <c r="H59" s="849">
        <v>12085.039999999999</v>
      </c>
      <c r="I59" s="832"/>
      <c r="J59" s="832">
        <v>274.65999999999997</v>
      </c>
      <c r="K59" s="849"/>
      <c r="L59" s="849"/>
      <c r="M59" s="832"/>
      <c r="N59" s="832"/>
      <c r="O59" s="849">
        <v>8</v>
      </c>
      <c r="P59" s="849">
        <v>1100.32</v>
      </c>
      <c r="Q59" s="837"/>
      <c r="R59" s="850">
        <v>137.54</v>
      </c>
    </row>
    <row r="60" spans="1:18" ht="14.4" customHeight="1" x14ac:dyDescent="0.3">
      <c r="A60" s="831" t="s">
        <v>5393</v>
      </c>
      <c r="B60" s="832" t="s">
        <v>5394</v>
      </c>
      <c r="C60" s="832" t="s">
        <v>612</v>
      </c>
      <c r="D60" s="832" t="s">
        <v>5395</v>
      </c>
      <c r="E60" s="832" t="s">
        <v>5465</v>
      </c>
      <c r="F60" s="832" t="s">
        <v>1416</v>
      </c>
      <c r="G60" s="849">
        <v>27</v>
      </c>
      <c r="H60" s="849">
        <v>30210.030000000002</v>
      </c>
      <c r="I60" s="832">
        <v>0.93102616177834774</v>
      </c>
      <c r="J60" s="832">
        <v>1118.8900000000001</v>
      </c>
      <c r="K60" s="849">
        <v>29</v>
      </c>
      <c r="L60" s="849">
        <v>32448.1</v>
      </c>
      <c r="M60" s="832">
        <v>1</v>
      </c>
      <c r="N60" s="832">
        <v>1118.8999999999999</v>
      </c>
      <c r="O60" s="849">
        <v>58</v>
      </c>
      <c r="P60" s="849">
        <v>64896.2</v>
      </c>
      <c r="Q60" s="837">
        <v>2</v>
      </c>
      <c r="R60" s="850">
        <v>1118.8999999999999</v>
      </c>
    </row>
    <row r="61" spans="1:18" ht="14.4" customHeight="1" x14ac:dyDescent="0.3">
      <c r="A61" s="831" t="s">
        <v>5393</v>
      </c>
      <c r="B61" s="832" t="s">
        <v>5394</v>
      </c>
      <c r="C61" s="832" t="s">
        <v>612</v>
      </c>
      <c r="D61" s="832" t="s">
        <v>5395</v>
      </c>
      <c r="E61" s="832" t="s">
        <v>5466</v>
      </c>
      <c r="F61" s="832" t="s">
        <v>5467</v>
      </c>
      <c r="G61" s="849">
        <v>7.31</v>
      </c>
      <c r="H61" s="849">
        <v>17305.899999999998</v>
      </c>
      <c r="I61" s="832">
        <v>4.7986900992130606</v>
      </c>
      <c r="J61" s="832">
        <v>2367.4281805745554</v>
      </c>
      <c r="K61" s="849">
        <v>1.52</v>
      </c>
      <c r="L61" s="849">
        <v>3606.38</v>
      </c>
      <c r="M61" s="832">
        <v>1</v>
      </c>
      <c r="N61" s="832">
        <v>2372.6184210526317</v>
      </c>
      <c r="O61" s="849">
        <v>6.5</v>
      </c>
      <c r="P61" s="849">
        <v>19727.89</v>
      </c>
      <c r="Q61" s="837">
        <v>5.4702749017019832</v>
      </c>
      <c r="R61" s="850">
        <v>3035.06</v>
      </c>
    </row>
    <row r="62" spans="1:18" ht="14.4" customHeight="1" x14ac:dyDescent="0.3">
      <c r="A62" s="831" t="s">
        <v>5393</v>
      </c>
      <c r="B62" s="832" t="s">
        <v>5394</v>
      </c>
      <c r="C62" s="832" t="s">
        <v>612</v>
      </c>
      <c r="D62" s="832" t="s">
        <v>5395</v>
      </c>
      <c r="E62" s="832" t="s">
        <v>5468</v>
      </c>
      <c r="F62" s="832"/>
      <c r="G62" s="849">
        <v>0.18</v>
      </c>
      <c r="H62" s="849">
        <v>27.58</v>
      </c>
      <c r="I62" s="832">
        <v>0.20580553690023132</v>
      </c>
      <c r="J62" s="832">
        <v>153.22222222222223</v>
      </c>
      <c r="K62" s="849">
        <v>0.98</v>
      </c>
      <c r="L62" s="849">
        <v>134.01</v>
      </c>
      <c r="M62" s="832">
        <v>1</v>
      </c>
      <c r="N62" s="832">
        <v>136.74489795918367</v>
      </c>
      <c r="O62" s="849"/>
      <c r="P62" s="849"/>
      <c r="Q62" s="837"/>
      <c r="R62" s="850"/>
    </row>
    <row r="63" spans="1:18" ht="14.4" customHeight="1" x14ac:dyDescent="0.3">
      <c r="A63" s="831" t="s">
        <v>5393</v>
      </c>
      <c r="B63" s="832" t="s">
        <v>5394</v>
      </c>
      <c r="C63" s="832" t="s">
        <v>612</v>
      </c>
      <c r="D63" s="832" t="s">
        <v>5395</v>
      </c>
      <c r="E63" s="832" t="s">
        <v>5469</v>
      </c>
      <c r="F63" s="832" t="s">
        <v>2521</v>
      </c>
      <c r="G63" s="849">
        <v>13</v>
      </c>
      <c r="H63" s="849">
        <v>845027.16999999993</v>
      </c>
      <c r="I63" s="832">
        <v>0.65324943963049864</v>
      </c>
      <c r="J63" s="832">
        <v>65002.09</v>
      </c>
      <c r="K63" s="849">
        <v>20</v>
      </c>
      <c r="L63" s="849">
        <v>1293575.04</v>
      </c>
      <c r="M63" s="832">
        <v>1</v>
      </c>
      <c r="N63" s="832">
        <v>64678.752</v>
      </c>
      <c r="O63" s="849">
        <v>28</v>
      </c>
      <c r="P63" s="849">
        <v>1811003.32</v>
      </c>
      <c r="Q63" s="837">
        <v>1.3999986579827639</v>
      </c>
      <c r="R63" s="850">
        <v>64678.69</v>
      </c>
    </row>
    <row r="64" spans="1:18" ht="14.4" customHeight="1" x14ac:dyDescent="0.3">
      <c r="A64" s="831" t="s">
        <v>5393</v>
      </c>
      <c r="B64" s="832" t="s">
        <v>5394</v>
      </c>
      <c r="C64" s="832" t="s">
        <v>612</v>
      </c>
      <c r="D64" s="832" t="s">
        <v>5395</v>
      </c>
      <c r="E64" s="832" t="s">
        <v>5470</v>
      </c>
      <c r="F64" s="832" t="s">
        <v>733</v>
      </c>
      <c r="G64" s="849">
        <v>55.98</v>
      </c>
      <c r="H64" s="849">
        <v>30956.94</v>
      </c>
      <c r="I64" s="832">
        <v>0.7819553544229555</v>
      </c>
      <c r="J64" s="832">
        <v>553</v>
      </c>
      <c r="K64" s="849">
        <v>51.649999999999991</v>
      </c>
      <c r="L64" s="849">
        <v>39589.139999999992</v>
      </c>
      <c r="M64" s="832">
        <v>1</v>
      </c>
      <c r="N64" s="832">
        <v>766.48867376573082</v>
      </c>
      <c r="O64" s="849">
        <v>50.43</v>
      </c>
      <c r="P64" s="849">
        <v>39807.629999999997</v>
      </c>
      <c r="Q64" s="837">
        <v>1.0055189377692975</v>
      </c>
      <c r="R64" s="850">
        <v>789.36406900654367</v>
      </c>
    </row>
    <row r="65" spans="1:18" ht="14.4" customHeight="1" x14ac:dyDescent="0.3">
      <c r="A65" s="831" t="s">
        <v>5393</v>
      </c>
      <c r="B65" s="832" t="s">
        <v>5394</v>
      </c>
      <c r="C65" s="832" t="s">
        <v>612</v>
      </c>
      <c r="D65" s="832" t="s">
        <v>5395</v>
      </c>
      <c r="E65" s="832" t="s">
        <v>5471</v>
      </c>
      <c r="F65" s="832" t="s">
        <v>1367</v>
      </c>
      <c r="G65" s="849">
        <v>1.2</v>
      </c>
      <c r="H65" s="849">
        <v>31716.69</v>
      </c>
      <c r="I65" s="832"/>
      <c r="J65" s="832">
        <v>26430.575000000001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5393</v>
      </c>
      <c r="B66" s="832" t="s">
        <v>5394</v>
      </c>
      <c r="C66" s="832" t="s">
        <v>612</v>
      </c>
      <c r="D66" s="832" t="s">
        <v>5395</v>
      </c>
      <c r="E66" s="832" t="s">
        <v>5472</v>
      </c>
      <c r="F66" s="832" t="s">
        <v>5473</v>
      </c>
      <c r="G66" s="849">
        <v>6</v>
      </c>
      <c r="H66" s="849">
        <v>89635.14</v>
      </c>
      <c r="I66" s="832"/>
      <c r="J66" s="832">
        <v>14939.19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5393</v>
      </c>
      <c r="B67" s="832" t="s">
        <v>5394</v>
      </c>
      <c r="C67" s="832" t="s">
        <v>612</v>
      </c>
      <c r="D67" s="832" t="s">
        <v>5395</v>
      </c>
      <c r="E67" s="832" t="s">
        <v>5474</v>
      </c>
      <c r="F67" s="832" t="s">
        <v>2224</v>
      </c>
      <c r="G67" s="849">
        <v>82.800000000000011</v>
      </c>
      <c r="H67" s="849">
        <v>375500.55</v>
      </c>
      <c r="I67" s="832">
        <v>1.0866138170890447</v>
      </c>
      <c r="J67" s="832">
        <v>4535.0307971014481</v>
      </c>
      <c r="K67" s="849">
        <v>76.199999999999989</v>
      </c>
      <c r="L67" s="849">
        <v>345569.46</v>
      </c>
      <c r="M67" s="832">
        <v>1</v>
      </c>
      <c r="N67" s="832">
        <v>4535.0322834645676</v>
      </c>
      <c r="O67" s="849">
        <v>54.23</v>
      </c>
      <c r="P67" s="849">
        <v>184032.87</v>
      </c>
      <c r="Q67" s="837">
        <v>0.53254957773178213</v>
      </c>
      <c r="R67" s="850">
        <v>3393.5620505255397</v>
      </c>
    </row>
    <row r="68" spans="1:18" ht="14.4" customHeight="1" x14ac:dyDescent="0.3">
      <c r="A68" s="831" t="s">
        <v>5393</v>
      </c>
      <c r="B68" s="832" t="s">
        <v>5394</v>
      </c>
      <c r="C68" s="832" t="s">
        <v>612</v>
      </c>
      <c r="D68" s="832" t="s">
        <v>5395</v>
      </c>
      <c r="E68" s="832" t="s">
        <v>5475</v>
      </c>
      <c r="F68" s="832" t="s">
        <v>2224</v>
      </c>
      <c r="G68" s="849">
        <v>167.14</v>
      </c>
      <c r="H68" s="849">
        <v>1152499.81</v>
      </c>
      <c r="I68" s="832">
        <v>1.117565451576904</v>
      </c>
      <c r="J68" s="832">
        <v>6895.4158789039138</v>
      </c>
      <c r="K68" s="849">
        <v>153.6</v>
      </c>
      <c r="L68" s="849">
        <v>1031259.3400000001</v>
      </c>
      <c r="M68" s="832">
        <v>1</v>
      </c>
      <c r="N68" s="832">
        <v>6713.9279947916675</v>
      </c>
      <c r="O68" s="849">
        <v>138.60000000000002</v>
      </c>
      <c r="P68" s="849">
        <v>731255.66999999993</v>
      </c>
      <c r="Q68" s="837">
        <v>0.70908998506622001</v>
      </c>
      <c r="R68" s="850">
        <v>5276.0149350649335</v>
      </c>
    </row>
    <row r="69" spans="1:18" ht="14.4" customHeight="1" x14ac:dyDescent="0.3">
      <c r="A69" s="831" t="s">
        <v>5393</v>
      </c>
      <c r="B69" s="832" t="s">
        <v>5394</v>
      </c>
      <c r="C69" s="832" t="s">
        <v>612</v>
      </c>
      <c r="D69" s="832" t="s">
        <v>5395</v>
      </c>
      <c r="E69" s="832" t="s">
        <v>5476</v>
      </c>
      <c r="F69" s="832" t="s">
        <v>5477</v>
      </c>
      <c r="G69" s="849">
        <v>3</v>
      </c>
      <c r="H69" s="849">
        <v>13605.12</v>
      </c>
      <c r="I69" s="832"/>
      <c r="J69" s="832">
        <v>4535.04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5393</v>
      </c>
      <c r="B70" s="832" t="s">
        <v>5394</v>
      </c>
      <c r="C70" s="832" t="s">
        <v>612</v>
      </c>
      <c r="D70" s="832" t="s">
        <v>5395</v>
      </c>
      <c r="E70" s="832" t="s">
        <v>5478</v>
      </c>
      <c r="F70" s="832" t="s">
        <v>5479</v>
      </c>
      <c r="G70" s="849">
        <v>201.31</v>
      </c>
      <c r="H70" s="849">
        <v>1985196.09</v>
      </c>
      <c r="I70" s="832">
        <v>1.0680877013639414</v>
      </c>
      <c r="J70" s="832">
        <v>9861.3883562664541</v>
      </c>
      <c r="K70" s="849">
        <v>191.41</v>
      </c>
      <c r="L70" s="849">
        <v>1858645.21</v>
      </c>
      <c r="M70" s="832">
        <v>1</v>
      </c>
      <c r="N70" s="832">
        <v>9710.2826916044087</v>
      </c>
      <c r="O70" s="849">
        <v>311.83</v>
      </c>
      <c r="P70" s="849">
        <v>3043894.69</v>
      </c>
      <c r="Q70" s="837">
        <v>1.6376953888902768</v>
      </c>
      <c r="R70" s="850">
        <v>9761.3914312285542</v>
      </c>
    </row>
    <row r="71" spans="1:18" ht="14.4" customHeight="1" x14ac:dyDescent="0.3">
      <c r="A71" s="831" t="s">
        <v>5393</v>
      </c>
      <c r="B71" s="832" t="s">
        <v>5394</v>
      </c>
      <c r="C71" s="832" t="s">
        <v>612</v>
      </c>
      <c r="D71" s="832" t="s">
        <v>5395</v>
      </c>
      <c r="E71" s="832" t="s">
        <v>5480</v>
      </c>
      <c r="F71" s="832" t="s">
        <v>5481</v>
      </c>
      <c r="G71" s="849">
        <v>39</v>
      </c>
      <c r="H71" s="849">
        <v>3643045.16</v>
      </c>
      <c r="I71" s="832">
        <v>57.768345305488168</v>
      </c>
      <c r="J71" s="832">
        <v>93411.414358974362</v>
      </c>
      <c r="K71" s="849">
        <v>6</v>
      </c>
      <c r="L71" s="849">
        <v>63063</v>
      </c>
      <c r="M71" s="832">
        <v>1</v>
      </c>
      <c r="N71" s="832">
        <v>10510.5</v>
      </c>
      <c r="O71" s="849">
        <v>10</v>
      </c>
      <c r="P71" s="849">
        <v>147601.29999999999</v>
      </c>
      <c r="Q71" s="837">
        <v>2.3405372405372402</v>
      </c>
      <c r="R71" s="850">
        <v>14760.13</v>
      </c>
    </row>
    <row r="72" spans="1:18" ht="14.4" customHeight="1" x14ac:dyDescent="0.3">
      <c r="A72" s="831" t="s">
        <v>5393</v>
      </c>
      <c r="B72" s="832" t="s">
        <v>5394</v>
      </c>
      <c r="C72" s="832" t="s">
        <v>612</v>
      </c>
      <c r="D72" s="832" t="s">
        <v>5395</v>
      </c>
      <c r="E72" s="832" t="s">
        <v>5482</v>
      </c>
      <c r="F72" s="832" t="s">
        <v>5481</v>
      </c>
      <c r="G72" s="849"/>
      <c r="H72" s="849"/>
      <c r="I72" s="832"/>
      <c r="J72" s="832"/>
      <c r="K72" s="849">
        <v>6</v>
      </c>
      <c r="L72" s="849">
        <v>63063</v>
      </c>
      <c r="M72" s="832">
        <v>1</v>
      </c>
      <c r="N72" s="832">
        <v>10510.5</v>
      </c>
      <c r="O72" s="849"/>
      <c r="P72" s="849"/>
      <c r="Q72" s="837"/>
      <c r="R72" s="850"/>
    </row>
    <row r="73" spans="1:18" ht="14.4" customHeight="1" x14ac:dyDescent="0.3">
      <c r="A73" s="831" t="s">
        <v>5393</v>
      </c>
      <c r="B73" s="832" t="s">
        <v>5394</v>
      </c>
      <c r="C73" s="832" t="s">
        <v>612</v>
      </c>
      <c r="D73" s="832" t="s">
        <v>5395</v>
      </c>
      <c r="E73" s="832" t="s">
        <v>5483</v>
      </c>
      <c r="F73" s="832" t="s">
        <v>5481</v>
      </c>
      <c r="G73" s="849">
        <v>27</v>
      </c>
      <c r="H73" s="849">
        <v>595243.57999999996</v>
      </c>
      <c r="I73" s="832">
        <v>4.7193611252061398</v>
      </c>
      <c r="J73" s="832">
        <v>22046.058518518515</v>
      </c>
      <c r="K73" s="849">
        <v>12</v>
      </c>
      <c r="L73" s="849">
        <v>126128</v>
      </c>
      <c r="M73" s="832">
        <v>1</v>
      </c>
      <c r="N73" s="832">
        <v>10510.666666666666</v>
      </c>
      <c r="O73" s="849">
        <v>3</v>
      </c>
      <c r="P73" s="849">
        <v>29568</v>
      </c>
      <c r="Q73" s="837">
        <v>0.23442851706203222</v>
      </c>
      <c r="R73" s="850">
        <v>9856</v>
      </c>
    </row>
    <row r="74" spans="1:18" ht="14.4" customHeight="1" x14ac:dyDescent="0.3">
      <c r="A74" s="831" t="s">
        <v>5393</v>
      </c>
      <c r="B74" s="832" t="s">
        <v>5394</v>
      </c>
      <c r="C74" s="832" t="s">
        <v>612</v>
      </c>
      <c r="D74" s="832" t="s">
        <v>5395</v>
      </c>
      <c r="E74" s="832" t="s">
        <v>5484</v>
      </c>
      <c r="F74" s="832" t="s">
        <v>5485</v>
      </c>
      <c r="G74" s="849"/>
      <c r="H74" s="849"/>
      <c r="I74" s="832"/>
      <c r="J74" s="832"/>
      <c r="K74" s="849"/>
      <c r="L74" s="849"/>
      <c r="M74" s="832"/>
      <c r="N74" s="832"/>
      <c r="O74" s="849">
        <v>2.7</v>
      </c>
      <c r="P74" s="849">
        <v>246580.38</v>
      </c>
      <c r="Q74" s="837"/>
      <c r="R74" s="850">
        <v>91326.066666666666</v>
      </c>
    </row>
    <row r="75" spans="1:18" ht="14.4" customHeight="1" x14ac:dyDescent="0.3">
      <c r="A75" s="831" t="s">
        <v>5393</v>
      </c>
      <c r="B75" s="832" t="s">
        <v>5394</v>
      </c>
      <c r="C75" s="832" t="s">
        <v>612</v>
      </c>
      <c r="D75" s="832" t="s">
        <v>5395</v>
      </c>
      <c r="E75" s="832" t="s">
        <v>5486</v>
      </c>
      <c r="F75" s="832" t="s">
        <v>5487</v>
      </c>
      <c r="G75" s="849">
        <v>20.350000000000001</v>
      </c>
      <c r="H75" s="849">
        <v>630267.61</v>
      </c>
      <c r="I75" s="832">
        <v>3.6586231643324014</v>
      </c>
      <c r="J75" s="832">
        <v>30971.381326781324</v>
      </c>
      <c r="K75" s="849">
        <v>6.9599999999999991</v>
      </c>
      <c r="L75" s="849">
        <v>172269.07</v>
      </c>
      <c r="M75" s="832">
        <v>1</v>
      </c>
      <c r="N75" s="832">
        <v>24751.303160919546</v>
      </c>
      <c r="O75" s="849">
        <v>0.24</v>
      </c>
      <c r="P75" s="849">
        <v>5225.2</v>
      </c>
      <c r="Q75" s="837">
        <v>3.033162017998936E-2</v>
      </c>
      <c r="R75" s="850">
        <v>21771.666666666668</v>
      </c>
    </row>
    <row r="76" spans="1:18" ht="14.4" customHeight="1" x14ac:dyDescent="0.3">
      <c r="A76" s="831" t="s">
        <v>5393</v>
      </c>
      <c r="B76" s="832" t="s">
        <v>5394</v>
      </c>
      <c r="C76" s="832" t="s">
        <v>612</v>
      </c>
      <c r="D76" s="832" t="s">
        <v>5395</v>
      </c>
      <c r="E76" s="832" t="s">
        <v>5488</v>
      </c>
      <c r="F76" s="832" t="s">
        <v>2515</v>
      </c>
      <c r="G76" s="849">
        <v>106</v>
      </c>
      <c r="H76" s="849">
        <v>3647928.5199999996</v>
      </c>
      <c r="I76" s="832">
        <v>1.1724625699738922</v>
      </c>
      <c r="J76" s="832">
        <v>34414.42</v>
      </c>
      <c r="K76" s="849">
        <v>93</v>
      </c>
      <c r="L76" s="849">
        <v>3111339</v>
      </c>
      <c r="M76" s="832">
        <v>1</v>
      </c>
      <c r="N76" s="832">
        <v>33455.258064516129</v>
      </c>
      <c r="O76" s="849">
        <v>108</v>
      </c>
      <c r="P76" s="849">
        <v>3152001.6</v>
      </c>
      <c r="Q76" s="837">
        <v>1.0130691641123002</v>
      </c>
      <c r="R76" s="850">
        <v>29185.200000000001</v>
      </c>
    </row>
    <row r="77" spans="1:18" ht="14.4" customHeight="1" x14ac:dyDescent="0.3">
      <c r="A77" s="831" t="s">
        <v>5393</v>
      </c>
      <c r="B77" s="832" t="s">
        <v>5394</v>
      </c>
      <c r="C77" s="832" t="s">
        <v>612</v>
      </c>
      <c r="D77" s="832" t="s">
        <v>5395</v>
      </c>
      <c r="E77" s="832" t="s">
        <v>5489</v>
      </c>
      <c r="F77" s="832" t="s">
        <v>5490</v>
      </c>
      <c r="G77" s="849"/>
      <c r="H77" s="849"/>
      <c r="I77" s="832"/>
      <c r="J77" s="832"/>
      <c r="K77" s="849">
        <v>7.8</v>
      </c>
      <c r="L77" s="849">
        <v>752420.39</v>
      </c>
      <c r="M77" s="832">
        <v>1</v>
      </c>
      <c r="N77" s="832">
        <v>96464.152564102566</v>
      </c>
      <c r="O77" s="849"/>
      <c r="P77" s="849"/>
      <c r="Q77" s="837"/>
      <c r="R77" s="850"/>
    </row>
    <row r="78" spans="1:18" ht="14.4" customHeight="1" x14ac:dyDescent="0.3">
      <c r="A78" s="831" t="s">
        <v>5393</v>
      </c>
      <c r="B78" s="832" t="s">
        <v>5394</v>
      </c>
      <c r="C78" s="832" t="s">
        <v>612</v>
      </c>
      <c r="D78" s="832" t="s">
        <v>5395</v>
      </c>
      <c r="E78" s="832" t="s">
        <v>5491</v>
      </c>
      <c r="F78" s="832" t="s">
        <v>5473</v>
      </c>
      <c r="G78" s="849"/>
      <c r="H78" s="849"/>
      <c r="I78" s="832"/>
      <c r="J78" s="832"/>
      <c r="K78" s="849">
        <v>12</v>
      </c>
      <c r="L78" s="849">
        <v>183454.64</v>
      </c>
      <c r="M78" s="832">
        <v>1</v>
      </c>
      <c r="N78" s="832">
        <v>15287.886666666667</v>
      </c>
      <c r="O78" s="849">
        <v>6</v>
      </c>
      <c r="P78" s="849">
        <v>91726.98</v>
      </c>
      <c r="Q78" s="837">
        <v>0.49999814668083614</v>
      </c>
      <c r="R78" s="850">
        <v>15287.83</v>
      </c>
    </row>
    <row r="79" spans="1:18" ht="14.4" customHeight="1" x14ac:dyDescent="0.3">
      <c r="A79" s="831" t="s">
        <v>5393</v>
      </c>
      <c r="B79" s="832" t="s">
        <v>5394</v>
      </c>
      <c r="C79" s="832" t="s">
        <v>612</v>
      </c>
      <c r="D79" s="832" t="s">
        <v>5395</v>
      </c>
      <c r="E79" s="832" t="s">
        <v>5492</v>
      </c>
      <c r="F79" s="832" t="s">
        <v>5493</v>
      </c>
      <c r="G79" s="849"/>
      <c r="H79" s="849"/>
      <c r="I79" s="832"/>
      <c r="J79" s="832"/>
      <c r="K79" s="849"/>
      <c r="L79" s="849"/>
      <c r="M79" s="832"/>
      <c r="N79" s="832"/>
      <c r="O79" s="849">
        <v>17.2</v>
      </c>
      <c r="P79" s="849">
        <v>2047.48</v>
      </c>
      <c r="Q79" s="837"/>
      <c r="R79" s="850">
        <v>119.03953488372093</v>
      </c>
    </row>
    <row r="80" spans="1:18" ht="14.4" customHeight="1" x14ac:dyDescent="0.3">
      <c r="A80" s="831" t="s">
        <v>5393</v>
      </c>
      <c r="B80" s="832" t="s">
        <v>5394</v>
      </c>
      <c r="C80" s="832" t="s">
        <v>612</v>
      </c>
      <c r="D80" s="832" t="s">
        <v>5395</v>
      </c>
      <c r="E80" s="832" t="s">
        <v>5494</v>
      </c>
      <c r="F80" s="832" t="s">
        <v>5495</v>
      </c>
      <c r="G80" s="849"/>
      <c r="H80" s="849"/>
      <c r="I80" s="832"/>
      <c r="J80" s="832"/>
      <c r="K80" s="849">
        <v>1</v>
      </c>
      <c r="L80" s="849">
        <v>8047.05</v>
      </c>
      <c r="M80" s="832">
        <v>1</v>
      </c>
      <c r="N80" s="832">
        <v>8047.05</v>
      </c>
      <c r="O80" s="849"/>
      <c r="P80" s="849"/>
      <c r="Q80" s="837"/>
      <c r="R80" s="850"/>
    </row>
    <row r="81" spans="1:18" ht="14.4" customHeight="1" x14ac:dyDescent="0.3">
      <c r="A81" s="831" t="s">
        <v>5393</v>
      </c>
      <c r="B81" s="832" t="s">
        <v>5394</v>
      </c>
      <c r="C81" s="832" t="s">
        <v>612</v>
      </c>
      <c r="D81" s="832" t="s">
        <v>5395</v>
      </c>
      <c r="E81" s="832" t="s">
        <v>5496</v>
      </c>
      <c r="F81" s="832" t="s">
        <v>5497</v>
      </c>
      <c r="G81" s="849"/>
      <c r="H81" s="849"/>
      <c r="I81" s="832"/>
      <c r="J81" s="832"/>
      <c r="K81" s="849">
        <v>7</v>
      </c>
      <c r="L81" s="849">
        <v>352044.98</v>
      </c>
      <c r="M81" s="832">
        <v>1</v>
      </c>
      <c r="N81" s="832">
        <v>50292.14</v>
      </c>
      <c r="O81" s="849">
        <v>3</v>
      </c>
      <c r="P81" s="849">
        <v>147918.09</v>
      </c>
      <c r="Q81" s="837">
        <v>0.42016815578509314</v>
      </c>
      <c r="R81" s="850">
        <v>49306.03</v>
      </c>
    </row>
    <row r="82" spans="1:18" ht="14.4" customHeight="1" x14ac:dyDescent="0.3">
      <c r="A82" s="831" t="s">
        <v>5393</v>
      </c>
      <c r="B82" s="832" t="s">
        <v>5394</v>
      </c>
      <c r="C82" s="832" t="s">
        <v>612</v>
      </c>
      <c r="D82" s="832" t="s">
        <v>5395</v>
      </c>
      <c r="E82" s="832" t="s">
        <v>5498</v>
      </c>
      <c r="F82" s="832" t="s">
        <v>5499</v>
      </c>
      <c r="G82" s="849">
        <v>156</v>
      </c>
      <c r="H82" s="849">
        <v>1077991.2</v>
      </c>
      <c r="I82" s="832"/>
      <c r="J82" s="832">
        <v>6910.2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5393</v>
      </c>
      <c r="B83" s="832" t="s">
        <v>5394</v>
      </c>
      <c r="C83" s="832" t="s">
        <v>612</v>
      </c>
      <c r="D83" s="832" t="s">
        <v>5395</v>
      </c>
      <c r="E83" s="832" t="s">
        <v>5500</v>
      </c>
      <c r="F83" s="832" t="s">
        <v>5499</v>
      </c>
      <c r="G83" s="849">
        <v>125</v>
      </c>
      <c r="H83" s="849">
        <v>413511.45</v>
      </c>
      <c r="I83" s="832"/>
      <c r="J83" s="832">
        <v>3308.0916000000002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5393</v>
      </c>
      <c r="B84" s="832" t="s">
        <v>5394</v>
      </c>
      <c r="C84" s="832" t="s">
        <v>612</v>
      </c>
      <c r="D84" s="832" t="s">
        <v>5395</v>
      </c>
      <c r="E84" s="832" t="s">
        <v>5501</v>
      </c>
      <c r="F84" s="832" t="s">
        <v>5487</v>
      </c>
      <c r="G84" s="849">
        <v>3.2800000000000002</v>
      </c>
      <c r="H84" s="849">
        <v>90376.13</v>
      </c>
      <c r="I84" s="832"/>
      <c r="J84" s="832">
        <v>27553.698170731706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5393</v>
      </c>
      <c r="B85" s="832" t="s">
        <v>5394</v>
      </c>
      <c r="C85" s="832" t="s">
        <v>612</v>
      </c>
      <c r="D85" s="832" t="s">
        <v>5395</v>
      </c>
      <c r="E85" s="832" t="s">
        <v>5502</v>
      </c>
      <c r="F85" s="832" t="s">
        <v>5499</v>
      </c>
      <c r="G85" s="849">
        <v>4</v>
      </c>
      <c r="H85" s="849">
        <v>7212.15</v>
      </c>
      <c r="I85" s="832">
        <v>6.564127516173795E-3</v>
      </c>
      <c r="J85" s="832">
        <v>1803.0374999999999</v>
      </c>
      <c r="K85" s="849">
        <v>212</v>
      </c>
      <c r="L85" s="849">
        <v>1098721.7999999998</v>
      </c>
      <c r="M85" s="832">
        <v>1</v>
      </c>
      <c r="N85" s="832">
        <v>5182.6499999999987</v>
      </c>
      <c r="O85" s="849">
        <v>181</v>
      </c>
      <c r="P85" s="849">
        <v>938059.65</v>
      </c>
      <c r="Q85" s="837">
        <v>0.85377358490566058</v>
      </c>
      <c r="R85" s="850">
        <v>5182.6500000000005</v>
      </c>
    </row>
    <row r="86" spans="1:18" ht="14.4" customHeight="1" x14ac:dyDescent="0.3">
      <c r="A86" s="831" t="s">
        <v>5393</v>
      </c>
      <c r="B86" s="832" t="s">
        <v>5394</v>
      </c>
      <c r="C86" s="832" t="s">
        <v>612</v>
      </c>
      <c r="D86" s="832" t="s">
        <v>5395</v>
      </c>
      <c r="E86" s="832" t="s">
        <v>5503</v>
      </c>
      <c r="F86" s="832" t="s">
        <v>5504</v>
      </c>
      <c r="G86" s="849"/>
      <c r="H86" s="849"/>
      <c r="I86" s="832"/>
      <c r="J86" s="832"/>
      <c r="K86" s="849"/>
      <c r="L86" s="849"/>
      <c r="M86" s="832"/>
      <c r="N86" s="832"/>
      <c r="O86" s="849">
        <v>19.5</v>
      </c>
      <c r="P86" s="849">
        <v>5143.71</v>
      </c>
      <c r="Q86" s="837"/>
      <c r="R86" s="850">
        <v>263.78000000000003</v>
      </c>
    </row>
    <row r="87" spans="1:18" ht="14.4" customHeight="1" x14ac:dyDescent="0.3">
      <c r="A87" s="831" t="s">
        <v>5393</v>
      </c>
      <c r="B87" s="832" t="s">
        <v>5394</v>
      </c>
      <c r="C87" s="832" t="s">
        <v>612</v>
      </c>
      <c r="D87" s="832" t="s">
        <v>5395</v>
      </c>
      <c r="E87" s="832" t="s">
        <v>5505</v>
      </c>
      <c r="F87" s="832" t="s">
        <v>1453</v>
      </c>
      <c r="G87" s="849">
        <v>30</v>
      </c>
      <c r="H87" s="849">
        <v>388342.2</v>
      </c>
      <c r="I87" s="832"/>
      <c r="J87" s="832">
        <v>12944.74</v>
      </c>
      <c r="K87" s="849"/>
      <c r="L87" s="849"/>
      <c r="M87" s="832"/>
      <c r="N87" s="832"/>
      <c r="O87" s="849">
        <v>30</v>
      </c>
      <c r="P87" s="849">
        <v>388342.2</v>
      </c>
      <c r="Q87" s="837"/>
      <c r="R87" s="850">
        <v>12944.74</v>
      </c>
    </row>
    <row r="88" spans="1:18" ht="14.4" customHeight="1" x14ac:dyDescent="0.3">
      <c r="A88" s="831" t="s">
        <v>5393</v>
      </c>
      <c r="B88" s="832" t="s">
        <v>5394</v>
      </c>
      <c r="C88" s="832" t="s">
        <v>612</v>
      </c>
      <c r="D88" s="832" t="s">
        <v>5395</v>
      </c>
      <c r="E88" s="832" t="s">
        <v>5506</v>
      </c>
      <c r="F88" s="832" t="s">
        <v>5499</v>
      </c>
      <c r="G88" s="849"/>
      <c r="H88" s="849"/>
      <c r="I88" s="832"/>
      <c r="J88" s="832"/>
      <c r="K88" s="849">
        <v>173.4</v>
      </c>
      <c r="L88" s="849">
        <v>1198228.68</v>
      </c>
      <c r="M88" s="832">
        <v>1</v>
      </c>
      <c r="N88" s="832">
        <v>6910.2</v>
      </c>
      <c r="O88" s="849">
        <v>191</v>
      </c>
      <c r="P88" s="849">
        <v>1319848.1999999997</v>
      </c>
      <c r="Q88" s="837">
        <v>1.1014994232987312</v>
      </c>
      <c r="R88" s="850">
        <v>6910.1999999999989</v>
      </c>
    </row>
    <row r="89" spans="1:18" ht="14.4" customHeight="1" x14ac:dyDescent="0.3">
      <c r="A89" s="831" t="s">
        <v>5393</v>
      </c>
      <c r="B89" s="832" t="s">
        <v>5394</v>
      </c>
      <c r="C89" s="832" t="s">
        <v>612</v>
      </c>
      <c r="D89" s="832" t="s">
        <v>5395</v>
      </c>
      <c r="E89" s="832" t="s">
        <v>5507</v>
      </c>
      <c r="F89" s="832" t="s">
        <v>1459</v>
      </c>
      <c r="G89" s="849"/>
      <c r="H89" s="849"/>
      <c r="I89" s="832"/>
      <c r="J89" s="832"/>
      <c r="K89" s="849">
        <v>78</v>
      </c>
      <c r="L89" s="849">
        <v>673126.74</v>
      </c>
      <c r="M89" s="832">
        <v>1</v>
      </c>
      <c r="N89" s="832">
        <v>8629.83</v>
      </c>
      <c r="O89" s="849"/>
      <c r="P89" s="849"/>
      <c r="Q89" s="837"/>
      <c r="R89" s="850"/>
    </row>
    <row r="90" spans="1:18" ht="14.4" customHeight="1" x14ac:dyDescent="0.3">
      <c r="A90" s="831" t="s">
        <v>5393</v>
      </c>
      <c r="B90" s="832" t="s">
        <v>5394</v>
      </c>
      <c r="C90" s="832" t="s">
        <v>612</v>
      </c>
      <c r="D90" s="832" t="s">
        <v>5395</v>
      </c>
      <c r="E90" s="832" t="s">
        <v>5508</v>
      </c>
      <c r="F90" s="832" t="s">
        <v>1461</v>
      </c>
      <c r="G90" s="849"/>
      <c r="H90" s="849"/>
      <c r="I90" s="832"/>
      <c r="J90" s="832"/>
      <c r="K90" s="849">
        <v>6</v>
      </c>
      <c r="L90" s="849">
        <v>25889.46</v>
      </c>
      <c r="M90" s="832">
        <v>1</v>
      </c>
      <c r="N90" s="832">
        <v>4314.91</v>
      </c>
      <c r="O90" s="849"/>
      <c r="P90" s="849"/>
      <c r="Q90" s="837"/>
      <c r="R90" s="850"/>
    </row>
    <row r="91" spans="1:18" ht="14.4" customHeight="1" x14ac:dyDescent="0.3">
      <c r="A91" s="831" t="s">
        <v>5393</v>
      </c>
      <c r="B91" s="832" t="s">
        <v>5394</v>
      </c>
      <c r="C91" s="832" t="s">
        <v>612</v>
      </c>
      <c r="D91" s="832" t="s">
        <v>5395</v>
      </c>
      <c r="E91" s="832" t="s">
        <v>5509</v>
      </c>
      <c r="F91" s="832" t="s">
        <v>5510</v>
      </c>
      <c r="G91" s="849">
        <v>34.4</v>
      </c>
      <c r="H91" s="849">
        <v>2432.11</v>
      </c>
      <c r="I91" s="832">
        <v>1.4638302226341735</v>
      </c>
      <c r="J91" s="832">
        <v>70.700872093023264</v>
      </c>
      <c r="K91" s="849">
        <v>23.5</v>
      </c>
      <c r="L91" s="849">
        <v>1661.47</v>
      </c>
      <c r="M91" s="832">
        <v>1</v>
      </c>
      <c r="N91" s="832">
        <v>70.700851063829788</v>
      </c>
      <c r="O91" s="849">
        <v>24.799999999999997</v>
      </c>
      <c r="P91" s="849">
        <v>1753.3700000000001</v>
      </c>
      <c r="Q91" s="837">
        <v>1.0553124642635738</v>
      </c>
      <c r="R91" s="850">
        <v>70.700403225806468</v>
      </c>
    </row>
    <row r="92" spans="1:18" ht="14.4" customHeight="1" x14ac:dyDescent="0.3">
      <c r="A92" s="831" t="s">
        <v>5393</v>
      </c>
      <c r="B92" s="832" t="s">
        <v>5394</v>
      </c>
      <c r="C92" s="832" t="s">
        <v>612</v>
      </c>
      <c r="D92" s="832" t="s">
        <v>5395</v>
      </c>
      <c r="E92" s="832" t="s">
        <v>5511</v>
      </c>
      <c r="F92" s="832" t="s">
        <v>5512</v>
      </c>
      <c r="G92" s="849">
        <v>18</v>
      </c>
      <c r="H92" s="849">
        <v>2078081.28</v>
      </c>
      <c r="I92" s="832">
        <v>1.2000000000000002</v>
      </c>
      <c r="J92" s="832">
        <v>115448.96000000001</v>
      </c>
      <c r="K92" s="849">
        <v>15</v>
      </c>
      <c r="L92" s="849">
        <v>1731734.4</v>
      </c>
      <c r="M92" s="832">
        <v>1</v>
      </c>
      <c r="N92" s="832">
        <v>115448.95999999999</v>
      </c>
      <c r="O92" s="849">
        <v>18</v>
      </c>
      <c r="P92" s="849">
        <v>2078081.28</v>
      </c>
      <c r="Q92" s="837">
        <v>1.2000000000000002</v>
      </c>
      <c r="R92" s="850">
        <v>115448.96000000001</v>
      </c>
    </row>
    <row r="93" spans="1:18" ht="14.4" customHeight="1" x14ac:dyDescent="0.3">
      <c r="A93" s="831" t="s">
        <v>5393</v>
      </c>
      <c r="B93" s="832" t="s">
        <v>5394</v>
      </c>
      <c r="C93" s="832" t="s">
        <v>612</v>
      </c>
      <c r="D93" s="832" t="s">
        <v>5395</v>
      </c>
      <c r="E93" s="832" t="s">
        <v>5513</v>
      </c>
      <c r="F93" s="832" t="s">
        <v>5514</v>
      </c>
      <c r="G93" s="849">
        <v>0.60000000000000009</v>
      </c>
      <c r="H93" s="849">
        <v>254.67000000000002</v>
      </c>
      <c r="I93" s="832"/>
      <c r="J93" s="832">
        <v>424.45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5393</v>
      </c>
      <c r="B94" s="832" t="s">
        <v>5394</v>
      </c>
      <c r="C94" s="832" t="s">
        <v>612</v>
      </c>
      <c r="D94" s="832" t="s">
        <v>5395</v>
      </c>
      <c r="E94" s="832" t="s">
        <v>5515</v>
      </c>
      <c r="F94" s="832" t="s">
        <v>2001</v>
      </c>
      <c r="G94" s="849">
        <v>2</v>
      </c>
      <c r="H94" s="849">
        <v>848.9</v>
      </c>
      <c r="I94" s="832">
        <v>1.6666666666666667</v>
      </c>
      <c r="J94" s="832">
        <v>424.45</v>
      </c>
      <c r="K94" s="849">
        <v>1.2</v>
      </c>
      <c r="L94" s="849">
        <v>509.34</v>
      </c>
      <c r="M94" s="832">
        <v>1</v>
      </c>
      <c r="N94" s="832">
        <v>424.45</v>
      </c>
      <c r="O94" s="849"/>
      <c r="P94" s="849"/>
      <c r="Q94" s="837"/>
      <c r="R94" s="850"/>
    </row>
    <row r="95" spans="1:18" ht="14.4" customHeight="1" x14ac:dyDescent="0.3">
      <c r="A95" s="831" t="s">
        <v>5393</v>
      </c>
      <c r="B95" s="832" t="s">
        <v>5394</v>
      </c>
      <c r="C95" s="832" t="s">
        <v>612</v>
      </c>
      <c r="D95" s="832" t="s">
        <v>5395</v>
      </c>
      <c r="E95" s="832" t="s">
        <v>5516</v>
      </c>
      <c r="F95" s="832" t="s">
        <v>2348</v>
      </c>
      <c r="G95" s="849">
        <v>5</v>
      </c>
      <c r="H95" s="849">
        <v>921101.8</v>
      </c>
      <c r="I95" s="832">
        <v>0.43375564502837233</v>
      </c>
      <c r="J95" s="832">
        <v>184220.36000000002</v>
      </c>
      <c r="K95" s="849">
        <v>13</v>
      </c>
      <c r="L95" s="849">
        <v>2123550</v>
      </c>
      <c r="M95" s="832">
        <v>1</v>
      </c>
      <c r="N95" s="832">
        <v>163350</v>
      </c>
      <c r="O95" s="849">
        <v>16</v>
      </c>
      <c r="P95" s="849">
        <v>2613600</v>
      </c>
      <c r="Q95" s="837">
        <v>1.2307692307692308</v>
      </c>
      <c r="R95" s="850">
        <v>163350</v>
      </c>
    </row>
    <row r="96" spans="1:18" ht="14.4" customHeight="1" x14ac:dyDescent="0.3">
      <c r="A96" s="831" t="s">
        <v>5393</v>
      </c>
      <c r="B96" s="832" t="s">
        <v>5394</v>
      </c>
      <c r="C96" s="832" t="s">
        <v>612</v>
      </c>
      <c r="D96" s="832" t="s">
        <v>5395</v>
      </c>
      <c r="E96" s="832" t="s">
        <v>5517</v>
      </c>
      <c r="F96" s="832" t="s">
        <v>5518</v>
      </c>
      <c r="G96" s="849">
        <v>8</v>
      </c>
      <c r="H96" s="849">
        <v>937490.4</v>
      </c>
      <c r="I96" s="832">
        <v>2.0024999999999999</v>
      </c>
      <c r="J96" s="832">
        <v>117186.3</v>
      </c>
      <c r="K96" s="849">
        <v>4</v>
      </c>
      <c r="L96" s="849">
        <v>468160</v>
      </c>
      <c r="M96" s="832">
        <v>1</v>
      </c>
      <c r="N96" s="832">
        <v>117040</v>
      </c>
      <c r="O96" s="849">
        <v>4</v>
      </c>
      <c r="P96" s="849">
        <v>468160</v>
      </c>
      <c r="Q96" s="837">
        <v>1</v>
      </c>
      <c r="R96" s="850">
        <v>117040</v>
      </c>
    </row>
    <row r="97" spans="1:18" ht="14.4" customHeight="1" x14ac:dyDescent="0.3">
      <c r="A97" s="831" t="s">
        <v>5393</v>
      </c>
      <c r="B97" s="832" t="s">
        <v>5394</v>
      </c>
      <c r="C97" s="832" t="s">
        <v>612</v>
      </c>
      <c r="D97" s="832" t="s">
        <v>5395</v>
      </c>
      <c r="E97" s="832" t="s">
        <v>5519</v>
      </c>
      <c r="F97" s="832" t="s">
        <v>5520</v>
      </c>
      <c r="G97" s="849">
        <v>3</v>
      </c>
      <c r="H97" s="849">
        <v>212.10000000000002</v>
      </c>
      <c r="I97" s="832"/>
      <c r="J97" s="832">
        <v>70.7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5393</v>
      </c>
      <c r="B98" s="832" t="s">
        <v>5394</v>
      </c>
      <c r="C98" s="832" t="s">
        <v>612</v>
      </c>
      <c r="D98" s="832" t="s">
        <v>5395</v>
      </c>
      <c r="E98" s="832" t="s">
        <v>5521</v>
      </c>
      <c r="F98" s="832" t="s">
        <v>2539</v>
      </c>
      <c r="G98" s="849">
        <v>3</v>
      </c>
      <c r="H98" s="849">
        <v>753068.7</v>
      </c>
      <c r="I98" s="832">
        <v>0.33666660085949174</v>
      </c>
      <c r="J98" s="832">
        <v>251022.9</v>
      </c>
      <c r="K98" s="849">
        <v>9</v>
      </c>
      <c r="L98" s="849">
        <v>2236838.16</v>
      </c>
      <c r="M98" s="832">
        <v>1</v>
      </c>
      <c r="N98" s="832">
        <v>248537.57333333336</v>
      </c>
      <c r="O98" s="849">
        <v>9</v>
      </c>
      <c r="P98" s="849">
        <v>1850550.48</v>
      </c>
      <c r="Q98" s="837">
        <v>0.82730637964438158</v>
      </c>
      <c r="R98" s="850">
        <v>205616.72</v>
      </c>
    </row>
    <row r="99" spans="1:18" ht="14.4" customHeight="1" x14ac:dyDescent="0.3">
      <c r="A99" s="831" t="s">
        <v>5393</v>
      </c>
      <c r="B99" s="832" t="s">
        <v>5394</v>
      </c>
      <c r="C99" s="832" t="s">
        <v>612</v>
      </c>
      <c r="D99" s="832" t="s">
        <v>5395</v>
      </c>
      <c r="E99" s="832" t="s">
        <v>5522</v>
      </c>
      <c r="F99" s="832" t="s">
        <v>2340</v>
      </c>
      <c r="G99" s="849">
        <v>9</v>
      </c>
      <c r="H99" s="849">
        <v>956920.8</v>
      </c>
      <c r="I99" s="832">
        <v>1.2949035846222547</v>
      </c>
      <c r="J99" s="832">
        <v>106324.53333333334</v>
      </c>
      <c r="K99" s="849">
        <v>7</v>
      </c>
      <c r="L99" s="849">
        <v>738990</v>
      </c>
      <c r="M99" s="832">
        <v>1</v>
      </c>
      <c r="N99" s="832">
        <v>105570</v>
      </c>
      <c r="O99" s="849">
        <v>12</v>
      </c>
      <c r="P99" s="849">
        <v>1168125.3</v>
      </c>
      <c r="Q99" s="837">
        <v>1.5807051516258679</v>
      </c>
      <c r="R99" s="850">
        <v>97343.775000000009</v>
      </c>
    </row>
    <row r="100" spans="1:18" ht="14.4" customHeight="1" x14ac:dyDescent="0.3">
      <c r="A100" s="831" t="s">
        <v>5393</v>
      </c>
      <c r="B100" s="832" t="s">
        <v>5394</v>
      </c>
      <c r="C100" s="832" t="s">
        <v>612</v>
      </c>
      <c r="D100" s="832" t="s">
        <v>5395</v>
      </c>
      <c r="E100" s="832" t="s">
        <v>5523</v>
      </c>
      <c r="F100" s="832" t="s">
        <v>5524</v>
      </c>
      <c r="G100" s="849">
        <v>153.01</v>
      </c>
      <c r="H100" s="849">
        <v>4205442.17</v>
      </c>
      <c r="I100" s="832">
        <v>15.405529142603017</v>
      </c>
      <c r="J100" s="832">
        <v>27484.753741585519</v>
      </c>
      <c r="K100" s="849">
        <v>65.22999999999999</v>
      </c>
      <c r="L100" s="849">
        <v>272982.65000000002</v>
      </c>
      <c r="M100" s="832">
        <v>1</v>
      </c>
      <c r="N100" s="832">
        <v>4184.9248811896377</v>
      </c>
      <c r="O100" s="849"/>
      <c r="P100" s="849"/>
      <c r="Q100" s="837"/>
      <c r="R100" s="850"/>
    </row>
    <row r="101" spans="1:18" ht="14.4" customHeight="1" x14ac:dyDescent="0.3">
      <c r="A101" s="831" t="s">
        <v>5393</v>
      </c>
      <c r="B101" s="832" t="s">
        <v>5394</v>
      </c>
      <c r="C101" s="832" t="s">
        <v>612</v>
      </c>
      <c r="D101" s="832" t="s">
        <v>5395</v>
      </c>
      <c r="E101" s="832" t="s">
        <v>5525</v>
      </c>
      <c r="F101" s="832" t="s">
        <v>1997</v>
      </c>
      <c r="G101" s="849"/>
      <c r="H101" s="849"/>
      <c r="I101" s="832"/>
      <c r="J101" s="832"/>
      <c r="K101" s="849">
        <v>5.45</v>
      </c>
      <c r="L101" s="849">
        <v>1542.11</v>
      </c>
      <c r="M101" s="832">
        <v>1</v>
      </c>
      <c r="N101" s="832">
        <v>282.95596330275225</v>
      </c>
      <c r="O101" s="849">
        <v>2.35</v>
      </c>
      <c r="P101" s="849">
        <v>664.91000000000008</v>
      </c>
      <c r="Q101" s="837">
        <v>0.43116898275739091</v>
      </c>
      <c r="R101" s="850">
        <v>282.94042553191491</v>
      </c>
    </row>
    <row r="102" spans="1:18" ht="14.4" customHeight="1" x14ac:dyDescent="0.3">
      <c r="A102" s="831" t="s">
        <v>5393</v>
      </c>
      <c r="B102" s="832" t="s">
        <v>5394</v>
      </c>
      <c r="C102" s="832" t="s">
        <v>612</v>
      </c>
      <c r="D102" s="832" t="s">
        <v>5395</v>
      </c>
      <c r="E102" s="832" t="s">
        <v>5526</v>
      </c>
      <c r="F102" s="832" t="s">
        <v>5527</v>
      </c>
      <c r="G102" s="849">
        <v>10</v>
      </c>
      <c r="H102" s="849">
        <v>17490.8</v>
      </c>
      <c r="I102" s="832"/>
      <c r="J102" s="832">
        <v>1749.08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5393</v>
      </c>
      <c r="B103" s="832" t="s">
        <v>5394</v>
      </c>
      <c r="C103" s="832" t="s">
        <v>612</v>
      </c>
      <c r="D103" s="832" t="s">
        <v>5395</v>
      </c>
      <c r="E103" s="832" t="s">
        <v>5528</v>
      </c>
      <c r="F103" s="832" t="s">
        <v>2505</v>
      </c>
      <c r="G103" s="849">
        <v>5</v>
      </c>
      <c r="H103" s="849">
        <v>465865.55</v>
      </c>
      <c r="I103" s="832">
        <v>1.6666666666666665</v>
      </c>
      <c r="J103" s="832">
        <v>93173.11</v>
      </c>
      <c r="K103" s="849">
        <v>3</v>
      </c>
      <c r="L103" s="849">
        <v>279519.33</v>
      </c>
      <c r="M103" s="832">
        <v>1</v>
      </c>
      <c r="N103" s="832">
        <v>93173.11</v>
      </c>
      <c r="O103" s="849">
        <v>10</v>
      </c>
      <c r="P103" s="849">
        <v>931731.10000000009</v>
      </c>
      <c r="Q103" s="837">
        <v>3.3333333333333335</v>
      </c>
      <c r="R103" s="850">
        <v>93173.110000000015</v>
      </c>
    </row>
    <row r="104" spans="1:18" ht="14.4" customHeight="1" x14ac:dyDescent="0.3">
      <c r="A104" s="831" t="s">
        <v>5393</v>
      </c>
      <c r="B104" s="832" t="s">
        <v>5394</v>
      </c>
      <c r="C104" s="832" t="s">
        <v>612</v>
      </c>
      <c r="D104" s="832" t="s">
        <v>5395</v>
      </c>
      <c r="E104" s="832" t="s">
        <v>5529</v>
      </c>
      <c r="F104" s="832" t="s">
        <v>1119</v>
      </c>
      <c r="G104" s="849"/>
      <c r="H104" s="849"/>
      <c r="I104" s="832"/>
      <c r="J104" s="832"/>
      <c r="K104" s="849">
        <v>0.2</v>
      </c>
      <c r="L104" s="849">
        <v>14.14</v>
      </c>
      <c r="M104" s="832">
        <v>1</v>
      </c>
      <c r="N104" s="832">
        <v>70.7</v>
      </c>
      <c r="O104" s="849"/>
      <c r="P104" s="849"/>
      <c r="Q104" s="837"/>
      <c r="R104" s="850"/>
    </row>
    <row r="105" spans="1:18" ht="14.4" customHeight="1" x14ac:dyDescent="0.3">
      <c r="A105" s="831" t="s">
        <v>5393</v>
      </c>
      <c r="B105" s="832" t="s">
        <v>5394</v>
      </c>
      <c r="C105" s="832" t="s">
        <v>612</v>
      </c>
      <c r="D105" s="832" t="s">
        <v>5395</v>
      </c>
      <c r="E105" s="832" t="s">
        <v>5530</v>
      </c>
      <c r="F105" s="832" t="s">
        <v>5531</v>
      </c>
      <c r="G105" s="849">
        <v>5.6</v>
      </c>
      <c r="H105" s="849">
        <v>106111.6</v>
      </c>
      <c r="I105" s="832"/>
      <c r="J105" s="832">
        <v>18948.500000000004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5393</v>
      </c>
      <c r="B106" s="832" t="s">
        <v>5394</v>
      </c>
      <c r="C106" s="832" t="s">
        <v>612</v>
      </c>
      <c r="D106" s="832" t="s">
        <v>5395</v>
      </c>
      <c r="E106" s="832" t="s">
        <v>5532</v>
      </c>
      <c r="F106" s="832" t="s">
        <v>3984</v>
      </c>
      <c r="G106" s="849">
        <v>2</v>
      </c>
      <c r="H106" s="849">
        <v>597.63</v>
      </c>
      <c r="I106" s="832"/>
      <c r="J106" s="832">
        <v>298.815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5393</v>
      </c>
      <c r="B107" s="832" t="s">
        <v>5394</v>
      </c>
      <c r="C107" s="832" t="s">
        <v>612</v>
      </c>
      <c r="D107" s="832" t="s">
        <v>5395</v>
      </c>
      <c r="E107" s="832" t="s">
        <v>5533</v>
      </c>
      <c r="F107" s="832" t="s">
        <v>5534</v>
      </c>
      <c r="G107" s="849"/>
      <c r="H107" s="849"/>
      <c r="I107" s="832"/>
      <c r="J107" s="832"/>
      <c r="K107" s="849">
        <v>44</v>
      </c>
      <c r="L107" s="849">
        <v>6329959.2000000002</v>
      </c>
      <c r="M107" s="832">
        <v>1</v>
      </c>
      <c r="N107" s="832">
        <v>143862.70909090911</v>
      </c>
      <c r="O107" s="849">
        <v>53</v>
      </c>
      <c r="P107" s="849">
        <v>7526263.7999999998</v>
      </c>
      <c r="Q107" s="837">
        <v>1.1889908863867558</v>
      </c>
      <c r="R107" s="850">
        <v>142004.97735849055</v>
      </c>
    </row>
    <row r="108" spans="1:18" ht="14.4" customHeight="1" x14ac:dyDescent="0.3">
      <c r="A108" s="831" t="s">
        <v>5393</v>
      </c>
      <c r="B108" s="832" t="s">
        <v>5394</v>
      </c>
      <c r="C108" s="832" t="s">
        <v>612</v>
      </c>
      <c r="D108" s="832" t="s">
        <v>5395</v>
      </c>
      <c r="E108" s="832" t="s">
        <v>5535</v>
      </c>
      <c r="F108" s="832" t="s">
        <v>1467</v>
      </c>
      <c r="G108" s="849"/>
      <c r="H108" s="849"/>
      <c r="I108" s="832"/>
      <c r="J108" s="832"/>
      <c r="K108" s="849">
        <v>15</v>
      </c>
      <c r="L108" s="849">
        <v>79713.149999999994</v>
      </c>
      <c r="M108" s="832">
        <v>1</v>
      </c>
      <c r="N108" s="832">
        <v>5314.21</v>
      </c>
      <c r="O108" s="849">
        <v>32</v>
      </c>
      <c r="P108" s="849">
        <v>170054.72</v>
      </c>
      <c r="Q108" s="837">
        <v>2.1333333333333333</v>
      </c>
      <c r="R108" s="850">
        <v>5314.21</v>
      </c>
    </row>
    <row r="109" spans="1:18" ht="14.4" customHeight="1" x14ac:dyDescent="0.3">
      <c r="A109" s="831" t="s">
        <v>5393</v>
      </c>
      <c r="B109" s="832" t="s">
        <v>5394</v>
      </c>
      <c r="C109" s="832" t="s">
        <v>612</v>
      </c>
      <c r="D109" s="832" t="s">
        <v>5395</v>
      </c>
      <c r="E109" s="832" t="s">
        <v>5536</v>
      </c>
      <c r="F109" s="832" t="s">
        <v>2925</v>
      </c>
      <c r="G109" s="849"/>
      <c r="H109" s="849"/>
      <c r="I109" s="832"/>
      <c r="J109" s="832"/>
      <c r="K109" s="849">
        <v>0</v>
      </c>
      <c r="L109" s="849">
        <v>0</v>
      </c>
      <c r="M109" s="832"/>
      <c r="N109" s="832"/>
      <c r="O109" s="849">
        <v>6</v>
      </c>
      <c r="P109" s="849">
        <v>19955.939999999999</v>
      </c>
      <c r="Q109" s="837"/>
      <c r="R109" s="850">
        <v>3325.99</v>
      </c>
    </row>
    <row r="110" spans="1:18" ht="14.4" customHeight="1" x14ac:dyDescent="0.3">
      <c r="A110" s="831" t="s">
        <v>5393</v>
      </c>
      <c r="B110" s="832" t="s">
        <v>5394</v>
      </c>
      <c r="C110" s="832" t="s">
        <v>612</v>
      </c>
      <c r="D110" s="832" t="s">
        <v>5395</v>
      </c>
      <c r="E110" s="832" t="s">
        <v>5537</v>
      </c>
      <c r="F110" s="832" t="s">
        <v>5538</v>
      </c>
      <c r="G110" s="849"/>
      <c r="H110" s="849"/>
      <c r="I110" s="832"/>
      <c r="J110" s="832"/>
      <c r="K110" s="849">
        <v>1.8</v>
      </c>
      <c r="L110" s="849">
        <v>267721.19</v>
      </c>
      <c r="M110" s="832">
        <v>1</v>
      </c>
      <c r="N110" s="832">
        <v>148733.99444444446</v>
      </c>
      <c r="O110" s="849">
        <v>1</v>
      </c>
      <c r="P110" s="849">
        <v>148733.99</v>
      </c>
      <c r="Q110" s="837">
        <v>0.55555553895453691</v>
      </c>
      <c r="R110" s="850">
        <v>148733.99</v>
      </c>
    </row>
    <row r="111" spans="1:18" ht="14.4" customHeight="1" x14ac:dyDescent="0.3">
      <c r="A111" s="831" t="s">
        <v>5393</v>
      </c>
      <c r="B111" s="832" t="s">
        <v>5394</v>
      </c>
      <c r="C111" s="832" t="s">
        <v>612</v>
      </c>
      <c r="D111" s="832" t="s">
        <v>5395</v>
      </c>
      <c r="E111" s="832" t="s">
        <v>5539</v>
      </c>
      <c r="F111" s="832" t="s">
        <v>5540</v>
      </c>
      <c r="G111" s="849"/>
      <c r="H111" s="849"/>
      <c r="I111" s="832"/>
      <c r="J111" s="832"/>
      <c r="K111" s="849">
        <v>2.34</v>
      </c>
      <c r="L111" s="849">
        <v>18197.2</v>
      </c>
      <c r="M111" s="832">
        <v>1</v>
      </c>
      <c r="N111" s="832">
        <v>7776.5811965811972</v>
      </c>
      <c r="O111" s="849">
        <v>1.36</v>
      </c>
      <c r="P111" s="849">
        <v>10576.15</v>
      </c>
      <c r="Q111" s="837">
        <v>0.58119655771217549</v>
      </c>
      <c r="R111" s="850">
        <v>7776.5808823529405</v>
      </c>
    </row>
    <row r="112" spans="1:18" ht="14.4" customHeight="1" x14ac:dyDescent="0.3">
      <c r="A112" s="831" t="s">
        <v>5393</v>
      </c>
      <c r="B112" s="832" t="s">
        <v>5394</v>
      </c>
      <c r="C112" s="832" t="s">
        <v>612</v>
      </c>
      <c r="D112" s="832" t="s">
        <v>5395</v>
      </c>
      <c r="E112" s="832" t="s">
        <v>5541</v>
      </c>
      <c r="F112" s="832"/>
      <c r="G112" s="849"/>
      <c r="H112" s="849"/>
      <c r="I112" s="832"/>
      <c r="J112" s="832"/>
      <c r="K112" s="849">
        <v>3</v>
      </c>
      <c r="L112" s="849">
        <v>15206.24</v>
      </c>
      <c r="M112" s="832">
        <v>1</v>
      </c>
      <c r="N112" s="832">
        <v>5068.7466666666669</v>
      </c>
      <c r="O112" s="849"/>
      <c r="P112" s="849"/>
      <c r="Q112" s="837"/>
      <c r="R112" s="850"/>
    </row>
    <row r="113" spans="1:18" ht="14.4" customHeight="1" x14ac:dyDescent="0.3">
      <c r="A113" s="831" t="s">
        <v>5393</v>
      </c>
      <c r="B113" s="832" t="s">
        <v>5394</v>
      </c>
      <c r="C113" s="832" t="s">
        <v>612</v>
      </c>
      <c r="D113" s="832" t="s">
        <v>5395</v>
      </c>
      <c r="E113" s="832" t="s">
        <v>5542</v>
      </c>
      <c r="F113" s="832" t="s">
        <v>5543</v>
      </c>
      <c r="G113" s="849"/>
      <c r="H113" s="849"/>
      <c r="I113" s="832"/>
      <c r="J113" s="832"/>
      <c r="K113" s="849">
        <v>8</v>
      </c>
      <c r="L113" s="849">
        <v>109321.59999999999</v>
      </c>
      <c r="M113" s="832">
        <v>1</v>
      </c>
      <c r="N113" s="832">
        <v>13665.199999999999</v>
      </c>
      <c r="O113" s="849"/>
      <c r="P113" s="849"/>
      <c r="Q113" s="837"/>
      <c r="R113" s="850"/>
    </row>
    <row r="114" spans="1:18" ht="14.4" customHeight="1" x14ac:dyDescent="0.3">
      <c r="A114" s="831" t="s">
        <v>5393</v>
      </c>
      <c r="B114" s="832" t="s">
        <v>5394</v>
      </c>
      <c r="C114" s="832" t="s">
        <v>612</v>
      </c>
      <c r="D114" s="832" t="s">
        <v>5395</v>
      </c>
      <c r="E114" s="832" t="s">
        <v>5544</v>
      </c>
      <c r="F114" s="832" t="s">
        <v>5543</v>
      </c>
      <c r="G114" s="849"/>
      <c r="H114" s="849"/>
      <c r="I114" s="832"/>
      <c r="J114" s="832"/>
      <c r="K114" s="849">
        <v>1</v>
      </c>
      <c r="L114" s="849">
        <v>6832.6</v>
      </c>
      <c r="M114" s="832">
        <v>1</v>
      </c>
      <c r="N114" s="832">
        <v>6832.6</v>
      </c>
      <c r="O114" s="849"/>
      <c r="P114" s="849"/>
      <c r="Q114" s="837"/>
      <c r="R114" s="850"/>
    </row>
    <row r="115" spans="1:18" ht="14.4" customHeight="1" x14ac:dyDescent="0.3">
      <c r="A115" s="831" t="s">
        <v>5393</v>
      </c>
      <c r="B115" s="832" t="s">
        <v>5394</v>
      </c>
      <c r="C115" s="832" t="s">
        <v>612</v>
      </c>
      <c r="D115" s="832" t="s">
        <v>5395</v>
      </c>
      <c r="E115" s="832" t="s">
        <v>5545</v>
      </c>
      <c r="F115" s="832" t="s">
        <v>5546</v>
      </c>
      <c r="G115" s="849"/>
      <c r="H115" s="849"/>
      <c r="I115" s="832"/>
      <c r="J115" s="832"/>
      <c r="K115" s="849">
        <v>1</v>
      </c>
      <c r="L115" s="849">
        <v>190916</v>
      </c>
      <c r="M115" s="832">
        <v>1</v>
      </c>
      <c r="N115" s="832">
        <v>190916</v>
      </c>
      <c r="O115" s="849">
        <v>3</v>
      </c>
      <c r="P115" s="849">
        <v>572748</v>
      </c>
      <c r="Q115" s="837">
        <v>3</v>
      </c>
      <c r="R115" s="850">
        <v>190916</v>
      </c>
    </row>
    <row r="116" spans="1:18" ht="14.4" customHeight="1" x14ac:dyDescent="0.3">
      <c r="A116" s="831" t="s">
        <v>5393</v>
      </c>
      <c r="B116" s="832" t="s">
        <v>5394</v>
      </c>
      <c r="C116" s="832" t="s">
        <v>612</v>
      </c>
      <c r="D116" s="832" t="s">
        <v>5395</v>
      </c>
      <c r="E116" s="832" t="s">
        <v>5547</v>
      </c>
      <c r="F116" s="832" t="s">
        <v>2527</v>
      </c>
      <c r="G116" s="849"/>
      <c r="H116" s="849"/>
      <c r="I116" s="832"/>
      <c r="J116" s="832"/>
      <c r="K116" s="849">
        <v>164.85</v>
      </c>
      <c r="L116" s="849">
        <v>593370.6</v>
      </c>
      <c r="M116" s="832">
        <v>1</v>
      </c>
      <c r="N116" s="832">
        <v>3599.4576888080073</v>
      </c>
      <c r="O116" s="849">
        <v>126.16</v>
      </c>
      <c r="P116" s="849">
        <v>130204.86</v>
      </c>
      <c r="Q116" s="837">
        <v>0.21943261091803337</v>
      </c>
      <c r="R116" s="850">
        <v>1032.0613506658212</v>
      </c>
    </row>
    <row r="117" spans="1:18" ht="14.4" customHeight="1" x14ac:dyDescent="0.3">
      <c r="A117" s="831" t="s">
        <v>5393</v>
      </c>
      <c r="B117" s="832" t="s">
        <v>5394</v>
      </c>
      <c r="C117" s="832" t="s">
        <v>612</v>
      </c>
      <c r="D117" s="832" t="s">
        <v>5395</v>
      </c>
      <c r="E117" s="832" t="s">
        <v>5548</v>
      </c>
      <c r="F117" s="832" t="s">
        <v>2521</v>
      </c>
      <c r="G117" s="849"/>
      <c r="H117" s="849"/>
      <c r="I117" s="832"/>
      <c r="J117" s="832"/>
      <c r="K117" s="849">
        <v>5</v>
      </c>
      <c r="L117" s="849">
        <v>422912.44</v>
      </c>
      <c r="M117" s="832">
        <v>1</v>
      </c>
      <c r="N117" s="832">
        <v>84582.487999999998</v>
      </c>
      <c r="O117" s="849">
        <v>18</v>
      </c>
      <c r="P117" s="849">
        <v>1521413.64</v>
      </c>
      <c r="Q117" s="837">
        <v>3.5974672204014615</v>
      </c>
      <c r="R117" s="850">
        <v>84522.98</v>
      </c>
    </row>
    <row r="118" spans="1:18" ht="14.4" customHeight="1" x14ac:dyDescent="0.3">
      <c r="A118" s="831" t="s">
        <v>5393</v>
      </c>
      <c r="B118" s="832" t="s">
        <v>5394</v>
      </c>
      <c r="C118" s="832" t="s">
        <v>612</v>
      </c>
      <c r="D118" s="832" t="s">
        <v>5395</v>
      </c>
      <c r="E118" s="832" t="s">
        <v>5549</v>
      </c>
      <c r="F118" s="832" t="s">
        <v>1395</v>
      </c>
      <c r="G118" s="849"/>
      <c r="H118" s="849"/>
      <c r="I118" s="832"/>
      <c r="J118" s="832"/>
      <c r="K118" s="849">
        <v>16.2</v>
      </c>
      <c r="L118" s="849">
        <v>557956.39999999991</v>
      </c>
      <c r="M118" s="832">
        <v>1</v>
      </c>
      <c r="N118" s="832">
        <v>34441.753086419747</v>
      </c>
      <c r="O118" s="849">
        <v>69.400000000000006</v>
      </c>
      <c r="P118" s="849">
        <v>2239374.56</v>
      </c>
      <c r="Q118" s="837">
        <v>4.0135296593067133</v>
      </c>
      <c r="R118" s="850">
        <v>32267.644956772332</v>
      </c>
    </row>
    <row r="119" spans="1:18" ht="14.4" customHeight="1" x14ac:dyDescent="0.3">
      <c r="A119" s="831" t="s">
        <v>5393</v>
      </c>
      <c r="B119" s="832" t="s">
        <v>5394</v>
      </c>
      <c r="C119" s="832" t="s">
        <v>612</v>
      </c>
      <c r="D119" s="832" t="s">
        <v>5395</v>
      </c>
      <c r="E119" s="832" t="s">
        <v>5550</v>
      </c>
      <c r="F119" s="832" t="s">
        <v>2340</v>
      </c>
      <c r="G119" s="849"/>
      <c r="H119" s="849"/>
      <c r="I119" s="832"/>
      <c r="J119" s="832"/>
      <c r="K119" s="849">
        <v>7</v>
      </c>
      <c r="L119" s="849">
        <v>319306.90000000002</v>
      </c>
      <c r="M119" s="832">
        <v>1</v>
      </c>
      <c r="N119" s="832">
        <v>45615.271428571432</v>
      </c>
      <c r="O119" s="849">
        <v>16</v>
      </c>
      <c r="P119" s="849">
        <v>796767.25</v>
      </c>
      <c r="Q119" s="837">
        <v>2.4953023251298356</v>
      </c>
      <c r="R119" s="850">
        <v>49797.953125</v>
      </c>
    </row>
    <row r="120" spans="1:18" ht="14.4" customHeight="1" x14ac:dyDescent="0.3">
      <c r="A120" s="831" t="s">
        <v>5393</v>
      </c>
      <c r="B120" s="832" t="s">
        <v>5394</v>
      </c>
      <c r="C120" s="832" t="s">
        <v>612</v>
      </c>
      <c r="D120" s="832" t="s">
        <v>5395</v>
      </c>
      <c r="E120" s="832" t="s">
        <v>5551</v>
      </c>
      <c r="F120" s="832" t="s">
        <v>5552</v>
      </c>
      <c r="G120" s="849"/>
      <c r="H120" s="849"/>
      <c r="I120" s="832"/>
      <c r="J120" s="832"/>
      <c r="K120" s="849">
        <v>2.1</v>
      </c>
      <c r="L120" s="849">
        <v>66861.919999999998</v>
      </c>
      <c r="M120" s="832">
        <v>1</v>
      </c>
      <c r="N120" s="832">
        <v>31839.00952380952</v>
      </c>
      <c r="O120" s="849">
        <v>6.8</v>
      </c>
      <c r="P120" s="849">
        <v>194215.4</v>
      </c>
      <c r="Q120" s="837">
        <v>2.9047236453873895</v>
      </c>
      <c r="R120" s="850">
        <v>28561.088235294119</v>
      </c>
    </row>
    <row r="121" spans="1:18" ht="14.4" customHeight="1" x14ac:dyDescent="0.3">
      <c r="A121" s="831" t="s">
        <v>5393</v>
      </c>
      <c r="B121" s="832" t="s">
        <v>5394</v>
      </c>
      <c r="C121" s="832" t="s">
        <v>612</v>
      </c>
      <c r="D121" s="832" t="s">
        <v>5395</v>
      </c>
      <c r="E121" s="832" t="s">
        <v>5553</v>
      </c>
      <c r="F121" s="832" t="s">
        <v>1453</v>
      </c>
      <c r="G121" s="849"/>
      <c r="H121" s="849"/>
      <c r="I121" s="832"/>
      <c r="J121" s="832"/>
      <c r="K121" s="849">
        <v>1</v>
      </c>
      <c r="L121" s="849">
        <v>2157.46</v>
      </c>
      <c r="M121" s="832">
        <v>1</v>
      </c>
      <c r="N121" s="832">
        <v>2157.46</v>
      </c>
      <c r="O121" s="849"/>
      <c r="P121" s="849"/>
      <c r="Q121" s="837"/>
      <c r="R121" s="850"/>
    </row>
    <row r="122" spans="1:18" ht="14.4" customHeight="1" x14ac:dyDescent="0.3">
      <c r="A122" s="831" t="s">
        <v>5393</v>
      </c>
      <c r="B122" s="832" t="s">
        <v>5394</v>
      </c>
      <c r="C122" s="832" t="s">
        <v>612</v>
      </c>
      <c r="D122" s="832" t="s">
        <v>5395</v>
      </c>
      <c r="E122" s="832" t="s">
        <v>5554</v>
      </c>
      <c r="F122" s="832" t="s">
        <v>1459</v>
      </c>
      <c r="G122" s="849"/>
      <c r="H122" s="849"/>
      <c r="I122" s="832"/>
      <c r="J122" s="832"/>
      <c r="K122" s="849">
        <v>6</v>
      </c>
      <c r="L122" s="849">
        <v>51778.98</v>
      </c>
      <c r="M122" s="832">
        <v>1</v>
      </c>
      <c r="N122" s="832">
        <v>8629.83</v>
      </c>
      <c r="O122" s="849">
        <v>79</v>
      </c>
      <c r="P122" s="849">
        <v>681756.57000000007</v>
      </c>
      <c r="Q122" s="837">
        <v>13.166666666666668</v>
      </c>
      <c r="R122" s="850">
        <v>8629.83</v>
      </c>
    </row>
    <row r="123" spans="1:18" ht="14.4" customHeight="1" x14ac:dyDescent="0.3">
      <c r="A123" s="831" t="s">
        <v>5393</v>
      </c>
      <c r="B123" s="832" t="s">
        <v>5394</v>
      </c>
      <c r="C123" s="832" t="s">
        <v>612</v>
      </c>
      <c r="D123" s="832" t="s">
        <v>5395</v>
      </c>
      <c r="E123" s="832" t="s">
        <v>5555</v>
      </c>
      <c r="F123" s="832" t="s">
        <v>3045</v>
      </c>
      <c r="G123" s="849"/>
      <c r="H123" s="849"/>
      <c r="I123" s="832"/>
      <c r="J123" s="832"/>
      <c r="K123" s="849">
        <v>3</v>
      </c>
      <c r="L123" s="849">
        <v>18501.45</v>
      </c>
      <c r="M123" s="832">
        <v>1</v>
      </c>
      <c r="N123" s="832">
        <v>6167.1500000000005</v>
      </c>
      <c r="O123" s="849"/>
      <c r="P123" s="849"/>
      <c r="Q123" s="837"/>
      <c r="R123" s="850"/>
    </row>
    <row r="124" spans="1:18" ht="14.4" customHeight="1" x14ac:dyDescent="0.3">
      <c r="A124" s="831" t="s">
        <v>5393</v>
      </c>
      <c r="B124" s="832" t="s">
        <v>5394</v>
      </c>
      <c r="C124" s="832" t="s">
        <v>612</v>
      </c>
      <c r="D124" s="832" t="s">
        <v>5395</v>
      </c>
      <c r="E124" s="832" t="s">
        <v>5556</v>
      </c>
      <c r="F124" s="832" t="s">
        <v>5407</v>
      </c>
      <c r="G124" s="849"/>
      <c r="H124" s="849"/>
      <c r="I124" s="832"/>
      <c r="J124" s="832"/>
      <c r="K124" s="849"/>
      <c r="L124" s="849"/>
      <c r="M124" s="832"/>
      <c r="N124" s="832"/>
      <c r="O124" s="849">
        <v>83</v>
      </c>
      <c r="P124" s="849">
        <v>3372196.21</v>
      </c>
      <c r="Q124" s="837"/>
      <c r="R124" s="850">
        <v>40628.870000000003</v>
      </c>
    </row>
    <row r="125" spans="1:18" ht="14.4" customHeight="1" x14ac:dyDescent="0.3">
      <c r="A125" s="831" t="s">
        <v>5393</v>
      </c>
      <c r="B125" s="832" t="s">
        <v>5394</v>
      </c>
      <c r="C125" s="832" t="s">
        <v>612</v>
      </c>
      <c r="D125" s="832" t="s">
        <v>5395</v>
      </c>
      <c r="E125" s="832" t="s">
        <v>5557</v>
      </c>
      <c r="F125" s="832" t="s">
        <v>1463</v>
      </c>
      <c r="G125" s="849"/>
      <c r="H125" s="849"/>
      <c r="I125" s="832"/>
      <c r="J125" s="832"/>
      <c r="K125" s="849"/>
      <c r="L125" s="849"/>
      <c r="M125" s="832"/>
      <c r="N125" s="832"/>
      <c r="O125" s="849">
        <v>4</v>
      </c>
      <c r="P125" s="849">
        <v>51016.44</v>
      </c>
      <c r="Q125" s="837"/>
      <c r="R125" s="850">
        <v>12754.11</v>
      </c>
    </row>
    <row r="126" spans="1:18" ht="14.4" customHeight="1" x14ac:dyDescent="0.3">
      <c r="A126" s="831" t="s">
        <v>5393</v>
      </c>
      <c r="B126" s="832" t="s">
        <v>5394</v>
      </c>
      <c r="C126" s="832" t="s">
        <v>612</v>
      </c>
      <c r="D126" s="832" t="s">
        <v>5395</v>
      </c>
      <c r="E126" s="832" t="s">
        <v>5558</v>
      </c>
      <c r="F126" s="832" t="s">
        <v>1461</v>
      </c>
      <c r="G126" s="849"/>
      <c r="H126" s="849"/>
      <c r="I126" s="832"/>
      <c r="J126" s="832"/>
      <c r="K126" s="849"/>
      <c r="L126" s="849"/>
      <c r="M126" s="832"/>
      <c r="N126" s="832"/>
      <c r="O126" s="849">
        <v>21</v>
      </c>
      <c r="P126" s="849">
        <v>90613.11</v>
      </c>
      <c r="Q126" s="837"/>
      <c r="R126" s="850">
        <v>4314.91</v>
      </c>
    </row>
    <row r="127" spans="1:18" ht="14.4" customHeight="1" x14ac:dyDescent="0.3">
      <c r="A127" s="831" t="s">
        <v>5393</v>
      </c>
      <c r="B127" s="832" t="s">
        <v>5394</v>
      </c>
      <c r="C127" s="832" t="s">
        <v>612</v>
      </c>
      <c r="D127" s="832" t="s">
        <v>5395</v>
      </c>
      <c r="E127" s="832" t="s">
        <v>5559</v>
      </c>
      <c r="F127" s="832" t="s">
        <v>1848</v>
      </c>
      <c r="G127" s="849"/>
      <c r="H127" s="849"/>
      <c r="I127" s="832"/>
      <c r="J127" s="832"/>
      <c r="K127" s="849"/>
      <c r="L127" s="849"/>
      <c r="M127" s="832"/>
      <c r="N127" s="832"/>
      <c r="O127" s="849">
        <v>158</v>
      </c>
      <c r="P127" s="849">
        <v>294548.33999999997</v>
      </c>
      <c r="Q127" s="837"/>
      <c r="R127" s="850">
        <v>1864.2299999999998</v>
      </c>
    </row>
    <row r="128" spans="1:18" ht="14.4" customHeight="1" x14ac:dyDescent="0.3">
      <c r="A128" s="831" t="s">
        <v>5393</v>
      </c>
      <c r="B128" s="832" t="s">
        <v>5394</v>
      </c>
      <c r="C128" s="832" t="s">
        <v>612</v>
      </c>
      <c r="D128" s="832" t="s">
        <v>5395</v>
      </c>
      <c r="E128" s="832" t="s">
        <v>5560</v>
      </c>
      <c r="F128" s="832" t="s">
        <v>1848</v>
      </c>
      <c r="G128" s="849"/>
      <c r="H128" s="849"/>
      <c r="I128" s="832"/>
      <c r="J128" s="832"/>
      <c r="K128" s="849"/>
      <c r="L128" s="849"/>
      <c r="M128" s="832"/>
      <c r="N128" s="832"/>
      <c r="O128" s="849">
        <v>216</v>
      </c>
      <c r="P128" s="849">
        <v>805345.2</v>
      </c>
      <c r="Q128" s="837"/>
      <c r="R128" s="850">
        <v>3728.45</v>
      </c>
    </row>
    <row r="129" spans="1:18" ht="14.4" customHeight="1" x14ac:dyDescent="0.3">
      <c r="A129" s="831" t="s">
        <v>5393</v>
      </c>
      <c r="B129" s="832" t="s">
        <v>5394</v>
      </c>
      <c r="C129" s="832" t="s">
        <v>612</v>
      </c>
      <c r="D129" s="832" t="s">
        <v>5395</v>
      </c>
      <c r="E129" s="832" t="s">
        <v>5561</v>
      </c>
      <c r="F129" s="832" t="s">
        <v>1463</v>
      </c>
      <c r="G129" s="849"/>
      <c r="H129" s="849"/>
      <c r="I129" s="832"/>
      <c r="J129" s="832"/>
      <c r="K129" s="849"/>
      <c r="L129" s="849"/>
      <c r="M129" s="832"/>
      <c r="N129" s="832"/>
      <c r="O129" s="849">
        <v>4</v>
      </c>
      <c r="P129" s="849">
        <v>25508.240000000002</v>
      </c>
      <c r="Q129" s="837"/>
      <c r="R129" s="850">
        <v>6377.06</v>
      </c>
    </row>
    <row r="130" spans="1:18" ht="14.4" customHeight="1" x14ac:dyDescent="0.3">
      <c r="A130" s="831" t="s">
        <v>5393</v>
      </c>
      <c r="B130" s="832" t="s">
        <v>5394</v>
      </c>
      <c r="C130" s="832" t="s">
        <v>612</v>
      </c>
      <c r="D130" s="832" t="s">
        <v>5395</v>
      </c>
      <c r="E130" s="832" t="s">
        <v>5562</v>
      </c>
      <c r="F130" s="832" t="s">
        <v>1414</v>
      </c>
      <c r="G130" s="849"/>
      <c r="H130" s="849"/>
      <c r="I130" s="832"/>
      <c r="J130" s="832"/>
      <c r="K130" s="849"/>
      <c r="L130" s="849"/>
      <c r="M130" s="832"/>
      <c r="N130" s="832"/>
      <c r="O130" s="849">
        <v>3</v>
      </c>
      <c r="P130" s="849">
        <v>1815</v>
      </c>
      <c r="Q130" s="837"/>
      <c r="R130" s="850">
        <v>605</v>
      </c>
    </row>
    <row r="131" spans="1:18" ht="14.4" customHeight="1" x14ac:dyDescent="0.3">
      <c r="A131" s="831" t="s">
        <v>5393</v>
      </c>
      <c r="B131" s="832" t="s">
        <v>5394</v>
      </c>
      <c r="C131" s="832" t="s">
        <v>612</v>
      </c>
      <c r="D131" s="832" t="s">
        <v>5395</v>
      </c>
      <c r="E131" s="832" t="s">
        <v>5563</v>
      </c>
      <c r="F131" s="832" t="s">
        <v>4300</v>
      </c>
      <c r="G131" s="849"/>
      <c r="H131" s="849"/>
      <c r="I131" s="832"/>
      <c r="J131" s="832"/>
      <c r="K131" s="849"/>
      <c r="L131" s="849"/>
      <c r="M131" s="832"/>
      <c r="N131" s="832"/>
      <c r="O131" s="849">
        <v>32</v>
      </c>
      <c r="P131" s="849">
        <v>570573.75999999989</v>
      </c>
      <c r="Q131" s="837"/>
      <c r="R131" s="850">
        <v>17830.429999999997</v>
      </c>
    </row>
    <row r="132" spans="1:18" ht="14.4" customHeight="1" x14ac:dyDescent="0.3">
      <c r="A132" s="831" t="s">
        <v>5393</v>
      </c>
      <c r="B132" s="832" t="s">
        <v>5394</v>
      </c>
      <c r="C132" s="832" t="s">
        <v>612</v>
      </c>
      <c r="D132" s="832" t="s">
        <v>5395</v>
      </c>
      <c r="E132" s="832" t="s">
        <v>5564</v>
      </c>
      <c r="F132" s="832" t="s">
        <v>1457</v>
      </c>
      <c r="G132" s="849"/>
      <c r="H132" s="849"/>
      <c r="I132" s="832"/>
      <c r="J132" s="832"/>
      <c r="K132" s="849"/>
      <c r="L132" s="849"/>
      <c r="M132" s="832"/>
      <c r="N132" s="832"/>
      <c r="O132" s="849">
        <v>20</v>
      </c>
      <c r="P132" s="849">
        <v>409247.2</v>
      </c>
      <c r="Q132" s="837"/>
      <c r="R132" s="850">
        <v>20462.36</v>
      </c>
    </row>
    <row r="133" spans="1:18" ht="14.4" customHeight="1" x14ac:dyDescent="0.3">
      <c r="A133" s="831" t="s">
        <v>5393</v>
      </c>
      <c r="B133" s="832" t="s">
        <v>5394</v>
      </c>
      <c r="C133" s="832" t="s">
        <v>612</v>
      </c>
      <c r="D133" s="832" t="s">
        <v>5395</v>
      </c>
      <c r="E133" s="832" t="s">
        <v>5565</v>
      </c>
      <c r="F133" s="832" t="s">
        <v>1395</v>
      </c>
      <c r="G133" s="849"/>
      <c r="H133" s="849"/>
      <c r="I133" s="832"/>
      <c r="J133" s="832"/>
      <c r="K133" s="849"/>
      <c r="L133" s="849"/>
      <c r="M133" s="832"/>
      <c r="N133" s="832"/>
      <c r="O133" s="849">
        <v>64.180000000000007</v>
      </c>
      <c r="P133" s="849">
        <v>384896.86</v>
      </c>
      <c r="Q133" s="837"/>
      <c r="R133" s="850">
        <v>5997.1464630726077</v>
      </c>
    </row>
    <row r="134" spans="1:18" ht="14.4" customHeight="1" x14ac:dyDescent="0.3">
      <c r="A134" s="831" t="s">
        <v>5393</v>
      </c>
      <c r="B134" s="832" t="s">
        <v>5394</v>
      </c>
      <c r="C134" s="832" t="s">
        <v>612</v>
      </c>
      <c r="D134" s="832" t="s">
        <v>5395</v>
      </c>
      <c r="E134" s="832" t="s">
        <v>5566</v>
      </c>
      <c r="F134" s="832" t="s">
        <v>1837</v>
      </c>
      <c r="G134" s="849"/>
      <c r="H134" s="849"/>
      <c r="I134" s="832"/>
      <c r="J134" s="832"/>
      <c r="K134" s="849"/>
      <c r="L134" s="849"/>
      <c r="M134" s="832"/>
      <c r="N134" s="832"/>
      <c r="O134" s="849">
        <v>8.14</v>
      </c>
      <c r="P134" s="849">
        <v>11471.52</v>
      </c>
      <c r="Q134" s="837"/>
      <c r="R134" s="850">
        <v>1409.2776412776411</v>
      </c>
    </row>
    <row r="135" spans="1:18" ht="14.4" customHeight="1" x14ac:dyDescent="0.3">
      <c r="A135" s="831" t="s">
        <v>5393</v>
      </c>
      <c r="B135" s="832" t="s">
        <v>5394</v>
      </c>
      <c r="C135" s="832" t="s">
        <v>612</v>
      </c>
      <c r="D135" s="832" t="s">
        <v>5395</v>
      </c>
      <c r="E135" s="832" t="s">
        <v>5567</v>
      </c>
      <c r="F135" s="832" t="s">
        <v>1395</v>
      </c>
      <c r="G135" s="849"/>
      <c r="H135" s="849"/>
      <c r="I135" s="832"/>
      <c r="J135" s="832"/>
      <c r="K135" s="849"/>
      <c r="L135" s="849"/>
      <c r="M135" s="832"/>
      <c r="N135" s="832"/>
      <c r="O135" s="849">
        <v>36</v>
      </c>
      <c r="P135" s="849">
        <v>593176.80000000005</v>
      </c>
      <c r="Q135" s="837"/>
      <c r="R135" s="850">
        <v>16477.133333333335</v>
      </c>
    </row>
    <row r="136" spans="1:18" ht="14.4" customHeight="1" x14ac:dyDescent="0.3">
      <c r="A136" s="831" t="s">
        <v>5393</v>
      </c>
      <c r="B136" s="832" t="s">
        <v>5394</v>
      </c>
      <c r="C136" s="832" t="s">
        <v>612</v>
      </c>
      <c r="D136" s="832" t="s">
        <v>5395</v>
      </c>
      <c r="E136" s="832" t="s">
        <v>5568</v>
      </c>
      <c r="F136" s="832" t="s">
        <v>1427</v>
      </c>
      <c r="G136" s="849"/>
      <c r="H136" s="849"/>
      <c r="I136" s="832"/>
      <c r="J136" s="832"/>
      <c r="K136" s="849"/>
      <c r="L136" s="849"/>
      <c r="M136" s="832"/>
      <c r="N136" s="832"/>
      <c r="O136" s="849">
        <v>5</v>
      </c>
      <c r="P136" s="849">
        <v>107970.8</v>
      </c>
      <c r="Q136" s="837"/>
      <c r="R136" s="850">
        <v>21594.16</v>
      </c>
    </row>
    <row r="137" spans="1:18" ht="14.4" customHeight="1" x14ac:dyDescent="0.3">
      <c r="A137" s="831" t="s">
        <v>5393</v>
      </c>
      <c r="B137" s="832" t="s">
        <v>5394</v>
      </c>
      <c r="C137" s="832" t="s">
        <v>612</v>
      </c>
      <c r="D137" s="832" t="s">
        <v>5395</v>
      </c>
      <c r="E137" s="832" t="s">
        <v>5569</v>
      </c>
      <c r="F137" s="832" t="s">
        <v>1466</v>
      </c>
      <c r="G137" s="849"/>
      <c r="H137" s="849"/>
      <c r="I137" s="832"/>
      <c r="J137" s="832"/>
      <c r="K137" s="849"/>
      <c r="L137" s="849"/>
      <c r="M137" s="832"/>
      <c r="N137" s="832"/>
      <c r="O137" s="849">
        <v>32</v>
      </c>
      <c r="P137" s="849">
        <v>340109.76</v>
      </c>
      <c r="Q137" s="837"/>
      <c r="R137" s="850">
        <v>10628.43</v>
      </c>
    </row>
    <row r="138" spans="1:18" ht="14.4" customHeight="1" x14ac:dyDescent="0.3">
      <c r="A138" s="831" t="s">
        <v>5393</v>
      </c>
      <c r="B138" s="832" t="s">
        <v>5394</v>
      </c>
      <c r="C138" s="832" t="s">
        <v>612</v>
      </c>
      <c r="D138" s="832" t="s">
        <v>5570</v>
      </c>
      <c r="E138" s="832" t="s">
        <v>5571</v>
      </c>
      <c r="F138" s="832" t="s">
        <v>5572</v>
      </c>
      <c r="G138" s="849">
        <v>288</v>
      </c>
      <c r="H138" s="849">
        <v>567920.88000000024</v>
      </c>
      <c r="I138" s="832">
        <v>7.4666639320144448</v>
      </c>
      <c r="J138" s="832">
        <v>1971.9475000000009</v>
      </c>
      <c r="K138" s="849">
        <v>36</v>
      </c>
      <c r="L138" s="849">
        <v>76060.86</v>
      </c>
      <c r="M138" s="832">
        <v>1</v>
      </c>
      <c r="N138" s="832">
        <v>2112.8016666666667</v>
      </c>
      <c r="O138" s="849">
        <v>74</v>
      </c>
      <c r="P138" s="849">
        <v>159808.18000000008</v>
      </c>
      <c r="Q138" s="837">
        <v>2.1010567064321921</v>
      </c>
      <c r="R138" s="850">
        <v>2159.5700000000011</v>
      </c>
    </row>
    <row r="139" spans="1:18" ht="14.4" customHeight="1" x14ac:dyDescent="0.3">
      <c r="A139" s="831" t="s">
        <v>5393</v>
      </c>
      <c r="B139" s="832" t="s">
        <v>5394</v>
      </c>
      <c r="C139" s="832" t="s">
        <v>612</v>
      </c>
      <c r="D139" s="832" t="s">
        <v>5570</v>
      </c>
      <c r="E139" s="832" t="s">
        <v>5573</v>
      </c>
      <c r="F139" s="832" t="s">
        <v>5574</v>
      </c>
      <c r="G139" s="849">
        <v>40</v>
      </c>
      <c r="H139" s="849">
        <v>98534.929999999978</v>
      </c>
      <c r="I139" s="832">
        <v>0.14354269030527847</v>
      </c>
      <c r="J139" s="832">
        <v>2463.3732499999996</v>
      </c>
      <c r="K139" s="849">
        <v>267</v>
      </c>
      <c r="L139" s="849">
        <v>686450.34999999974</v>
      </c>
      <c r="M139" s="832">
        <v>1</v>
      </c>
      <c r="N139" s="832">
        <v>2570.9750936329579</v>
      </c>
      <c r="O139" s="849">
        <v>281</v>
      </c>
      <c r="P139" s="849">
        <v>742163.15000000014</v>
      </c>
      <c r="Q139" s="837">
        <v>1.0811607132256549</v>
      </c>
      <c r="R139" s="850">
        <v>2641.1500000000005</v>
      </c>
    </row>
    <row r="140" spans="1:18" ht="14.4" customHeight="1" x14ac:dyDescent="0.3">
      <c r="A140" s="831" t="s">
        <v>5393</v>
      </c>
      <c r="B140" s="832" t="s">
        <v>5394</v>
      </c>
      <c r="C140" s="832" t="s">
        <v>612</v>
      </c>
      <c r="D140" s="832" t="s">
        <v>5570</v>
      </c>
      <c r="E140" s="832" t="s">
        <v>5575</v>
      </c>
      <c r="F140" s="832" t="s">
        <v>5576</v>
      </c>
      <c r="G140" s="849">
        <v>38</v>
      </c>
      <c r="H140" s="849">
        <v>318327.8000000001</v>
      </c>
      <c r="I140" s="832">
        <v>1.3296761174308491</v>
      </c>
      <c r="J140" s="832">
        <v>8377.0473684210556</v>
      </c>
      <c r="K140" s="849">
        <v>28</v>
      </c>
      <c r="L140" s="849">
        <v>239402.51000000004</v>
      </c>
      <c r="M140" s="832">
        <v>1</v>
      </c>
      <c r="N140" s="832">
        <v>8550.089642857145</v>
      </c>
      <c r="O140" s="849">
        <v>27</v>
      </c>
      <c r="P140" s="849">
        <v>233690.13</v>
      </c>
      <c r="Q140" s="837">
        <v>0.97613901374718237</v>
      </c>
      <c r="R140" s="850">
        <v>8655.19</v>
      </c>
    </row>
    <row r="141" spans="1:18" ht="14.4" customHeight="1" x14ac:dyDescent="0.3">
      <c r="A141" s="831" t="s">
        <v>5393</v>
      </c>
      <c r="B141" s="832" t="s">
        <v>5394</v>
      </c>
      <c r="C141" s="832" t="s">
        <v>612</v>
      </c>
      <c r="D141" s="832" t="s">
        <v>5570</v>
      </c>
      <c r="E141" s="832" t="s">
        <v>5577</v>
      </c>
      <c r="F141" s="832" t="s">
        <v>5578</v>
      </c>
      <c r="G141" s="849">
        <v>10</v>
      </c>
      <c r="H141" s="849">
        <v>99093.74</v>
      </c>
      <c r="I141" s="832">
        <v>0.17083272872943434</v>
      </c>
      <c r="J141" s="832">
        <v>9909.3739999999998</v>
      </c>
      <c r="K141" s="849">
        <v>57</v>
      </c>
      <c r="L141" s="849">
        <v>580062.97</v>
      </c>
      <c r="M141" s="832">
        <v>1</v>
      </c>
      <c r="N141" s="832">
        <v>10176.543333333333</v>
      </c>
      <c r="O141" s="849">
        <v>37</v>
      </c>
      <c r="P141" s="849">
        <v>381438.55</v>
      </c>
      <c r="Q141" s="837">
        <v>0.65758127949453493</v>
      </c>
      <c r="R141" s="850">
        <v>10309.15</v>
      </c>
    </row>
    <row r="142" spans="1:18" ht="14.4" customHeight="1" x14ac:dyDescent="0.3">
      <c r="A142" s="831" t="s">
        <v>5393</v>
      </c>
      <c r="B142" s="832" t="s">
        <v>5394</v>
      </c>
      <c r="C142" s="832" t="s">
        <v>612</v>
      </c>
      <c r="D142" s="832" t="s">
        <v>5570</v>
      </c>
      <c r="E142" s="832" t="s">
        <v>5579</v>
      </c>
      <c r="F142" s="832" t="s">
        <v>5580</v>
      </c>
      <c r="G142" s="849">
        <v>282</v>
      </c>
      <c r="H142" s="849">
        <v>67897.999999999971</v>
      </c>
      <c r="I142" s="832">
        <v>1.4206457077241872</v>
      </c>
      <c r="J142" s="832">
        <v>240.77304964538996</v>
      </c>
      <c r="K142" s="849">
        <v>196</v>
      </c>
      <c r="L142" s="849">
        <v>47793.760000000017</v>
      </c>
      <c r="M142" s="832">
        <v>1</v>
      </c>
      <c r="N142" s="832">
        <v>243.84571428571437</v>
      </c>
      <c r="O142" s="849">
        <v>79</v>
      </c>
      <c r="P142" s="849">
        <v>19403.190000000006</v>
      </c>
      <c r="Q142" s="837">
        <v>0.40597747488375052</v>
      </c>
      <c r="R142" s="850">
        <v>245.61000000000007</v>
      </c>
    </row>
    <row r="143" spans="1:18" ht="14.4" customHeight="1" x14ac:dyDescent="0.3">
      <c r="A143" s="831" t="s">
        <v>5393</v>
      </c>
      <c r="B143" s="832" t="s">
        <v>5394</v>
      </c>
      <c r="C143" s="832" t="s">
        <v>612</v>
      </c>
      <c r="D143" s="832" t="s">
        <v>5581</v>
      </c>
      <c r="E143" s="832" t="s">
        <v>5582</v>
      </c>
      <c r="F143" s="832" t="s">
        <v>5583</v>
      </c>
      <c r="G143" s="849">
        <v>168</v>
      </c>
      <c r="H143" s="849">
        <v>94936.8</v>
      </c>
      <c r="I143" s="832">
        <v>1.2537313432835819</v>
      </c>
      <c r="J143" s="832">
        <v>565.1</v>
      </c>
      <c r="K143" s="849">
        <v>134</v>
      </c>
      <c r="L143" s="849">
        <v>75723.400000000009</v>
      </c>
      <c r="M143" s="832">
        <v>1</v>
      </c>
      <c r="N143" s="832">
        <v>565.1</v>
      </c>
      <c r="O143" s="849">
        <v>102</v>
      </c>
      <c r="P143" s="849">
        <v>57640.2</v>
      </c>
      <c r="Q143" s="837">
        <v>0.76119402985074613</v>
      </c>
      <c r="R143" s="850">
        <v>565.1</v>
      </c>
    </row>
    <row r="144" spans="1:18" ht="14.4" customHeight="1" x14ac:dyDescent="0.3">
      <c r="A144" s="831" t="s">
        <v>5393</v>
      </c>
      <c r="B144" s="832" t="s">
        <v>5394</v>
      </c>
      <c r="C144" s="832" t="s">
        <v>612</v>
      </c>
      <c r="D144" s="832" t="s">
        <v>5581</v>
      </c>
      <c r="E144" s="832" t="s">
        <v>5584</v>
      </c>
      <c r="F144" s="832" t="s">
        <v>5585</v>
      </c>
      <c r="G144" s="849">
        <v>87</v>
      </c>
      <c r="H144" s="849">
        <v>91263</v>
      </c>
      <c r="I144" s="832">
        <v>1.3384615384615384</v>
      </c>
      <c r="J144" s="832">
        <v>1049</v>
      </c>
      <c r="K144" s="849">
        <v>65</v>
      </c>
      <c r="L144" s="849">
        <v>68185</v>
      </c>
      <c r="M144" s="832">
        <v>1</v>
      </c>
      <c r="N144" s="832">
        <v>1049</v>
      </c>
      <c r="O144" s="849">
        <v>61</v>
      </c>
      <c r="P144" s="849">
        <v>63989</v>
      </c>
      <c r="Q144" s="837">
        <v>0.93846153846153846</v>
      </c>
      <c r="R144" s="850">
        <v>1049</v>
      </c>
    </row>
    <row r="145" spans="1:18" ht="14.4" customHeight="1" x14ac:dyDescent="0.3">
      <c r="A145" s="831" t="s">
        <v>5393</v>
      </c>
      <c r="B145" s="832" t="s">
        <v>5394</v>
      </c>
      <c r="C145" s="832" t="s">
        <v>612</v>
      </c>
      <c r="D145" s="832" t="s">
        <v>5586</v>
      </c>
      <c r="E145" s="832" t="s">
        <v>5587</v>
      </c>
      <c r="F145" s="832" t="s">
        <v>5588</v>
      </c>
      <c r="G145" s="849">
        <v>564</v>
      </c>
      <c r="H145" s="849">
        <v>82344</v>
      </c>
      <c r="I145" s="832">
        <v>1.0834879406307978</v>
      </c>
      <c r="J145" s="832">
        <v>146</v>
      </c>
      <c r="K145" s="849">
        <v>517</v>
      </c>
      <c r="L145" s="849">
        <v>75999</v>
      </c>
      <c r="M145" s="832">
        <v>1</v>
      </c>
      <c r="N145" s="832">
        <v>147</v>
      </c>
      <c r="O145" s="849">
        <v>500</v>
      </c>
      <c r="P145" s="849">
        <v>73500</v>
      </c>
      <c r="Q145" s="837">
        <v>0.96711798839458418</v>
      </c>
      <c r="R145" s="850">
        <v>147</v>
      </c>
    </row>
    <row r="146" spans="1:18" ht="14.4" customHeight="1" x14ac:dyDescent="0.3">
      <c r="A146" s="831" t="s">
        <v>5393</v>
      </c>
      <c r="B146" s="832" t="s">
        <v>5394</v>
      </c>
      <c r="C146" s="832" t="s">
        <v>612</v>
      </c>
      <c r="D146" s="832" t="s">
        <v>5586</v>
      </c>
      <c r="E146" s="832" t="s">
        <v>5589</v>
      </c>
      <c r="F146" s="832" t="s">
        <v>5590</v>
      </c>
      <c r="G146" s="849">
        <v>286</v>
      </c>
      <c r="H146" s="849">
        <v>55770</v>
      </c>
      <c r="I146" s="832">
        <v>0.97445485043332403</v>
      </c>
      <c r="J146" s="832">
        <v>195</v>
      </c>
      <c r="K146" s="849">
        <v>292</v>
      </c>
      <c r="L146" s="849">
        <v>57232</v>
      </c>
      <c r="M146" s="832">
        <v>1</v>
      </c>
      <c r="N146" s="832">
        <v>196</v>
      </c>
      <c r="O146" s="849">
        <v>298</v>
      </c>
      <c r="P146" s="849">
        <v>58408</v>
      </c>
      <c r="Q146" s="837">
        <v>1.0205479452054795</v>
      </c>
      <c r="R146" s="850">
        <v>196</v>
      </c>
    </row>
    <row r="147" spans="1:18" ht="14.4" customHeight="1" x14ac:dyDescent="0.3">
      <c r="A147" s="831" t="s">
        <v>5393</v>
      </c>
      <c r="B147" s="832" t="s">
        <v>5394</v>
      </c>
      <c r="C147" s="832" t="s">
        <v>612</v>
      </c>
      <c r="D147" s="832" t="s">
        <v>5586</v>
      </c>
      <c r="E147" s="832" t="s">
        <v>5591</v>
      </c>
      <c r="F147" s="832" t="s">
        <v>5592</v>
      </c>
      <c r="G147" s="849">
        <v>622</v>
      </c>
      <c r="H147" s="849">
        <v>23014</v>
      </c>
      <c r="I147" s="832">
        <v>0.94385432473444608</v>
      </c>
      <c r="J147" s="832">
        <v>37</v>
      </c>
      <c r="K147" s="849">
        <v>659</v>
      </c>
      <c r="L147" s="849">
        <v>24383</v>
      </c>
      <c r="M147" s="832">
        <v>1</v>
      </c>
      <c r="N147" s="832">
        <v>37</v>
      </c>
      <c r="O147" s="849">
        <v>666</v>
      </c>
      <c r="P147" s="849">
        <v>24642</v>
      </c>
      <c r="Q147" s="837">
        <v>1.0106221547799696</v>
      </c>
      <c r="R147" s="850">
        <v>37</v>
      </c>
    </row>
    <row r="148" spans="1:18" ht="14.4" customHeight="1" x14ac:dyDescent="0.3">
      <c r="A148" s="831" t="s">
        <v>5393</v>
      </c>
      <c r="B148" s="832" t="s">
        <v>5394</v>
      </c>
      <c r="C148" s="832" t="s">
        <v>612</v>
      </c>
      <c r="D148" s="832" t="s">
        <v>5586</v>
      </c>
      <c r="E148" s="832" t="s">
        <v>5593</v>
      </c>
      <c r="F148" s="832" t="s">
        <v>5594</v>
      </c>
      <c r="G148" s="849"/>
      <c r="H148" s="849"/>
      <c r="I148" s="832"/>
      <c r="J148" s="832"/>
      <c r="K148" s="849"/>
      <c r="L148" s="849"/>
      <c r="M148" s="832"/>
      <c r="N148" s="832"/>
      <c r="O148" s="849">
        <v>81</v>
      </c>
      <c r="P148" s="849">
        <v>6723</v>
      </c>
      <c r="Q148" s="837"/>
      <c r="R148" s="850">
        <v>83</v>
      </c>
    </row>
    <row r="149" spans="1:18" ht="14.4" customHeight="1" x14ac:dyDescent="0.3">
      <c r="A149" s="831" t="s">
        <v>5393</v>
      </c>
      <c r="B149" s="832" t="s">
        <v>5394</v>
      </c>
      <c r="C149" s="832" t="s">
        <v>612</v>
      </c>
      <c r="D149" s="832" t="s">
        <v>5586</v>
      </c>
      <c r="E149" s="832" t="s">
        <v>5595</v>
      </c>
      <c r="F149" s="832" t="s">
        <v>5596</v>
      </c>
      <c r="G149" s="849">
        <v>83</v>
      </c>
      <c r="H149" s="849">
        <v>12035</v>
      </c>
      <c r="I149" s="832">
        <v>1.0506329113924051</v>
      </c>
      <c r="J149" s="832">
        <v>145</v>
      </c>
      <c r="K149" s="849">
        <v>79</v>
      </c>
      <c r="L149" s="849">
        <v>11455</v>
      </c>
      <c r="M149" s="832">
        <v>1</v>
      </c>
      <c r="N149" s="832">
        <v>145</v>
      </c>
      <c r="O149" s="849">
        <v>68</v>
      </c>
      <c r="P149" s="849">
        <v>9928</v>
      </c>
      <c r="Q149" s="837">
        <v>0.86669576604103016</v>
      </c>
      <c r="R149" s="850">
        <v>146</v>
      </c>
    </row>
    <row r="150" spans="1:18" ht="14.4" customHeight="1" x14ac:dyDescent="0.3">
      <c r="A150" s="831" t="s">
        <v>5393</v>
      </c>
      <c r="B150" s="832" t="s">
        <v>5394</v>
      </c>
      <c r="C150" s="832" t="s">
        <v>612</v>
      </c>
      <c r="D150" s="832" t="s">
        <v>5586</v>
      </c>
      <c r="E150" s="832" t="s">
        <v>5597</v>
      </c>
      <c r="F150" s="832" t="s">
        <v>5598</v>
      </c>
      <c r="G150" s="849">
        <v>168</v>
      </c>
      <c r="H150" s="849">
        <v>29736</v>
      </c>
      <c r="I150" s="832">
        <v>1.2444444444444445</v>
      </c>
      <c r="J150" s="832">
        <v>177</v>
      </c>
      <c r="K150" s="849">
        <v>135</v>
      </c>
      <c r="L150" s="849">
        <v>23895</v>
      </c>
      <c r="M150" s="832">
        <v>1</v>
      </c>
      <c r="N150" s="832">
        <v>177</v>
      </c>
      <c r="O150" s="849">
        <v>104</v>
      </c>
      <c r="P150" s="849">
        <v>18512</v>
      </c>
      <c r="Q150" s="837">
        <v>0.77472274534421426</v>
      </c>
      <c r="R150" s="850">
        <v>178</v>
      </c>
    </row>
    <row r="151" spans="1:18" ht="14.4" customHeight="1" x14ac:dyDescent="0.3">
      <c r="A151" s="831" t="s">
        <v>5393</v>
      </c>
      <c r="B151" s="832" t="s">
        <v>5394</v>
      </c>
      <c r="C151" s="832" t="s">
        <v>612</v>
      </c>
      <c r="D151" s="832" t="s">
        <v>5586</v>
      </c>
      <c r="E151" s="832" t="s">
        <v>5599</v>
      </c>
      <c r="F151" s="832" t="s">
        <v>5600</v>
      </c>
      <c r="G151" s="849">
        <v>1</v>
      </c>
      <c r="H151" s="849">
        <v>10550</v>
      </c>
      <c r="I151" s="832"/>
      <c r="J151" s="832">
        <v>10550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5393</v>
      </c>
      <c r="B152" s="832" t="s">
        <v>5394</v>
      </c>
      <c r="C152" s="832" t="s">
        <v>612</v>
      </c>
      <c r="D152" s="832" t="s">
        <v>5586</v>
      </c>
      <c r="E152" s="832" t="s">
        <v>5601</v>
      </c>
      <c r="F152" s="832" t="s">
        <v>5602</v>
      </c>
      <c r="G152" s="849">
        <v>168</v>
      </c>
      <c r="H152" s="849">
        <v>8232</v>
      </c>
      <c r="I152" s="832">
        <v>1.2444444444444445</v>
      </c>
      <c r="J152" s="832">
        <v>49</v>
      </c>
      <c r="K152" s="849">
        <v>135</v>
      </c>
      <c r="L152" s="849">
        <v>6615</v>
      </c>
      <c r="M152" s="832">
        <v>1</v>
      </c>
      <c r="N152" s="832">
        <v>49</v>
      </c>
      <c r="O152" s="849">
        <v>104</v>
      </c>
      <c r="P152" s="849">
        <v>5096</v>
      </c>
      <c r="Q152" s="837">
        <v>0.77037037037037037</v>
      </c>
      <c r="R152" s="850">
        <v>49</v>
      </c>
    </row>
    <row r="153" spans="1:18" ht="14.4" customHeight="1" x14ac:dyDescent="0.3">
      <c r="A153" s="831" t="s">
        <v>5393</v>
      </c>
      <c r="B153" s="832" t="s">
        <v>5394</v>
      </c>
      <c r="C153" s="832" t="s">
        <v>612</v>
      </c>
      <c r="D153" s="832" t="s">
        <v>5586</v>
      </c>
      <c r="E153" s="832" t="s">
        <v>5603</v>
      </c>
      <c r="F153" s="832" t="s">
        <v>5604</v>
      </c>
      <c r="G153" s="849">
        <v>25</v>
      </c>
      <c r="H153" s="849">
        <v>0</v>
      </c>
      <c r="I153" s="832"/>
      <c r="J153" s="832">
        <v>0</v>
      </c>
      <c r="K153" s="849">
        <v>15</v>
      </c>
      <c r="L153" s="849">
        <v>0</v>
      </c>
      <c r="M153" s="832"/>
      <c r="N153" s="832">
        <v>0</v>
      </c>
      <c r="O153" s="849">
        <v>26</v>
      </c>
      <c r="P153" s="849">
        <v>0</v>
      </c>
      <c r="Q153" s="837"/>
      <c r="R153" s="850">
        <v>0</v>
      </c>
    </row>
    <row r="154" spans="1:18" ht="14.4" customHeight="1" x14ac:dyDescent="0.3">
      <c r="A154" s="831" t="s">
        <v>5393</v>
      </c>
      <c r="B154" s="832" t="s">
        <v>5394</v>
      </c>
      <c r="C154" s="832" t="s">
        <v>612</v>
      </c>
      <c r="D154" s="832" t="s">
        <v>5586</v>
      </c>
      <c r="E154" s="832" t="s">
        <v>5605</v>
      </c>
      <c r="F154" s="832" t="s">
        <v>5606</v>
      </c>
      <c r="G154" s="849">
        <v>488</v>
      </c>
      <c r="H154" s="849">
        <v>0</v>
      </c>
      <c r="I154" s="832"/>
      <c r="J154" s="832">
        <v>0</v>
      </c>
      <c r="K154" s="849">
        <v>554</v>
      </c>
      <c r="L154" s="849">
        <v>0</v>
      </c>
      <c r="M154" s="832"/>
      <c r="N154" s="832">
        <v>0</v>
      </c>
      <c r="O154" s="849">
        <v>565</v>
      </c>
      <c r="P154" s="849">
        <v>0</v>
      </c>
      <c r="Q154" s="837"/>
      <c r="R154" s="850">
        <v>0</v>
      </c>
    </row>
    <row r="155" spans="1:18" ht="14.4" customHeight="1" x14ac:dyDescent="0.3">
      <c r="A155" s="831" t="s">
        <v>5393</v>
      </c>
      <c r="B155" s="832" t="s">
        <v>5394</v>
      </c>
      <c r="C155" s="832" t="s">
        <v>612</v>
      </c>
      <c r="D155" s="832" t="s">
        <v>5586</v>
      </c>
      <c r="E155" s="832" t="s">
        <v>5607</v>
      </c>
      <c r="F155" s="832" t="s">
        <v>5608</v>
      </c>
      <c r="G155" s="849">
        <v>249</v>
      </c>
      <c r="H155" s="849">
        <v>0</v>
      </c>
      <c r="I155" s="832"/>
      <c r="J155" s="832">
        <v>0</v>
      </c>
      <c r="K155" s="849">
        <v>239</v>
      </c>
      <c r="L155" s="849">
        <v>0</v>
      </c>
      <c r="M155" s="832"/>
      <c r="N155" s="832">
        <v>0</v>
      </c>
      <c r="O155" s="849">
        <v>252</v>
      </c>
      <c r="P155" s="849">
        <v>0</v>
      </c>
      <c r="Q155" s="837"/>
      <c r="R155" s="850">
        <v>0</v>
      </c>
    </row>
    <row r="156" spans="1:18" ht="14.4" customHeight="1" x14ac:dyDescent="0.3">
      <c r="A156" s="831" t="s">
        <v>5393</v>
      </c>
      <c r="B156" s="832" t="s">
        <v>5394</v>
      </c>
      <c r="C156" s="832" t="s">
        <v>612</v>
      </c>
      <c r="D156" s="832" t="s">
        <v>5586</v>
      </c>
      <c r="E156" s="832" t="s">
        <v>5609</v>
      </c>
      <c r="F156" s="832" t="s">
        <v>5610</v>
      </c>
      <c r="G156" s="849">
        <v>3294</v>
      </c>
      <c r="H156" s="849">
        <v>109799.98999999999</v>
      </c>
      <c r="I156" s="832">
        <v>0.67527768798674748</v>
      </c>
      <c r="J156" s="832">
        <v>33.333330297510621</v>
      </c>
      <c r="K156" s="849">
        <v>4878</v>
      </c>
      <c r="L156" s="849">
        <v>162599.75999999995</v>
      </c>
      <c r="M156" s="832">
        <v>1</v>
      </c>
      <c r="N156" s="832">
        <v>33.333284132841321</v>
      </c>
      <c r="O156" s="849">
        <v>4699</v>
      </c>
      <c r="P156" s="849">
        <v>156633.10999999987</v>
      </c>
      <c r="Q156" s="837">
        <v>0.96330468138452308</v>
      </c>
      <c r="R156" s="850">
        <v>33.333285805490505</v>
      </c>
    </row>
    <row r="157" spans="1:18" ht="14.4" customHeight="1" x14ac:dyDescent="0.3">
      <c r="A157" s="831" t="s">
        <v>5393</v>
      </c>
      <c r="B157" s="832" t="s">
        <v>5394</v>
      </c>
      <c r="C157" s="832" t="s">
        <v>612</v>
      </c>
      <c r="D157" s="832" t="s">
        <v>5586</v>
      </c>
      <c r="E157" s="832" t="s">
        <v>5611</v>
      </c>
      <c r="F157" s="832" t="s">
        <v>5612</v>
      </c>
      <c r="G157" s="849">
        <v>5078</v>
      </c>
      <c r="H157" s="849">
        <v>187886</v>
      </c>
      <c r="I157" s="832">
        <v>1.0422824302134648</v>
      </c>
      <c r="J157" s="832">
        <v>37</v>
      </c>
      <c r="K157" s="849">
        <v>4872</v>
      </c>
      <c r="L157" s="849">
        <v>180264</v>
      </c>
      <c r="M157" s="832">
        <v>1</v>
      </c>
      <c r="N157" s="832">
        <v>37</v>
      </c>
      <c r="O157" s="849">
        <v>4693</v>
      </c>
      <c r="P157" s="849">
        <v>173641</v>
      </c>
      <c r="Q157" s="837">
        <v>0.9632594417077176</v>
      </c>
      <c r="R157" s="850">
        <v>37</v>
      </c>
    </row>
    <row r="158" spans="1:18" ht="14.4" customHeight="1" x14ac:dyDescent="0.3">
      <c r="A158" s="831" t="s">
        <v>5393</v>
      </c>
      <c r="B158" s="832" t="s">
        <v>5394</v>
      </c>
      <c r="C158" s="832" t="s">
        <v>612</v>
      </c>
      <c r="D158" s="832" t="s">
        <v>5586</v>
      </c>
      <c r="E158" s="832" t="s">
        <v>5613</v>
      </c>
      <c r="F158" s="832" t="s">
        <v>5614</v>
      </c>
      <c r="G158" s="849">
        <v>186</v>
      </c>
      <c r="H158" s="849">
        <v>15996</v>
      </c>
      <c r="I158" s="832">
        <v>1.2156862745098038</v>
      </c>
      <c r="J158" s="832">
        <v>86</v>
      </c>
      <c r="K158" s="849">
        <v>153</v>
      </c>
      <c r="L158" s="849">
        <v>13158</v>
      </c>
      <c r="M158" s="832">
        <v>1</v>
      </c>
      <c r="N158" s="832">
        <v>86</v>
      </c>
      <c r="O158" s="849">
        <v>140</v>
      </c>
      <c r="P158" s="849">
        <v>12040</v>
      </c>
      <c r="Q158" s="837">
        <v>0.91503267973856206</v>
      </c>
      <c r="R158" s="850">
        <v>86</v>
      </c>
    </row>
    <row r="159" spans="1:18" ht="14.4" customHeight="1" x14ac:dyDescent="0.3">
      <c r="A159" s="831" t="s">
        <v>5393</v>
      </c>
      <c r="B159" s="832" t="s">
        <v>5394</v>
      </c>
      <c r="C159" s="832" t="s">
        <v>612</v>
      </c>
      <c r="D159" s="832" t="s">
        <v>5586</v>
      </c>
      <c r="E159" s="832" t="s">
        <v>5615</v>
      </c>
      <c r="F159" s="832" t="s">
        <v>5616</v>
      </c>
      <c r="G159" s="849">
        <v>699</v>
      </c>
      <c r="H159" s="849">
        <v>22368</v>
      </c>
      <c r="I159" s="832">
        <v>0.87484355444305384</v>
      </c>
      <c r="J159" s="832">
        <v>32</v>
      </c>
      <c r="K159" s="849">
        <v>799</v>
      </c>
      <c r="L159" s="849">
        <v>25568</v>
      </c>
      <c r="M159" s="832">
        <v>1</v>
      </c>
      <c r="N159" s="832">
        <v>32</v>
      </c>
      <c r="O159" s="849">
        <v>749</v>
      </c>
      <c r="P159" s="849">
        <v>23968</v>
      </c>
      <c r="Q159" s="837">
        <v>0.93742177722152686</v>
      </c>
      <c r="R159" s="850">
        <v>32</v>
      </c>
    </row>
    <row r="160" spans="1:18" ht="14.4" customHeight="1" x14ac:dyDescent="0.3">
      <c r="A160" s="831" t="s">
        <v>5393</v>
      </c>
      <c r="B160" s="832" t="s">
        <v>5394</v>
      </c>
      <c r="C160" s="832" t="s">
        <v>612</v>
      </c>
      <c r="D160" s="832" t="s">
        <v>5586</v>
      </c>
      <c r="E160" s="832" t="s">
        <v>5617</v>
      </c>
      <c r="F160" s="832" t="s">
        <v>5618</v>
      </c>
      <c r="G160" s="849">
        <v>1</v>
      </c>
      <c r="H160" s="849">
        <v>0</v>
      </c>
      <c r="I160" s="832"/>
      <c r="J160" s="832">
        <v>0</v>
      </c>
      <c r="K160" s="849">
        <v>2</v>
      </c>
      <c r="L160" s="849">
        <v>0</v>
      </c>
      <c r="M160" s="832"/>
      <c r="N160" s="832">
        <v>0</v>
      </c>
      <c r="O160" s="849"/>
      <c r="P160" s="849"/>
      <c r="Q160" s="837"/>
      <c r="R160" s="850"/>
    </row>
    <row r="161" spans="1:18" ht="14.4" customHeight="1" x14ac:dyDescent="0.3">
      <c r="A161" s="831" t="s">
        <v>5393</v>
      </c>
      <c r="B161" s="832" t="s">
        <v>5394</v>
      </c>
      <c r="C161" s="832" t="s">
        <v>612</v>
      </c>
      <c r="D161" s="832" t="s">
        <v>5586</v>
      </c>
      <c r="E161" s="832" t="s">
        <v>5619</v>
      </c>
      <c r="F161" s="832" t="s">
        <v>5620</v>
      </c>
      <c r="G161" s="849"/>
      <c r="H161" s="849"/>
      <c r="I161" s="832"/>
      <c r="J161" s="832"/>
      <c r="K161" s="849">
        <v>6</v>
      </c>
      <c r="L161" s="849">
        <v>792</v>
      </c>
      <c r="M161" s="832">
        <v>1</v>
      </c>
      <c r="N161" s="832">
        <v>132</v>
      </c>
      <c r="O161" s="849">
        <v>3</v>
      </c>
      <c r="P161" s="849">
        <v>396</v>
      </c>
      <c r="Q161" s="837">
        <v>0.5</v>
      </c>
      <c r="R161" s="850">
        <v>132</v>
      </c>
    </row>
    <row r="162" spans="1:18" ht="14.4" customHeight="1" x14ac:dyDescent="0.3">
      <c r="A162" s="831" t="s">
        <v>5393</v>
      </c>
      <c r="B162" s="832" t="s">
        <v>5394</v>
      </c>
      <c r="C162" s="832" t="s">
        <v>612</v>
      </c>
      <c r="D162" s="832" t="s">
        <v>5586</v>
      </c>
      <c r="E162" s="832" t="s">
        <v>5621</v>
      </c>
      <c r="F162" s="832" t="s">
        <v>5622</v>
      </c>
      <c r="G162" s="849">
        <v>1555</v>
      </c>
      <c r="H162" s="849">
        <v>550470</v>
      </c>
      <c r="I162" s="832">
        <v>0.84918933094734894</v>
      </c>
      <c r="J162" s="832">
        <v>354</v>
      </c>
      <c r="K162" s="849">
        <v>1826</v>
      </c>
      <c r="L162" s="849">
        <v>648230</v>
      </c>
      <c r="M162" s="832">
        <v>1</v>
      </c>
      <c r="N162" s="832">
        <v>355</v>
      </c>
      <c r="O162" s="849">
        <v>1518</v>
      </c>
      <c r="P162" s="849">
        <v>538890</v>
      </c>
      <c r="Q162" s="837">
        <v>0.83132530120481929</v>
      </c>
      <c r="R162" s="850">
        <v>355</v>
      </c>
    </row>
    <row r="163" spans="1:18" ht="14.4" customHeight="1" x14ac:dyDescent="0.3">
      <c r="A163" s="831" t="s">
        <v>5393</v>
      </c>
      <c r="B163" s="832" t="s">
        <v>5394</v>
      </c>
      <c r="C163" s="832" t="s">
        <v>612</v>
      </c>
      <c r="D163" s="832" t="s">
        <v>5586</v>
      </c>
      <c r="E163" s="832" t="s">
        <v>5623</v>
      </c>
      <c r="F163" s="832" t="s">
        <v>5624</v>
      </c>
      <c r="G163" s="849">
        <v>1</v>
      </c>
      <c r="H163" s="849">
        <v>222</v>
      </c>
      <c r="I163" s="832"/>
      <c r="J163" s="832">
        <v>222</v>
      </c>
      <c r="K163" s="849"/>
      <c r="L163" s="849"/>
      <c r="M163" s="832"/>
      <c r="N163" s="832"/>
      <c r="O163" s="849"/>
      <c r="P163" s="849"/>
      <c r="Q163" s="837"/>
      <c r="R163" s="850"/>
    </row>
    <row r="164" spans="1:18" ht="14.4" customHeight="1" x14ac:dyDescent="0.3">
      <c r="A164" s="831" t="s">
        <v>5393</v>
      </c>
      <c r="B164" s="832" t="s">
        <v>5394</v>
      </c>
      <c r="C164" s="832" t="s">
        <v>612</v>
      </c>
      <c r="D164" s="832" t="s">
        <v>5586</v>
      </c>
      <c r="E164" s="832" t="s">
        <v>5625</v>
      </c>
      <c r="F164" s="832" t="s">
        <v>5626</v>
      </c>
      <c r="G164" s="849">
        <v>87</v>
      </c>
      <c r="H164" s="849">
        <v>41238</v>
      </c>
      <c r="I164" s="832">
        <v>1.3356437246963562</v>
      </c>
      <c r="J164" s="832">
        <v>474</v>
      </c>
      <c r="K164" s="849">
        <v>65</v>
      </c>
      <c r="L164" s="849">
        <v>30875</v>
      </c>
      <c r="M164" s="832">
        <v>1</v>
      </c>
      <c r="N164" s="832">
        <v>475</v>
      </c>
      <c r="O164" s="849">
        <v>62</v>
      </c>
      <c r="P164" s="849">
        <v>29512</v>
      </c>
      <c r="Q164" s="837">
        <v>0.95585425101214572</v>
      </c>
      <c r="R164" s="850">
        <v>476</v>
      </c>
    </row>
    <row r="165" spans="1:18" ht="14.4" customHeight="1" x14ac:dyDescent="0.3">
      <c r="A165" s="831" t="s">
        <v>5393</v>
      </c>
      <c r="B165" s="832" t="s">
        <v>5394</v>
      </c>
      <c r="C165" s="832" t="s">
        <v>612</v>
      </c>
      <c r="D165" s="832" t="s">
        <v>5586</v>
      </c>
      <c r="E165" s="832" t="s">
        <v>5627</v>
      </c>
      <c r="F165" s="832" t="s">
        <v>5628</v>
      </c>
      <c r="G165" s="849">
        <v>85</v>
      </c>
      <c r="H165" s="849">
        <v>14705</v>
      </c>
      <c r="I165" s="832">
        <v>1.118421052631579</v>
      </c>
      <c r="J165" s="832">
        <v>173</v>
      </c>
      <c r="K165" s="849">
        <v>76</v>
      </c>
      <c r="L165" s="849">
        <v>13148</v>
      </c>
      <c r="M165" s="832">
        <v>1</v>
      </c>
      <c r="N165" s="832">
        <v>173</v>
      </c>
      <c r="O165" s="849">
        <v>69</v>
      </c>
      <c r="P165" s="849">
        <v>12006</v>
      </c>
      <c r="Q165" s="837">
        <v>0.91314268329783999</v>
      </c>
      <c r="R165" s="850">
        <v>174</v>
      </c>
    </row>
    <row r="166" spans="1:18" ht="14.4" customHeight="1" x14ac:dyDescent="0.3">
      <c r="A166" s="831" t="s">
        <v>5393</v>
      </c>
      <c r="B166" s="832" t="s">
        <v>5394</v>
      </c>
      <c r="C166" s="832" t="s">
        <v>612</v>
      </c>
      <c r="D166" s="832" t="s">
        <v>5586</v>
      </c>
      <c r="E166" s="832" t="s">
        <v>5629</v>
      </c>
      <c r="F166" s="832" t="s">
        <v>5630</v>
      </c>
      <c r="G166" s="849">
        <v>4</v>
      </c>
      <c r="H166" s="849">
        <v>236</v>
      </c>
      <c r="I166" s="832">
        <v>0.66666666666666663</v>
      </c>
      <c r="J166" s="832">
        <v>59</v>
      </c>
      <c r="K166" s="849">
        <v>6</v>
      </c>
      <c r="L166" s="849">
        <v>354</v>
      </c>
      <c r="M166" s="832">
        <v>1</v>
      </c>
      <c r="N166" s="832">
        <v>59</v>
      </c>
      <c r="O166" s="849">
        <v>2</v>
      </c>
      <c r="P166" s="849">
        <v>118</v>
      </c>
      <c r="Q166" s="837">
        <v>0.33333333333333331</v>
      </c>
      <c r="R166" s="850">
        <v>59</v>
      </c>
    </row>
    <row r="167" spans="1:18" ht="14.4" customHeight="1" x14ac:dyDescent="0.3">
      <c r="A167" s="831" t="s">
        <v>5393</v>
      </c>
      <c r="B167" s="832" t="s">
        <v>5394</v>
      </c>
      <c r="C167" s="832" t="s">
        <v>612</v>
      </c>
      <c r="D167" s="832" t="s">
        <v>5586</v>
      </c>
      <c r="E167" s="832" t="s">
        <v>5631</v>
      </c>
      <c r="F167" s="832" t="s">
        <v>5632</v>
      </c>
      <c r="G167" s="849">
        <v>388</v>
      </c>
      <c r="H167" s="849">
        <v>10864</v>
      </c>
      <c r="I167" s="832">
        <v>0.96758104738154616</v>
      </c>
      <c r="J167" s="832">
        <v>28</v>
      </c>
      <c r="K167" s="849">
        <v>401</v>
      </c>
      <c r="L167" s="849">
        <v>11228</v>
      </c>
      <c r="M167" s="832">
        <v>1</v>
      </c>
      <c r="N167" s="832">
        <v>28</v>
      </c>
      <c r="O167" s="849">
        <v>334</v>
      </c>
      <c r="P167" s="849">
        <v>9352</v>
      </c>
      <c r="Q167" s="837">
        <v>0.83291770573566082</v>
      </c>
      <c r="R167" s="850">
        <v>28</v>
      </c>
    </row>
    <row r="168" spans="1:18" ht="14.4" customHeight="1" x14ac:dyDescent="0.3">
      <c r="A168" s="831" t="s">
        <v>5393</v>
      </c>
      <c r="B168" s="832" t="s">
        <v>5394</v>
      </c>
      <c r="C168" s="832" t="s">
        <v>612</v>
      </c>
      <c r="D168" s="832" t="s">
        <v>5586</v>
      </c>
      <c r="E168" s="832" t="s">
        <v>5633</v>
      </c>
      <c r="F168" s="832" t="s">
        <v>5634</v>
      </c>
      <c r="G168" s="849">
        <v>3328</v>
      </c>
      <c r="H168" s="849">
        <v>589056</v>
      </c>
      <c r="I168" s="832">
        <v>1.1734837799717912</v>
      </c>
      <c r="J168" s="832">
        <v>177</v>
      </c>
      <c r="K168" s="849">
        <v>2836</v>
      </c>
      <c r="L168" s="849">
        <v>501972</v>
      </c>
      <c r="M168" s="832">
        <v>1</v>
      </c>
      <c r="N168" s="832">
        <v>177</v>
      </c>
      <c r="O168" s="849">
        <v>2995</v>
      </c>
      <c r="P168" s="849">
        <v>533110</v>
      </c>
      <c r="Q168" s="837">
        <v>1.06203134836206</v>
      </c>
      <c r="R168" s="850">
        <v>178</v>
      </c>
    </row>
    <row r="169" spans="1:18" ht="14.4" customHeight="1" x14ac:dyDescent="0.3">
      <c r="A169" s="831" t="s">
        <v>5393</v>
      </c>
      <c r="B169" s="832" t="s">
        <v>5394</v>
      </c>
      <c r="C169" s="832" t="s">
        <v>612</v>
      </c>
      <c r="D169" s="832" t="s">
        <v>5586</v>
      </c>
      <c r="E169" s="832" t="s">
        <v>5635</v>
      </c>
      <c r="F169" s="832" t="s">
        <v>5636</v>
      </c>
      <c r="G169" s="849">
        <v>6</v>
      </c>
      <c r="H169" s="849">
        <v>354</v>
      </c>
      <c r="I169" s="832"/>
      <c r="J169" s="832">
        <v>59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5393</v>
      </c>
      <c r="B170" s="832" t="s">
        <v>5394</v>
      </c>
      <c r="C170" s="832" t="s">
        <v>612</v>
      </c>
      <c r="D170" s="832" t="s">
        <v>5586</v>
      </c>
      <c r="E170" s="832" t="s">
        <v>5637</v>
      </c>
      <c r="F170" s="832" t="s">
        <v>5638</v>
      </c>
      <c r="G170" s="849">
        <v>212</v>
      </c>
      <c r="H170" s="849">
        <v>148612</v>
      </c>
      <c r="I170" s="832">
        <v>0.90598290598290598</v>
      </c>
      <c r="J170" s="832">
        <v>701</v>
      </c>
      <c r="K170" s="849">
        <v>234</v>
      </c>
      <c r="L170" s="849">
        <v>164034</v>
      </c>
      <c r="M170" s="832">
        <v>1</v>
      </c>
      <c r="N170" s="832">
        <v>701</v>
      </c>
      <c r="O170" s="849">
        <v>202</v>
      </c>
      <c r="P170" s="849">
        <v>141804</v>
      </c>
      <c r="Q170" s="837">
        <v>0.86447931526390875</v>
      </c>
      <c r="R170" s="850">
        <v>702</v>
      </c>
    </row>
    <row r="171" spans="1:18" ht="14.4" customHeight="1" x14ac:dyDescent="0.3">
      <c r="A171" s="831" t="s">
        <v>5393</v>
      </c>
      <c r="B171" s="832" t="s">
        <v>5394</v>
      </c>
      <c r="C171" s="832" t="s">
        <v>642</v>
      </c>
      <c r="D171" s="832" t="s">
        <v>5395</v>
      </c>
      <c r="E171" s="832" t="s">
        <v>5483</v>
      </c>
      <c r="F171" s="832" t="s">
        <v>5481</v>
      </c>
      <c r="G171" s="849"/>
      <c r="H171" s="849"/>
      <c r="I171" s="832"/>
      <c r="J171" s="832"/>
      <c r="K171" s="849">
        <v>6</v>
      </c>
      <c r="L171" s="849">
        <v>285020</v>
      </c>
      <c r="M171" s="832">
        <v>1</v>
      </c>
      <c r="N171" s="832">
        <v>47503.333333333336</v>
      </c>
      <c r="O171" s="849"/>
      <c r="P171" s="849"/>
      <c r="Q171" s="837"/>
      <c r="R171" s="850"/>
    </row>
    <row r="172" spans="1:18" ht="14.4" customHeight="1" x14ac:dyDescent="0.3">
      <c r="A172" s="831" t="s">
        <v>5393</v>
      </c>
      <c r="B172" s="832" t="s">
        <v>5394</v>
      </c>
      <c r="C172" s="832" t="s">
        <v>642</v>
      </c>
      <c r="D172" s="832" t="s">
        <v>5395</v>
      </c>
      <c r="E172" s="832" t="s">
        <v>5533</v>
      </c>
      <c r="F172" s="832" t="s">
        <v>5534</v>
      </c>
      <c r="G172" s="849"/>
      <c r="H172" s="849"/>
      <c r="I172" s="832"/>
      <c r="J172" s="832"/>
      <c r="K172" s="849"/>
      <c r="L172" s="849"/>
      <c r="M172" s="832"/>
      <c r="N172" s="832"/>
      <c r="O172" s="849">
        <v>0</v>
      </c>
      <c r="P172" s="849">
        <v>0</v>
      </c>
      <c r="Q172" s="837"/>
      <c r="R172" s="850"/>
    </row>
    <row r="173" spans="1:18" ht="14.4" customHeight="1" x14ac:dyDescent="0.3">
      <c r="A173" s="831" t="s">
        <v>5393</v>
      </c>
      <c r="B173" s="832" t="s">
        <v>5394</v>
      </c>
      <c r="C173" s="832" t="s">
        <v>642</v>
      </c>
      <c r="D173" s="832" t="s">
        <v>5586</v>
      </c>
      <c r="E173" s="832" t="s">
        <v>5605</v>
      </c>
      <c r="F173" s="832" t="s">
        <v>5606</v>
      </c>
      <c r="G173" s="849"/>
      <c r="H173" s="849"/>
      <c r="I173" s="832"/>
      <c r="J173" s="832"/>
      <c r="K173" s="849">
        <v>2</v>
      </c>
      <c r="L173" s="849">
        <v>0</v>
      </c>
      <c r="M173" s="832"/>
      <c r="N173" s="832">
        <v>0</v>
      </c>
      <c r="O173" s="849">
        <v>0</v>
      </c>
      <c r="P173" s="849">
        <v>0</v>
      </c>
      <c r="Q173" s="837"/>
      <c r="R173" s="850"/>
    </row>
    <row r="174" spans="1:18" ht="14.4" customHeight="1" x14ac:dyDescent="0.3">
      <c r="A174" s="831" t="s">
        <v>5393</v>
      </c>
      <c r="B174" s="832" t="s">
        <v>5394</v>
      </c>
      <c r="C174" s="832" t="s">
        <v>5639</v>
      </c>
      <c r="D174" s="832" t="s">
        <v>5395</v>
      </c>
      <c r="E174" s="832" t="s">
        <v>5406</v>
      </c>
      <c r="F174" s="832" t="s">
        <v>5640</v>
      </c>
      <c r="G174" s="849">
        <v>1.4210854715202004E-14</v>
      </c>
      <c r="H174" s="849">
        <v>0</v>
      </c>
      <c r="I174" s="832">
        <v>0</v>
      </c>
      <c r="J174" s="832">
        <v>0</v>
      </c>
      <c r="K174" s="849">
        <v>0</v>
      </c>
      <c r="L174" s="849">
        <v>1.4551915228366852E-11</v>
      </c>
      <c r="M174" s="832">
        <v>1</v>
      </c>
      <c r="N174" s="832"/>
      <c r="O174" s="849">
        <v>-1.4210854715202004E-14</v>
      </c>
      <c r="P174" s="849">
        <v>-5.8207660913467407E-11</v>
      </c>
      <c r="Q174" s="837">
        <v>-4</v>
      </c>
      <c r="R174" s="850">
        <v>4096</v>
      </c>
    </row>
    <row r="175" spans="1:18" ht="14.4" customHeight="1" x14ac:dyDescent="0.3">
      <c r="A175" s="831" t="s">
        <v>5393</v>
      </c>
      <c r="B175" s="832" t="s">
        <v>5394</v>
      </c>
      <c r="C175" s="832" t="s">
        <v>5639</v>
      </c>
      <c r="D175" s="832" t="s">
        <v>5395</v>
      </c>
      <c r="E175" s="832" t="s">
        <v>5408</v>
      </c>
      <c r="F175" s="832" t="s">
        <v>5640</v>
      </c>
      <c r="G175" s="849">
        <v>-1.4210854715202004E-14</v>
      </c>
      <c r="H175" s="849">
        <v>1.7462298274040222E-10</v>
      </c>
      <c r="I175" s="832">
        <v>0.375</v>
      </c>
      <c r="J175" s="832">
        <v>-12288</v>
      </c>
      <c r="K175" s="849">
        <v>0</v>
      </c>
      <c r="L175" s="849">
        <v>4.6566128730773926E-10</v>
      </c>
      <c r="M175" s="832">
        <v>1</v>
      </c>
      <c r="N175" s="832"/>
      <c r="O175" s="849">
        <v>0</v>
      </c>
      <c r="P175" s="849">
        <v>4.3655745685100555E-10</v>
      </c>
      <c r="Q175" s="837">
        <v>0.9375</v>
      </c>
      <c r="R175" s="850"/>
    </row>
    <row r="176" spans="1:18" ht="14.4" customHeight="1" x14ac:dyDescent="0.3">
      <c r="A176" s="831" t="s">
        <v>5393</v>
      </c>
      <c r="B176" s="832" t="s">
        <v>5394</v>
      </c>
      <c r="C176" s="832" t="s">
        <v>5639</v>
      </c>
      <c r="D176" s="832" t="s">
        <v>5395</v>
      </c>
      <c r="E176" s="832" t="s">
        <v>5411</v>
      </c>
      <c r="F176" s="832" t="s">
        <v>4300</v>
      </c>
      <c r="G176" s="849">
        <v>0</v>
      </c>
      <c r="H176" s="849">
        <v>1.4551915228366852E-11</v>
      </c>
      <c r="I176" s="832">
        <v>-0.5</v>
      </c>
      <c r="J176" s="832"/>
      <c r="K176" s="849">
        <v>0</v>
      </c>
      <c r="L176" s="849">
        <v>-2.9103830456733704E-11</v>
      </c>
      <c r="M176" s="832">
        <v>1</v>
      </c>
      <c r="N176" s="832"/>
      <c r="O176" s="849"/>
      <c r="P176" s="849"/>
      <c r="Q176" s="837"/>
      <c r="R176" s="850"/>
    </row>
    <row r="177" spans="1:18" ht="14.4" customHeight="1" x14ac:dyDescent="0.3">
      <c r="A177" s="831" t="s">
        <v>5393</v>
      </c>
      <c r="B177" s="832" t="s">
        <v>5394</v>
      </c>
      <c r="C177" s="832" t="s">
        <v>5639</v>
      </c>
      <c r="D177" s="832" t="s">
        <v>5395</v>
      </c>
      <c r="E177" s="832" t="s">
        <v>5412</v>
      </c>
      <c r="F177" s="832" t="s">
        <v>5641</v>
      </c>
      <c r="G177" s="849">
        <v>0</v>
      </c>
      <c r="H177" s="849">
        <v>0</v>
      </c>
      <c r="I177" s="832">
        <v>0</v>
      </c>
      <c r="J177" s="832"/>
      <c r="K177" s="849">
        <v>0</v>
      </c>
      <c r="L177" s="849">
        <v>-5.8207660913467407E-11</v>
      </c>
      <c r="M177" s="832">
        <v>1</v>
      </c>
      <c r="N177" s="832"/>
      <c r="O177" s="849">
        <v>0</v>
      </c>
      <c r="P177" s="849">
        <v>0</v>
      </c>
      <c r="Q177" s="837">
        <v>0</v>
      </c>
      <c r="R177" s="850"/>
    </row>
    <row r="178" spans="1:18" ht="14.4" customHeight="1" x14ac:dyDescent="0.3">
      <c r="A178" s="831" t="s">
        <v>5393</v>
      </c>
      <c r="B178" s="832" t="s">
        <v>5394</v>
      </c>
      <c r="C178" s="832" t="s">
        <v>5639</v>
      </c>
      <c r="D178" s="832" t="s">
        <v>5395</v>
      </c>
      <c r="E178" s="832" t="s">
        <v>5415</v>
      </c>
      <c r="F178" s="832" t="s">
        <v>2511</v>
      </c>
      <c r="G178" s="849">
        <v>0</v>
      </c>
      <c r="H178" s="849">
        <v>-1.0913936421275139E-10</v>
      </c>
      <c r="I178" s="832">
        <v>0.234375</v>
      </c>
      <c r="J178" s="832"/>
      <c r="K178" s="849">
        <v>0</v>
      </c>
      <c r="L178" s="849">
        <v>-4.6566128730773926E-10</v>
      </c>
      <c r="M178" s="832">
        <v>1</v>
      </c>
      <c r="N178" s="832"/>
      <c r="O178" s="849">
        <v>0</v>
      </c>
      <c r="P178" s="849">
        <v>0</v>
      </c>
      <c r="Q178" s="837">
        <v>0</v>
      </c>
      <c r="R178" s="850"/>
    </row>
    <row r="179" spans="1:18" ht="14.4" customHeight="1" x14ac:dyDescent="0.3">
      <c r="A179" s="831" t="s">
        <v>5393</v>
      </c>
      <c r="B179" s="832" t="s">
        <v>5394</v>
      </c>
      <c r="C179" s="832" t="s">
        <v>5639</v>
      </c>
      <c r="D179" s="832" t="s">
        <v>5395</v>
      </c>
      <c r="E179" s="832" t="s">
        <v>5416</v>
      </c>
      <c r="F179" s="832" t="s">
        <v>2511</v>
      </c>
      <c r="G179" s="849">
        <v>0</v>
      </c>
      <c r="H179" s="849">
        <v>2.2118911147117615E-9</v>
      </c>
      <c r="I179" s="832">
        <v>2.5333333333333332</v>
      </c>
      <c r="J179" s="832"/>
      <c r="K179" s="849">
        <v>0</v>
      </c>
      <c r="L179" s="849">
        <v>8.7311491370201111E-10</v>
      </c>
      <c r="M179" s="832">
        <v>1</v>
      </c>
      <c r="N179" s="832"/>
      <c r="O179" s="849"/>
      <c r="P179" s="849"/>
      <c r="Q179" s="837"/>
      <c r="R179" s="850"/>
    </row>
    <row r="180" spans="1:18" ht="14.4" customHeight="1" x14ac:dyDescent="0.3">
      <c r="A180" s="831" t="s">
        <v>5393</v>
      </c>
      <c r="B180" s="832" t="s">
        <v>5394</v>
      </c>
      <c r="C180" s="832" t="s">
        <v>5639</v>
      </c>
      <c r="D180" s="832" t="s">
        <v>5395</v>
      </c>
      <c r="E180" s="832" t="s">
        <v>5418</v>
      </c>
      <c r="F180" s="832" t="s">
        <v>5642</v>
      </c>
      <c r="G180" s="849">
        <v>0</v>
      </c>
      <c r="H180" s="849">
        <v>0</v>
      </c>
      <c r="I180" s="832"/>
      <c r="J180" s="832"/>
      <c r="K180" s="849">
        <v>0</v>
      </c>
      <c r="L180" s="849">
        <v>0</v>
      </c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5393</v>
      </c>
      <c r="B181" s="832" t="s">
        <v>5394</v>
      </c>
      <c r="C181" s="832" t="s">
        <v>5639</v>
      </c>
      <c r="D181" s="832" t="s">
        <v>5395</v>
      </c>
      <c r="E181" s="832" t="s">
        <v>5423</v>
      </c>
      <c r="F181" s="832" t="s">
        <v>2511</v>
      </c>
      <c r="G181" s="849"/>
      <c r="H181" s="849"/>
      <c r="I181" s="832"/>
      <c r="J181" s="832"/>
      <c r="K181" s="849">
        <v>0</v>
      </c>
      <c r="L181" s="849">
        <v>2.6193447411060333E-10</v>
      </c>
      <c r="M181" s="832">
        <v>1</v>
      </c>
      <c r="N181" s="832"/>
      <c r="O181" s="849"/>
      <c r="P181" s="849"/>
      <c r="Q181" s="837"/>
      <c r="R181" s="850"/>
    </row>
    <row r="182" spans="1:18" ht="14.4" customHeight="1" x14ac:dyDescent="0.3">
      <c r="A182" s="831" t="s">
        <v>5393</v>
      </c>
      <c r="B182" s="832" t="s">
        <v>5394</v>
      </c>
      <c r="C182" s="832" t="s">
        <v>5639</v>
      </c>
      <c r="D182" s="832" t="s">
        <v>5395</v>
      </c>
      <c r="E182" s="832" t="s">
        <v>5424</v>
      </c>
      <c r="F182" s="832" t="s">
        <v>5643</v>
      </c>
      <c r="G182" s="849">
        <v>0</v>
      </c>
      <c r="H182" s="849">
        <v>-1.7462298274040222E-10</v>
      </c>
      <c r="I182" s="832">
        <v>-3</v>
      </c>
      <c r="J182" s="832"/>
      <c r="K182" s="849">
        <v>0</v>
      </c>
      <c r="L182" s="849">
        <v>5.8207660913467407E-11</v>
      </c>
      <c r="M182" s="832">
        <v>1</v>
      </c>
      <c r="N182" s="832"/>
      <c r="O182" s="849">
        <v>0</v>
      </c>
      <c r="P182" s="849">
        <v>1.1641532182693481E-10</v>
      </c>
      <c r="Q182" s="837">
        <v>2</v>
      </c>
      <c r="R182" s="850"/>
    </row>
    <row r="183" spans="1:18" ht="14.4" customHeight="1" x14ac:dyDescent="0.3">
      <c r="A183" s="831" t="s">
        <v>5393</v>
      </c>
      <c r="B183" s="832" t="s">
        <v>5394</v>
      </c>
      <c r="C183" s="832" t="s">
        <v>5639</v>
      </c>
      <c r="D183" s="832" t="s">
        <v>5395</v>
      </c>
      <c r="E183" s="832" t="s">
        <v>5425</v>
      </c>
      <c r="F183" s="832" t="s">
        <v>5643</v>
      </c>
      <c r="G183" s="849">
        <v>0</v>
      </c>
      <c r="H183" s="849">
        <v>-1.1641532182693481E-10</v>
      </c>
      <c r="I183" s="832"/>
      <c r="J183" s="832"/>
      <c r="K183" s="849">
        <v>0</v>
      </c>
      <c r="L183" s="849">
        <v>0</v>
      </c>
      <c r="M183" s="832"/>
      <c r="N183" s="832"/>
      <c r="O183" s="849">
        <v>0</v>
      </c>
      <c r="P183" s="849">
        <v>-4.6566128730773926E-10</v>
      </c>
      <c r="Q183" s="837"/>
      <c r="R183" s="850"/>
    </row>
    <row r="184" spans="1:18" ht="14.4" customHeight="1" x14ac:dyDescent="0.3">
      <c r="A184" s="831" t="s">
        <v>5393</v>
      </c>
      <c r="B184" s="832" t="s">
        <v>5394</v>
      </c>
      <c r="C184" s="832" t="s">
        <v>5639</v>
      </c>
      <c r="D184" s="832" t="s">
        <v>5395</v>
      </c>
      <c r="E184" s="832" t="s">
        <v>5426</v>
      </c>
      <c r="F184" s="832" t="s">
        <v>5643</v>
      </c>
      <c r="G184" s="849">
        <v>0</v>
      </c>
      <c r="H184" s="849">
        <v>8.149072527885437E-10</v>
      </c>
      <c r="I184" s="832">
        <v>3.5</v>
      </c>
      <c r="J184" s="832"/>
      <c r="K184" s="849">
        <v>0</v>
      </c>
      <c r="L184" s="849">
        <v>2.3283064365386963E-10</v>
      </c>
      <c r="M184" s="832">
        <v>1</v>
      </c>
      <c r="N184" s="832"/>
      <c r="O184" s="849">
        <v>0</v>
      </c>
      <c r="P184" s="849">
        <v>1.1641532182693481E-10</v>
      </c>
      <c r="Q184" s="837">
        <v>0.5</v>
      </c>
      <c r="R184" s="850"/>
    </row>
    <row r="185" spans="1:18" ht="14.4" customHeight="1" x14ac:dyDescent="0.3">
      <c r="A185" s="831" t="s">
        <v>5393</v>
      </c>
      <c r="B185" s="832" t="s">
        <v>5394</v>
      </c>
      <c r="C185" s="832" t="s">
        <v>5639</v>
      </c>
      <c r="D185" s="832" t="s">
        <v>5395</v>
      </c>
      <c r="E185" s="832" t="s">
        <v>5427</v>
      </c>
      <c r="F185" s="832" t="s">
        <v>5644</v>
      </c>
      <c r="G185" s="849">
        <v>0</v>
      </c>
      <c r="H185" s="849">
        <v>0</v>
      </c>
      <c r="I185" s="832">
        <v>0</v>
      </c>
      <c r="J185" s="832"/>
      <c r="K185" s="849">
        <v>0</v>
      </c>
      <c r="L185" s="849">
        <v>-1.1641532182693481E-10</v>
      </c>
      <c r="M185" s="832">
        <v>1</v>
      </c>
      <c r="N185" s="832"/>
      <c r="O185" s="849"/>
      <c r="P185" s="849"/>
      <c r="Q185" s="837"/>
      <c r="R185" s="850"/>
    </row>
    <row r="186" spans="1:18" ht="14.4" customHeight="1" x14ac:dyDescent="0.3">
      <c r="A186" s="831" t="s">
        <v>5393</v>
      </c>
      <c r="B186" s="832" t="s">
        <v>5394</v>
      </c>
      <c r="C186" s="832" t="s">
        <v>5639</v>
      </c>
      <c r="D186" s="832" t="s">
        <v>5395</v>
      </c>
      <c r="E186" s="832" t="s">
        <v>5469</v>
      </c>
      <c r="F186" s="832" t="s">
        <v>5644</v>
      </c>
      <c r="G186" s="849">
        <v>0</v>
      </c>
      <c r="H186" s="849">
        <v>-5.8207660913467407E-11</v>
      </c>
      <c r="I186" s="832">
        <v>-1</v>
      </c>
      <c r="J186" s="832"/>
      <c r="K186" s="849">
        <v>0</v>
      </c>
      <c r="L186" s="849">
        <v>5.8207660913467407E-11</v>
      </c>
      <c r="M186" s="832">
        <v>1</v>
      </c>
      <c r="N186" s="832"/>
      <c r="O186" s="849">
        <v>0</v>
      </c>
      <c r="P186" s="849">
        <v>-1.1641532182693481E-10</v>
      </c>
      <c r="Q186" s="837">
        <v>-2</v>
      </c>
      <c r="R186" s="850"/>
    </row>
    <row r="187" spans="1:18" ht="14.4" customHeight="1" x14ac:dyDescent="0.3">
      <c r="A187" s="831" t="s">
        <v>5393</v>
      </c>
      <c r="B187" s="832" t="s">
        <v>5394</v>
      </c>
      <c r="C187" s="832" t="s">
        <v>5639</v>
      </c>
      <c r="D187" s="832" t="s">
        <v>5395</v>
      </c>
      <c r="E187" s="832" t="s">
        <v>5472</v>
      </c>
      <c r="F187" s="832" t="s">
        <v>5473</v>
      </c>
      <c r="G187" s="849">
        <v>0</v>
      </c>
      <c r="H187" s="849">
        <v>0</v>
      </c>
      <c r="I187" s="832"/>
      <c r="J187" s="832"/>
      <c r="K187" s="849"/>
      <c r="L187" s="849"/>
      <c r="M187" s="832"/>
      <c r="N187" s="832"/>
      <c r="O187" s="849"/>
      <c r="P187" s="849"/>
      <c r="Q187" s="837"/>
      <c r="R187" s="850"/>
    </row>
    <row r="188" spans="1:18" ht="14.4" customHeight="1" x14ac:dyDescent="0.3">
      <c r="A188" s="831" t="s">
        <v>5393</v>
      </c>
      <c r="B188" s="832" t="s">
        <v>5394</v>
      </c>
      <c r="C188" s="832" t="s">
        <v>5639</v>
      </c>
      <c r="D188" s="832" t="s">
        <v>5395</v>
      </c>
      <c r="E188" s="832" t="s">
        <v>5478</v>
      </c>
      <c r="F188" s="832" t="s">
        <v>5479</v>
      </c>
      <c r="G188" s="849">
        <v>7.1054273576010019E-15</v>
      </c>
      <c r="H188" s="849">
        <v>1.6007106751203537E-10</v>
      </c>
      <c r="I188" s="832">
        <v>-0.7857142857142857</v>
      </c>
      <c r="J188" s="832">
        <v>22528</v>
      </c>
      <c r="K188" s="849">
        <v>0</v>
      </c>
      <c r="L188" s="849">
        <v>-2.0372681319713593E-10</v>
      </c>
      <c r="M188" s="832">
        <v>1</v>
      </c>
      <c r="N188" s="832"/>
      <c r="O188" s="849">
        <v>-1.0658141036401503E-14</v>
      </c>
      <c r="P188" s="849">
        <v>5.8207660913467407E-11</v>
      </c>
      <c r="Q188" s="837">
        <v>-0.2857142857142857</v>
      </c>
      <c r="R188" s="850">
        <v>-5461.333333333333</v>
      </c>
    </row>
    <row r="189" spans="1:18" ht="14.4" customHeight="1" x14ac:dyDescent="0.3">
      <c r="A189" s="831" t="s">
        <v>5393</v>
      </c>
      <c r="B189" s="832" t="s">
        <v>5394</v>
      </c>
      <c r="C189" s="832" t="s">
        <v>5639</v>
      </c>
      <c r="D189" s="832" t="s">
        <v>5395</v>
      </c>
      <c r="E189" s="832" t="s">
        <v>5484</v>
      </c>
      <c r="F189" s="832" t="s">
        <v>5645</v>
      </c>
      <c r="G189" s="849"/>
      <c r="H189" s="849"/>
      <c r="I189" s="832"/>
      <c r="J189" s="832"/>
      <c r="K189" s="849"/>
      <c r="L189" s="849"/>
      <c r="M189" s="832"/>
      <c r="N189" s="832"/>
      <c r="O189" s="849">
        <v>0</v>
      </c>
      <c r="P189" s="849">
        <v>0</v>
      </c>
      <c r="Q189" s="837"/>
      <c r="R189" s="850"/>
    </row>
    <row r="190" spans="1:18" ht="14.4" customHeight="1" x14ac:dyDescent="0.3">
      <c r="A190" s="831" t="s">
        <v>5393</v>
      </c>
      <c r="B190" s="832" t="s">
        <v>5394</v>
      </c>
      <c r="C190" s="832" t="s">
        <v>5639</v>
      </c>
      <c r="D190" s="832" t="s">
        <v>5395</v>
      </c>
      <c r="E190" s="832" t="s">
        <v>5486</v>
      </c>
      <c r="F190" s="832" t="s">
        <v>5487</v>
      </c>
      <c r="G190" s="849">
        <v>3.219646771412954E-15</v>
      </c>
      <c r="H190" s="849">
        <v>8.3673512563109398E-11</v>
      </c>
      <c r="I190" s="832">
        <v>46</v>
      </c>
      <c r="J190" s="832">
        <v>25988.413793103449</v>
      </c>
      <c r="K190" s="849">
        <v>-3.3306690738754696E-16</v>
      </c>
      <c r="L190" s="849">
        <v>1.8189894035458565E-12</v>
      </c>
      <c r="M190" s="832">
        <v>1</v>
      </c>
      <c r="N190" s="832">
        <v>-5461.333333333333</v>
      </c>
      <c r="O190" s="849">
        <v>0</v>
      </c>
      <c r="P190" s="849">
        <v>0</v>
      </c>
      <c r="Q190" s="837">
        <v>0</v>
      </c>
      <c r="R190" s="850"/>
    </row>
    <row r="191" spans="1:18" ht="14.4" customHeight="1" x14ac:dyDescent="0.3">
      <c r="A191" s="831" t="s">
        <v>5393</v>
      </c>
      <c r="B191" s="832" t="s">
        <v>5394</v>
      </c>
      <c r="C191" s="832" t="s">
        <v>5639</v>
      </c>
      <c r="D191" s="832" t="s">
        <v>5395</v>
      </c>
      <c r="E191" s="832" t="s">
        <v>5488</v>
      </c>
      <c r="F191" s="832" t="s">
        <v>5641</v>
      </c>
      <c r="G191" s="849">
        <v>0</v>
      </c>
      <c r="H191" s="849">
        <v>2.9103830456733704E-10</v>
      </c>
      <c r="I191" s="832">
        <v>-1.25</v>
      </c>
      <c r="J191" s="832"/>
      <c r="K191" s="849">
        <v>0</v>
      </c>
      <c r="L191" s="849">
        <v>-2.3283064365386963E-10</v>
      </c>
      <c r="M191" s="832">
        <v>1</v>
      </c>
      <c r="N191" s="832"/>
      <c r="O191" s="849">
        <v>0</v>
      </c>
      <c r="P191" s="849">
        <v>0</v>
      </c>
      <c r="Q191" s="837">
        <v>0</v>
      </c>
      <c r="R191" s="850"/>
    </row>
    <row r="192" spans="1:18" ht="14.4" customHeight="1" x14ac:dyDescent="0.3">
      <c r="A192" s="831" t="s">
        <v>5393</v>
      </c>
      <c r="B192" s="832" t="s">
        <v>5394</v>
      </c>
      <c r="C192" s="832" t="s">
        <v>5639</v>
      </c>
      <c r="D192" s="832" t="s">
        <v>5395</v>
      </c>
      <c r="E192" s="832" t="s">
        <v>5491</v>
      </c>
      <c r="F192" s="832" t="s">
        <v>5473</v>
      </c>
      <c r="G192" s="849"/>
      <c r="H192" s="849"/>
      <c r="I192" s="832"/>
      <c r="J192" s="832"/>
      <c r="K192" s="849">
        <v>0</v>
      </c>
      <c r="L192" s="849">
        <v>0</v>
      </c>
      <c r="M192" s="832"/>
      <c r="N192" s="832"/>
      <c r="O192" s="849">
        <v>0</v>
      </c>
      <c r="P192" s="849">
        <v>-3.637978807091713E-12</v>
      </c>
      <c r="Q192" s="837"/>
      <c r="R192" s="850"/>
    </row>
    <row r="193" spans="1:18" ht="14.4" customHeight="1" x14ac:dyDescent="0.3">
      <c r="A193" s="831" t="s">
        <v>5393</v>
      </c>
      <c r="B193" s="832" t="s">
        <v>5394</v>
      </c>
      <c r="C193" s="832" t="s">
        <v>5639</v>
      </c>
      <c r="D193" s="832" t="s">
        <v>5395</v>
      </c>
      <c r="E193" s="832" t="s">
        <v>5496</v>
      </c>
      <c r="F193" s="832" t="s">
        <v>5646</v>
      </c>
      <c r="G193" s="849"/>
      <c r="H193" s="849"/>
      <c r="I193" s="832"/>
      <c r="J193" s="832"/>
      <c r="K193" s="849">
        <v>0</v>
      </c>
      <c r="L193" s="849">
        <v>0</v>
      </c>
      <c r="M193" s="832"/>
      <c r="N193" s="832"/>
      <c r="O193" s="849">
        <v>0</v>
      </c>
      <c r="P193" s="849">
        <v>0</v>
      </c>
      <c r="Q193" s="837"/>
      <c r="R193" s="850"/>
    </row>
    <row r="194" spans="1:18" ht="14.4" customHeight="1" x14ac:dyDescent="0.3">
      <c r="A194" s="831" t="s">
        <v>5393</v>
      </c>
      <c r="B194" s="832" t="s">
        <v>5394</v>
      </c>
      <c r="C194" s="832" t="s">
        <v>5639</v>
      </c>
      <c r="D194" s="832" t="s">
        <v>5395</v>
      </c>
      <c r="E194" s="832" t="s">
        <v>5501</v>
      </c>
      <c r="F194" s="832" t="s">
        <v>5487</v>
      </c>
      <c r="G194" s="849">
        <v>0</v>
      </c>
      <c r="H194" s="849">
        <v>0</v>
      </c>
      <c r="I194" s="832"/>
      <c r="J194" s="832"/>
      <c r="K194" s="849"/>
      <c r="L194" s="849"/>
      <c r="M194" s="832"/>
      <c r="N194" s="832"/>
      <c r="O194" s="849"/>
      <c r="P194" s="849"/>
      <c r="Q194" s="837"/>
      <c r="R194" s="850"/>
    </row>
    <row r="195" spans="1:18" ht="14.4" customHeight="1" x14ac:dyDescent="0.3">
      <c r="A195" s="831" t="s">
        <v>5393</v>
      </c>
      <c r="B195" s="832" t="s">
        <v>5394</v>
      </c>
      <c r="C195" s="832" t="s">
        <v>5639</v>
      </c>
      <c r="D195" s="832" t="s">
        <v>5395</v>
      </c>
      <c r="E195" s="832" t="s">
        <v>5521</v>
      </c>
      <c r="F195" s="832" t="s">
        <v>5647</v>
      </c>
      <c r="G195" s="849">
        <v>0</v>
      </c>
      <c r="H195" s="849">
        <v>0</v>
      </c>
      <c r="I195" s="832">
        <v>0</v>
      </c>
      <c r="J195" s="832"/>
      <c r="K195" s="849">
        <v>0</v>
      </c>
      <c r="L195" s="849">
        <v>1.1641532182693481E-10</v>
      </c>
      <c r="M195" s="832">
        <v>1</v>
      </c>
      <c r="N195" s="832"/>
      <c r="O195" s="849">
        <v>0</v>
      </c>
      <c r="P195" s="849">
        <v>-5.8207660913467407E-11</v>
      </c>
      <c r="Q195" s="837">
        <v>-0.5</v>
      </c>
      <c r="R195" s="850"/>
    </row>
    <row r="196" spans="1:18" ht="14.4" customHeight="1" x14ac:dyDescent="0.3">
      <c r="A196" s="831" t="s">
        <v>5393</v>
      </c>
      <c r="B196" s="832" t="s">
        <v>5394</v>
      </c>
      <c r="C196" s="832" t="s">
        <v>5639</v>
      </c>
      <c r="D196" s="832" t="s">
        <v>5395</v>
      </c>
      <c r="E196" s="832" t="s">
        <v>5523</v>
      </c>
      <c r="F196" s="832" t="s">
        <v>5648</v>
      </c>
      <c r="G196" s="849">
        <v>-3.5527136788005009E-15</v>
      </c>
      <c r="H196" s="849">
        <v>5.8207660913467407E-11</v>
      </c>
      <c r="I196" s="832">
        <v>2.2857142857142856</v>
      </c>
      <c r="J196" s="832">
        <v>-16384</v>
      </c>
      <c r="K196" s="849">
        <v>6.2172489379008766E-15</v>
      </c>
      <c r="L196" s="849">
        <v>2.5465851649641991E-11</v>
      </c>
      <c r="M196" s="832">
        <v>1</v>
      </c>
      <c r="N196" s="832">
        <v>4096</v>
      </c>
      <c r="O196" s="849"/>
      <c r="P196" s="849"/>
      <c r="Q196" s="837"/>
      <c r="R196" s="850"/>
    </row>
    <row r="197" spans="1:18" ht="14.4" customHeight="1" x14ac:dyDescent="0.3">
      <c r="A197" s="831" t="s">
        <v>5393</v>
      </c>
      <c r="B197" s="832" t="s">
        <v>5394</v>
      </c>
      <c r="C197" s="832" t="s">
        <v>5639</v>
      </c>
      <c r="D197" s="832" t="s">
        <v>5395</v>
      </c>
      <c r="E197" s="832" t="s">
        <v>5528</v>
      </c>
      <c r="F197" s="832" t="s">
        <v>5649</v>
      </c>
      <c r="G197" s="849">
        <v>0</v>
      </c>
      <c r="H197" s="849">
        <v>0</v>
      </c>
      <c r="I197" s="832"/>
      <c r="J197" s="832"/>
      <c r="K197" s="849">
        <v>0</v>
      </c>
      <c r="L197" s="849">
        <v>0</v>
      </c>
      <c r="M197" s="832"/>
      <c r="N197" s="832"/>
      <c r="O197" s="849">
        <v>0</v>
      </c>
      <c r="P197" s="849">
        <v>1.1641532182693481E-10</v>
      </c>
      <c r="Q197" s="837"/>
      <c r="R197" s="850"/>
    </row>
    <row r="198" spans="1:18" ht="14.4" customHeight="1" x14ac:dyDescent="0.3">
      <c r="A198" s="831" t="s">
        <v>5393</v>
      </c>
      <c r="B198" s="832" t="s">
        <v>5394</v>
      </c>
      <c r="C198" s="832" t="s">
        <v>5639</v>
      </c>
      <c r="D198" s="832" t="s">
        <v>5395</v>
      </c>
      <c r="E198" s="832" t="s">
        <v>5530</v>
      </c>
      <c r="F198" s="832" t="s">
        <v>5650</v>
      </c>
      <c r="G198" s="849">
        <v>0</v>
      </c>
      <c r="H198" s="849">
        <v>0</v>
      </c>
      <c r="I198" s="832"/>
      <c r="J198" s="832"/>
      <c r="K198" s="849"/>
      <c r="L198" s="849"/>
      <c r="M198" s="832"/>
      <c r="N198" s="832"/>
      <c r="O198" s="849"/>
      <c r="P198" s="849"/>
      <c r="Q198" s="837"/>
      <c r="R198" s="850"/>
    </row>
    <row r="199" spans="1:18" ht="14.4" customHeight="1" x14ac:dyDescent="0.3">
      <c r="A199" s="831" t="s">
        <v>5393</v>
      </c>
      <c r="B199" s="832" t="s">
        <v>5394</v>
      </c>
      <c r="C199" s="832" t="s">
        <v>5639</v>
      </c>
      <c r="D199" s="832" t="s">
        <v>5395</v>
      </c>
      <c r="E199" s="832" t="s">
        <v>5536</v>
      </c>
      <c r="F199" s="832" t="s">
        <v>5651</v>
      </c>
      <c r="G199" s="849"/>
      <c r="H199" s="849"/>
      <c r="I199" s="832"/>
      <c r="J199" s="832"/>
      <c r="K199" s="849">
        <v>0</v>
      </c>
      <c r="L199" s="849">
        <v>0</v>
      </c>
      <c r="M199" s="832"/>
      <c r="N199" s="832"/>
      <c r="O199" s="849">
        <v>0</v>
      </c>
      <c r="P199" s="849">
        <v>0</v>
      </c>
      <c r="Q199" s="837"/>
      <c r="R199" s="850"/>
    </row>
    <row r="200" spans="1:18" ht="14.4" customHeight="1" x14ac:dyDescent="0.3">
      <c r="A200" s="831" t="s">
        <v>5393</v>
      </c>
      <c r="B200" s="832" t="s">
        <v>5394</v>
      </c>
      <c r="C200" s="832" t="s">
        <v>5639</v>
      </c>
      <c r="D200" s="832" t="s">
        <v>5395</v>
      </c>
      <c r="E200" s="832" t="s">
        <v>5537</v>
      </c>
      <c r="F200" s="832" t="s">
        <v>5652</v>
      </c>
      <c r="G200" s="849"/>
      <c r="H200" s="849"/>
      <c r="I200" s="832"/>
      <c r="J200" s="832"/>
      <c r="K200" s="849">
        <v>0</v>
      </c>
      <c r="L200" s="849">
        <v>0</v>
      </c>
      <c r="M200" s="832"/>
      <c r="N200" s="832"/>
      <c r="O200" s="849">
        <v>0</v>
      </c>
      <c r="P200" s="849">
        <v>0</v>
      </c>
      <c r="Q200" s="837"/>
      <c r="R200" s="850"/>
    </row>
    <row r="201" spans="1:18" ht="14.4" customHeight="1" x14ac:dyDescent="0.3">
      <c r="A201" s="831" t="s">
        <v>5393</v>
      </c>
      <c r="B201" s="832" t="s">
        <v>5394</v>
      </c>
      <c r="C201" s="832" t="s">
        <v>5639</v>
      </c>
      <c r="D201" s="832" t="s">
        <v>5395</v>
      </c>
      <c r="E201" s="832" t="s">
        <v>5539</v>
      </c>
      <c r="F201" s="832" t="s">
        <v>5653</v>
      </c>
      <c r="G201" s="849"/>
      <c r="H201" s="849"/>
      <c r="I201" s="832"/>
      <c r="J201" s="832"/>
      <c r="K201" s="849">
        <v>-2.2204460492503131E-16</v>
      </c>
      <c r="L201" s="849">
        <v>9.0949470177292824E-13</v>
      </c>
      <c r="M201" s="832">
        <v>1</v>
      </c>
      <c r="N201" s="832">
        <v>-4096</v>
      </c>
      <c r="O201" s="849">
        <v>0</v>
      </c>
      <c r="P201" s="849">
        <v>4.5474735088646412E-13</v>
      </c>
      <c r="Q201" s="837">
        <v>0.5</v>
      </c>
      <c r="R201" s="850"/>
    </row>
    <row r="202" spans="1:18" ht="14.4" customHeight="1" x14ac:dyDescent="0.3">
      <c r="A202" s="831" t="s">
        <v>5393</v>
      </c>
      <c r="B202" s="832" t="s">
        <v>5394</v>
      </c>
      <c r="C202" s="832" t="s">
        <v>5639</v>
      </c>
      <c r="D202" s="832" t="s">
        <v>5395</v>
      </c>
      <c r="E202" s="832" t="s">
        <v>5541</v>
      </c>
      <c r="F202" s="832" t="s">
        <v>5654</v>
      </c>
      <c r="G202" s="849"/>
      <c r="H202" s="849"/>
      <c r="I202" s="832"/>
      <c r="J202" s="832"/>
      <c r="K202" s="849">
        <v>0</v>
      </c>
      <c r="L202" s="849">
        <v>0</v>
      </c>
      <c r="M202" s="832"/>
      <c r="N202" s="832"/>
      <c r="O202" s="849"/>
      <c r="P202" s="849"/>
      <c r="Q202" s="837"/>
      <c r="R202" s="850"/>
    </row>
    <row r="203" spans="1:18" ht="14.4" customHeight="1" x14ac:dyDescent="0.3">
      <c r="A203" s="831" t="s">
        <v>5393</v>
      </c>
      <c r="B203" s="832" t="s">
        <v>5394</v>
      </c>
      <c r="C203" s="832" t="s">
        <v>5639</v>
      </c>
      <c r="D203" s="832" t="s">
        <v>5395</v>
      </c>
      <c r="E203" s="832" t="s">
        <v>5547</v>
      </c>
      <c r="F203" s="832" t="s">
        <v>5648</v>
      </c>
      <c r="G203" s="849"/>
      <c r="H203" s="849"/>
      <c r="I203" s="832"/>
      <c r="J203" s="832"/>
      <c r="K203" s="849">
        <v>-1.7763568394002505E-14</v>
      </c>
      <c r="L203" s="849">
        <v>2.9103830456733704E-11</v>
      </c>
      <c r="M203" s="832">
        <v>1</v>
      </c>
      <c r="N203" s="832">
        <v>-1638.4</v>
      </c>
      <c r="O203" s="849">
        <v>0</v>
      </c>
      <c r="P203" s="849">
        <v>1.4551915228366852E-11</v>
      </c>
      <c r="Q203" s="837">
        <v>0.5</v>
      </c>
      <c r="R203" s="850"/>
    </row>
    <row r="204" spans="1:18" ht="14.4" customHeight="1" x14ac:dyDescent="0.3">
      <c r="A204" s="831" t="s">
        <v>5393</v>
      </c>
      <c r="B204" s="832" t="s">
        <v>5394</v>
      </c>
      <c r="C204" s="832" t="s">
        <v>5639</v>
      </c>
      <c r="D204" s="832" t="s">
        <v>5395</v>
      </c>
      <c r="E204" s="832" t="s">
        <v>5548</v>
      </c>
      <c r="F204" s="832" t="s">
        <v>5644</v>
      </c>
      <c r="G204" s="849"/>
      <c r="H204" s="849"/>
      <c r="I204" s="832"/>
      <c r="J204" s="832"/>
      <c r="K204" s="849">
        <v>0</v>
      </c>
      <c r="L204" s="849">
        <v>-1.4551915228366852E-11</v>
      </c>
      <c r="M204" s="832">
        <v>1</v>
      </c>
      <c r="N204" s="832"/>
      <c r="O204" s="849">
        <v>0</v>
      </c>
      <c r="P204" s="849">
        <v>-1.4551915228366852E-11</v>
      </c>
      <c r="Q204" s="837">
        <v>1</v>
      </c>
      <c r="R204" s="850"/>
    </row>
    <row r="205" spans="1:18" ht="14.4" customHeight="1" x14ac:dyDescent="0.3">
      <c r="A205" s="831" t="s">
        <v>5393</v>
      </c>
      <c r="B205" s="832" t="s">
        <v>5394</v>
      </c>
      <c r="C205" s="832" t="s">
        <v>5639</v>
      </c>
      <c r="D205" s="832" t="s">
        <v>5395</v>
      </c>
      <c r="E205" s="832" t="s">
        <v>5549</v>
      </c>
      <c r="F205" s="832" t="s">
        <v>5655</v>
      </c>
      <c r="G205" s="849"/>
      <c r="H205" s="849"/>
      <c r="I205" s="832"/>
      <c r="J205" s="832"/>
      <c r="K205" s="849"/>
      <c r="L205" s="849"/>
      <c r="M205" s="832"/>
      <c r="N205" s="832"/>
      <c r="O205" s="849">
        <v>0</v>
      </c>
      <c r="P205" s="849">
        <v>-1.7462298274040222E-10</v>
      </c>
      <c r="Q205" s="837"/>
      <c r="R205" s="850"/>
    </row>
    <row r="206" spans="1:18" ht="14.4" customHeight="1" x14ac:dyDescent="0.3">
      <c r="A206" s="831" t="s">
        <v>5393</v>
      </c>
      <c r="B206" s="832" t="s">
        <v>5394</v>
      </c>
      <c r="C206" s="832" t="s">
        <v>5639</v>
      </c>
      <c r="D206" s="832" t="s">
        <v>5395</v>
      </c>
      <c r="E206" s="832" t="s">
        <v>5556</v>
      </c>
      <c r="F206" s="832" t="s">
        <v>5640</v>
      </c>
      <c r="G206" s="849"/>
      <c r="H206" s="849"/>
      <c r="I206" s="832"/>
      <c r="J206" s="832"/>
      <c r="K206" s="849"/>
      <c r="L206" s="849"/>
      <c r="M206" s="832"/>
      <c r="N206" s="832"/>
      <c r="O206" s="849">
        <v>0</v>
      </c>
      <c r="P206" s="849">
        <v>1.1641532182693481E-10</v>
      </c>
      <c r="Q206" s="837"/>
      <c r="R206" s="850"/>
    </row>
    <row r="207" spans="1:18" ht="14.4" customHeight="1" x14ac:dyDescent="0.3">
      <c r="A207" s="831" t="s">
        <v>5393</v>
      </c>
      <c r="B207" s="832" t="s">
        <v>5394</v>
      </c>
      <c r="C207" s="832" t="s">
        <v>5639</v>
      </c>
      <c r="D207" s="832" t="s">
        <v>5395</v>
      </c>
      <c r="E207" s="832" t="s">
        <v>5559</v>
      </c>
      <c r="F207" s="832" t="s">
        <v>5656</v>
      </c>
      <c r="G207" s="849"/>
      <c r="H207" s="849"/>
      <c r="I207" s="832"/>
      <c r="J207" s="832"/>
      <c r="K207" s="849"/>
      <c r="L207" s="849"/>
      <c r="M207" s="832"/>
      <c r="N207" s="832"/>
      <c r="O207" s="849">
        <v>0</v>
      </c>
      <c r="P207" s="849">
        <v>1.0913936421275139E-11</v>
      </c>
      <c r="Q207" s="837"/>
      <c r="R207" s="850"/>
    </row>
    <row r="208" spans="1:18" ht="14.4" customHeight="1" x14ac:dyDescent="0.3">
      <c r="A208" s="831" t="s">
        <v>5393</v>
      </c>
      <c r="B208" s="832" t="s">
        <v>5394</v>
      </c>
      <c r="C208" s="832" t="s">
        <v>5639</v>
      </c>
      <c r="D208" s="832" t="s">
        <v>5395</v>
      </c>
      <c r="E208" s="832" t="s">
        <v>5560</v>
      </c>
      <c r="F208" s="832" t="s">
        <v>5656</v>
      </c>
      <c r="G208" s="849"/>
      <c r="H208" s="849"/>
      <c r="I208" s="832"/>
      <c r="J208" s="832"/>
      <c r="K208" s="849"/>
      <c r="L208" s="849"/>
      <c r="M208" s="832"/>
      <c r="N208" s="832"/>
      <c r="O208" s="849">
        <v>0</v>
      </c>
      <c r="P208" s="849">
        <v>8.0035533756017685E-11</v>
      </c>
      <c r="Q208" s="837"/>
      <c r="R208" s="850"/>
    </row>
    <row r="209" spans="1:18" ht="14.4" customHeight="1" x14ac:dyDescent="0.3">
      <c r="A209" s="831" t="s">
        <v>5393</v>
      </c>
      <c r="B209" s="832" t="s">
        <v>5394</v>
      </c>
      <c r="C209" s="832" t="s">
        <v>5639</v>
      </c>
      <c r="D209" s="832" t="s">
        <v>5395</v>
      </c>
      <c r="E209" s="832" t="s">
        <v>5563</v>
      </c>
      <c r="F209" s="832" t="s">
        <v>4300</v>
      </c>
      <c r="G209" s="849"/>
      <c r="H209" s="849"/>
      <c r="I209" s="832"/>
      <c r="J209" s="832"/>
      <c r="K209" s="849"/>
      <c r="L209" s="849"/>
      <c r="M209" s="832"/>
      <c r="N209" s="832"/>
      <c r="O209" s="849">
        <v>0</v>
      </c>
      <c r="P209" s="849">
        <v>2.9103830456733704E-11</v>
      </c>
      <c r="Q209" s="837"/>
      <c r="R209" s="850"/>
    </row>
    <row r="210" spans="1:18" ht="14.4" customHeight="1" x14ac:dyDescent="0.3">
      <c r="A210" s="831" t="s">
        <v>5393</v>
      </c>
      <c r="B210" s="832" t="s">
        <v>5394</v>
      </c>
      <c r="C210" s="832" t="s">
        <v>5639</v>
      </c>
      <c r="D210" s="832" t="s">
        <v>5395</v>
      </c>
      <c r="E210" s="832" t="s">
        <v>5565</v>
      </c>
      <c r="F210" s="832" t="s">
        <v>5655</v>
      </c>
      <c r="G210" s="849"/>
      <c r="H210" s="849"/>
      <c r="I210" s="832"/>
      <c r="J210" s="832"/>
      <c r="K210" s="849"/>
      <c r="L210" s="849"/>
      <c r="M210" s="832"/>
      <c r="N210" s="832"/>
      <c r="O210" s="849">
        <v>0</v>
      </c>
      <c r="P210" s="849">
        <v>2.9103830456733704E-11</v>
      </c>
      <c r="Q210" s="837"/>
      <c r="R210" s="850"/>
    </row>
    <row r="211" spans="1:18" ht="14.4" customHeight="1" x14ac:dyDescent="0.3">
      <c r="A211" s="831" t="s">
        <v>5393</v>
      </c>
      <c r="B211" s="832" t="s">
        <v>5394</v>
      </c>
      <c r="C211" s="832" t="s">
        <v>5639</v>
      </c>
      <c r="D211" s="832" t="s">
        <v>5395</v>
      </c>
      <c r="E211" s="832" t="s">
        <v>5566</v>
      </c>
      <c r="F211" s="832" t="s">
        <v>5653</v>
      </c>
      <c r="G211" s="849"/>
      <c r="H211" s="849"/>
      <c r="I211" s="832"/>
      <c r="J211" s="832"/>
      <c r="K211" s="849"/>
      <c r="L211" s="849"/>
      <c r="M211" s="832"/>
      <c r="N211" s="832"/>
      <c r="O211" s="849">
        <v>-4.4408920985006262E-16</v>
      </c>
      <c r="P211" s="849">
        <v>1.8189894035458565E-12</v>
      </c>
      <c r="Q211" s="837"/>
      <c r="R211" s="850">
        <v>-4096</v>
      </c>
    </row>
    <row r="212" spans="1:18" ht="14.4" customHeight="1" x14ac:dyDescent="0.3">
      <c r="A212" s="831" t="s">
        <v>5393</v>
      </c>
      <c r="B212" s="832" t="s">
        <v>5394</v>
      </c>
      <c r="C212" s="832" t="s">
        <v>5639</v>
      </c>
      <c r="D212" s="832" t="s">
        <v>5395</v>
      </c>
      <c r="E212" s="832" t="s">
        <v>5567</v>
      </c>
      <c r="F212" s="832" t="s">
        <v>5655</v>
      </c>
      <c r="G212" s="849"/>
      <c r="H212" s="849"/>
      <c r="I212" s="832"/>
      <c r="J212" s="832"/>
      <c r="K212" s="849"/>
      <c r="L212" s="849"/>
      <c r="M212" s="832"/>
      <c r="N212" s="832"/>
      <c r="O212" s="849">
        <v>0</v>
      </c>
      <c r="P212" s="849">
        <v>1.4551915228366852E-11</v>
      </c>
      <c r="Q212" s="837"/>
      <c r="R212" s="850"/>
    </row>
    <row r="213" spans="1:18" ht="14.4" customHeight="1" x14ac:dyDescent="0.3">
      <c r="A213" s="831" t="s">
        <v>5657</v>
      </c>
      <c r="B213" s="832" t="s">
        <v>5658</v>
      </c>
      <c r="C213" s="832" t="s">
        <v>621</v>
      </c>
      <c r="D213" s="832" t="s">
        <v>5586</v>
      </c>
      <c r="E213" s="832" t="s">
        <v>5659</v>
      </c>
      <c r="F213" s="832" t="s">
        <v>5660</v>
      </c>
      <c r="G213" s="849">
        <v>544</v>
      </c>
      <c r="H213" s="849">
        <v>506464</v>
      </c>
      <c r="I213" s="832">
        <v>1.3812566647303153</v>
      </c>
      <c r="J213" s="832">
        <v>931</v>
      </c>
      <c r="K213" s="849">
        <v>393</v>
      </c>
      <c r="L213" s="849">
        <v>366669</v>
      </c>
      <c r="M213" s="832">
        <v>1</v>
      </c>
      <c r="N213" s="832">
        <v>933</v>
      </c>
      <c r="O213" s="849"/>
      <c r="P213" s="849"/>
      <c r="Q213" s="837"/>
      <c r="R213" s="850"/>
    </row>
    <row r="214" spans="1:18" ht="14.4" customHeight="1" x14ac:dyDescent="0.3">
      <c r="A214" s="831" t="s">
        <v>5657</v>
      </c>
      <c r="B214" s="832" t="s">
        <v>5658</v>
      </c>
      <c r="C214" s="832" t="s">
        <v>621</v>
      </c>
      <c r="D214" s="832" t="s">
        <v>5586</v>
      </c>
      <c r="E214" s="832" t="s">
        <v>5661</v>
      </c>
      <c r="F214" s="832" t="s">
        <v>5662</v>
      </c>
      <c r="G214" s="849">
        <v>14</v>
      </c>
      <c r="H214" s="849">
        <v>150206</v>
      </c>
      <c r="I214" s="832">
        <v>0.69934817022069096</v>
      </c>
      <c r="J214" s="832">
        <v>10729</v>
      </c>
      <c r="K214" s="849">
        <v>20</v>
      </c>
      <c r="L214" s="849">
        <v>214780</v>
      </c>
      <c r="M214" s="832">
        <v>1</v>
      </c>
      <c r="N214" s="832">
        <v>10739</v>
      </c>
      <c r="O214" s="849">
        <v>26</v>
      </c>
      <c r="P214" s="849">
        <v>305136</v>
      </c>
      <c r="Q214" s="837">
        <v>1.4206909395660676</v>
      </c>
      <c r="R214" s="850">
        <v>11736</v>
      </c>
    </row>
    <row r="215" spans="1:18" ht="14.4" customHeight="1" x14ac:dyDescent="0.3">
      <c r="A215" s="831" t="s">
        <v>5657</v>
      </c>
      <c r="B215" s="832" t="s">
        <v>5658</v>
      </c>
      <c r="C215" s="832" t="s">
        <v>621</v>
      </c>
      <c r="D215" s="832" t="s">
        <v>5586</v>
      </c>
      <c r="E215" s="832" t="s">
        <v>5663</v>
      </c>
      <c r="F215" s="832" t="s">
        <v>5664</v>
      </c>
      <c r="G215" s="849">
        <v>42</v>
      </c>
      <c r="H215" s="849">
        <v>13188</v>
      </c>
      <c r="I215" s="832">
        <v>0.99682539682539684</v>
      </c>
      <c r="J215" s="832">
        <v>314</v>
      </c>
      <c r="K215" s="849">
        <v>42</v>
      </c>
      <c r="L215" s="849">
        <v>13230</v>
      </c>
      <c r="M215" s="832">
        <v>1</v>
      </c>
      <c r="N215" s="832">
        <v>315</v>
      </c>
      <c r="O215" s="849">
        <v>34</v>
      </c>
      <c r="P215" s="849">
        <v>10166</v>
      </c>
      <c r="Q215" s="837">
        <v>0.76840513983371128</v>
      </c>
      <c r="R215" s="850">
        <v>299</v>
      </c>
    </row>
    <row r="216" spans="1:18" ht="14.4" customHeight="1" x14ac:dyDescent="0.3">
      <c r="A216" s="831" t="s">
        <v>5657</v>
      </c>
      <c r="B216" s="832" t="s">
        <v>5658</v>
      </c>
      <c r="C216" s="832" t="s">
        <v>621</v>
      </c>
      <c r="D216" s="832" t="s">
        <v>5586</v>
      </c>
      <c r="E216" s="832" t="s">
        <v>5665</v>
      </c>
      <c r="F216" s="832" t="s">
        <v>5666</v>
      </c>
      <c r="G216" s="849">
        <v>354</v>
      </c>
      <c r="H216" s="849">
        <v>8142</v>
      </c>
      <c r="I216" s="832">
        <v>3.2777777777777777</v>
      </c>
      <c r="J216" s="832">
        <v>23</v>
      </c>
      <c r="K216" s="849">
        <v>108</v>
      </c>
      <c r="L216" s="849">
        <v>2484</v>
      </c>
      <c r="M216" s="832">
        <v>1</v>
      </c>
      <c r="N216" s="832">
        <v>23</v>
      </c>
      <c r="O216" s="849"/>
      <c r="P216" s="849"/>
      <c r="Q216" s="837"/>
      <c r="R216" s="850"/>
    </row>
    <row r="217" spans="1:18" ht="14.4" customHeight="1" x14ac:dyDescent="0.3">
      <c r="A217" s="831" t="s">
        <v>5657</v>
      </c>
      <c r="B217" s="832" t="s">
        <v>5658</v>
      </c>
      <c r="C217" s="832" t="s">
        <v>621</v>
      </c>
      <c r="D217" s="832" t="s">
        <v>5586</v>
      </c>
      <c r="E217" s="832" t="s">
        <v>5667</v>
      </c>
      <c r="F217" s="832" t="s">
        <v>5668</v>
      </c>
      <c r="G217" s="849">
        <v>2</v>
      </c>
      <c r="H217" s="849">
        <v>25586</v>
      </c>
      <c r="I217" s="832">
        <v>0.49996091918086605</v>
      </c>
      <c r="J217" s="832">
        <v>12793</v>
      </c>
      <c r="K217" s="849">
        <v>4</v>
      </c>
      <c r="L217" s="849">
        <v>51176</v>
      </c>
      <c r="M217" s="832">
        <v>1</v>
      </c>
      <c r="N217" s="832">
        <v>12794</v>
      </c>
      <c r="O217" s="849">
        <v>6</v>
      </c>
      <c r="P217" s="849">
        <v>76776</v>
      </c>
      <c r="Q217" s="837">
        <v>1.5002344849148037</v>
      </c>
      <c r="R217" s="850">
        <v>12796</v>
      </c>
    </row>
    <row r="218" spans="1:18" ht="14.4" customHeight="1" x14ac:dyDescent="0.3">
      <c r="A218" s="831" t="s">
        <v>5657</v>
      </c>
      <c r="B218" s="832" t="s">
        <v>5658</v>
      </c>
      <c r="C218" s="832" t="s">
        <v>621</v>
      </c>
      <c r="D218" s="832" t="s">
        <v>5586</v>
      </c>
      <c r="E218" s="832" t="s">
        <v>5669</v>
      </c>
      <c r="F218" s="832" t="s">
        <v>5670</v>
      </c>
      <c r="G218" s="849">
        <v>907</v>
      </c>
      <c r="H218" s="849">
        <v>1163681</v>
      </c>
      <c r="I218" s="832">
        <v>1.0910702733111435</v>
      </c>
      <c r="J218" s="832">
        <v>1283</v>
      </c>
      <c r="K218" s="849">
        <v>830</v>
      </c>
      <c r="L218" s="849">
        <v>1066550</v>
      </c>
      <c r="M218" s="832">
        <v>1</v>
      </c>
      <c r="N218" s="832">
        <v>1285</v>
      </c>
      <c r="O218" s="849"/>
      <c r="P218" s="849"/>
      <c r="Q218" s="837"/>
      <c r="R218" s="850"/>
    </row>
    <row r="219" spans="1:18" ht="14.4" customHeight="1" x14ac:dyDescent="0.3">
      <c r="A219" s="831" t="s">
        <v>5657</v>
      </c>
      <c r="B219" s="832" t="s">
        <v>5658</v>
      </c>
      <c r="C219" s="832" t="s">
        <v>621</v>
      </c>
      <c r="D219" s="832" t="s">
        <v>5586</v>
      </c>
      <c r="E219" s="832" t="s">
        <v>5671</v>
      </c>
      <c r="F219" s="832" t="s">
        <v>5672</v>
      </c>
      <c r="G219" s="849">
        <v>301</v>
      </c>
      <c r="H219" s="849">
        <v>2935653</v>
      </c>
      <c r="I219" s="832">
        <v>0.64950862935267573</v>
      </c>
      <c r="J219" s="832">
        <v>9753</v>
      </c>
      <c r="K219" s="849">
        <v>463</v>
      </c>
      <c r="L219" s="849">
        <v>4519806</v>
      </c>
      <c r="M219" s="832">
        <v>1</v>
      </c>
      <c r="N219" s="832">
        <v>9762</v>
      </c>
      <c r="O219" s="849">
        <v>388</v>
      </c>
      <c r="P219" s="849">
        <v>4061196</v>
      </c>
      <c r="Q219" s="837">
        <v>0.89853325563088327</v>
      </c>
      <c r="R219" s="850">
        <v>10467</v>
      </c>
    </row>
    <row r="220" spans="1:18" ht="14.4" customHeight="1" x14ac:dyDescent="0.3">
      <c r="A220" s="831" t="s">
        <v>5657</v>
      </c>
      <c r="B220" s="832" t="s">
        <v>5658</v>
      </c>
      <c r="C220" s="832" t="s">
        <v>621</v>
      </c>
      <c r="D220" s="832" t="s">
        <v>5586</v>
      </c>
      <c r="E220" s="832" t="s">
        <v>5673</v>
      </c>
      <c r="F220" s="832" t="s">
        <v>5674</v>
      </c>
      <c r="G220" s="849">
        <v>73</v>
      </c>
      <c r="H220" s="849">
        <v>757156</v>
      </c>
      <c r="I220" s="832">
        <v>0.9117088912436182</v>
      </c>
      <c r="J220" s="832">
        <v>10372</v>
      </c>
      <c r="K220" s="849">
        <v>80</v>
      </c>
      <c r="L220" s="849">
        <v>830480</v>
      </c>
      <c r="M220" s="832">
        <v>1</v>
      </c>
      <c r="N220" s="832">
        <v>10381</v>
      </c>
      <c r="O220" s="849">
        <v>50</v>
      </c>
      <c r="P220" s="849">
        <v>569800</v>
      </c>
      <c r="Q220" s="837">
        <v>0.6861092380310182</v>
      </c>
      <c r="R220" s="850">
        <v>11396</v>
      </c>
    </row>
    <row r="221" spans="1:18" ht="14.4" customHeight="1" x14ac:dyDescent="0.3">
      <c r="A221" s="831" t="s">
        <v>5657</v>
      </c>
      <c r="B221" s="832" t="s">
        <v>5658</v>
      </c>
      <c r="C221" s="832" t="s">
        <v>621</v>
      </c>
      <c r="D221" s="832" t="s">
        <v>5586</v>
      </c>
      <c r="E221" s="832" t="s">
        <v>5675</v>
      </c>
      <c r="F221" s="832" t="s">
        <v>5676</v>
      </c>
      <c r="G221" s="849">
        <v>274</v>
      </c>
      <c r="H221" s="849">
        <v>119190</v>
      </c>
      <c r="I221" s="832">
        <v>3.6533333333333333</v>
      </c>
      <c r="J221" s="832">
        <v>435</v>
      </c>
      <c r="K221" s="849">
        <v>75</v>
      </c>
      <c r="L221" s="849">
        <v>32625</v>
      </c>
      <c r="M221" s="832">
        <v>1</v>
      </c>
      <c r="N221" s="832">
        <v>435</v>
      </c>
      <c r="O221" s="849"/>
      <c r="P221" s="849"/>
      <c r="Q221" s="837"/>
      <c r="R221" s="850"/>
    </row>
    <row r="222" spans="1:18" ht="14.4" customHeight="1" x14ac:dyDescent="0.3">
      <c r="A222" s="831" t="s">
        <v>5657</v>
      </c>
      <c r="B222" s="832" t="s">
        <v>5658</v>
      </c>
      <c r="C222" s="832" t="s">
        <v>621</v>
      </c>
      <c r="D222" s="832" t="s">
        <v>5586</v>
      </c>
      <c r="E222" s="832" t="s">
        <v>5677</v>
      </c>
      <c r="F222" s="832" t="s">
        <v>5678</v>
      </c>
      <c r="G222" s="849">
        <v>57</v>
      </c>
      <c r="H222" s="849">
        <v>33003</v>
      </c>
      <c r="I222" s="832">
        <v>2.7142857142857144</v>
      </c>
      <c r="J222" s="832">
        <v>579</v>
      </c>
      <c r="K222" s="849">
        <v>21</v>
      </c>
      <c r="L222" s="849">
        <v>12159</v>
      </c>
      <c r="M222" s="832">
        <v>1</v>
      </c>
      <c r="N222" s="832">
        <v>579</v>
      </c>
      <c r="O222" s="849"/>
      <c r="P222" s="849"/>
      <c r="Q222" s="837"/>
      <c r="R222" s="850"/>
    </row>
    <row r="223" spans="1:18" ht="14.4" customHeight="1" x14ac:dyDescent="0.3">
      <c r="A223" s="831" t="s">
        <v>5657</v>
      </c>
      <c r="B223" s="832" t="s">
        <v>5658</v>
      </c>
      <c r="C223" s="832" t="s">
        <v>621</v>
      </c>
      <c r="D223" s="832" t="s">
        <v>5586</v>
      </c>
      <c r="E223" s="832" t="s">
        <v>5679</v>
      </c>
      <c r="F223" s="832" t="s">
        <v>5680</v>
      </c>
      <c r="G223" s="849">
        <v>2310</v>
      </c>
      <c r="H223" s="849">
        <v>2335410</v>
      </c>
      <c r="I223" s="832">
        <v>1.1643377352696003</v>
      </c>
      <c r="J223" s="832">
        <v>1011</v>
      </c>
      <c r="K223" s="849">
        <v>1982</v>
      </c>
      <c r="L223" s="849">
        <v>2005784</v>
      </c>
      <c r="M223" s="832">
        <v>1</v>
      </c>
      <c r="N223" s="832">
        <v>1012</v>
      </c>
      <c r="O223" s="849"/>
      <c r="P223" s="849"/>
      <c r="Q223" s="837"/>
      <c r="R223" s="850"/>
    </row>
    <row r="224" spans="1:18" ht="14.4" customHeight="1" x14ac:dyDescent="0.3">
      <c r="A224" s="831" t="s">
        <v>5657</v>
      </c>
      <c r="B224" s="832" t="s">
        <v>5658</v>
      </c>
      <c r="C224" s="832" t="s">
        <v>621</v>
      </c>
      <c r="D224" s="832" t="s">
        <v>5586</v>
      </c>
      <c r="E224" s="832" t="s">
        <v>5681</v>
      </c>
      <c r="F224" s="832" t="s">
        <v>5682</v>
      </c>
      <c r="G224" s="849">
        <v>785</v>
      </c>
      <c r="H224" s="849">
        <v>1800790</v>
      </c>
      <c r="I224" s="832">
        <v>0.96787006132529274</v>
      </c>
      <c r="J224" s="832">
        <v>2294</v>
      </c>
      <c r="K224" s="849">
        <v>810</v>
      </c>
      <c r="L224" s="849">
        <v>1860570</v>
      </c>
      <c r="M224" s="832">
        <v>1</v>
      </c>
      <c r="N224" s="832">
        <v>2297</v>
      </c>
      <c r="O224" s="849"/>
      <c r="P224" s="849"/>
      <c r="Q224" s="837"/>
      <c r="R224" s="850"/>
    </row>
    <row r="225" spans="1:18" ht="14.4" customHeight="1" x14ac:dyDescent="0.3">
      <c r="A225" s="831" t="s">
        <v>5657</v>
      </c>
      <c r="B225" s="832" t="s">
        <v>5658</v>
      </c>
      <c r="C225" s="832" t="s">
        <v>621</v>
      </c>
      <c r="D225" s="832" t="s">
        <v>5586</v>
      </c>
      <c r="E225" s="832" t="s">
        <v>5683</v>
      </c>
      <c r="F225" s="832" t="s">
        <v>5684</v>
      </c>
      <c r="G225" s="849">
        <v>331</v>
      </c>
      <c r="H225" s="849">
        <v>123463</v>
      </c>
      <c r="I225" s="832">
        <v>0.96524845983050322</v>
      </c>
      <c r="J225" s="832">
        <v>373</v>
      </c>
      <c r="K225" s="849">
        <v>342</v>
      </c>
      <c r="L225" s="849">
        <v>127908</v>
      </c>
      <c r="M225" s="832">
        <v>1</v>
      </c>
      <c r="N225" s="832">
        <v>374</v>
      </c>
      <c r="O225" s="849">
        <v>277</v>
      </c>
      <c r="P225" s="849">
        <v>99443</v>
      </c>
      <c r="Q225" s="837">
        <v>0.77745723488757545</v>
      </c>
      <c r="R225" s="850">
        <v>359</v>
      </c>
    </row>
    <row r="226" spans="1:18" ht="14.4" customHeight="1" x14ac:dyDescent="0.3">
      <c r="A226" s="831" t="s">
        <v>5657</v>
      </c>
      <c r="B226" s="832" t="s">
        <v>5658</v>
      </c>
      <c r="C226" s="832" t="s">
        <v>621</v>
      </c>
      <c r="D226" s="832" t="s">
        <v>5586</v>
      </c>
      <c r="E226" s="832" t="s">
        <v>5685</v>
      </c>
      <c r="F226" s="832" t="s">
        <v>5686</v>
      </c>
      <c r="G226" s="849">
        <v>135</v>
      </c>
      <c r="H226" s="849">
        <v>1019925</v>
      </c>
      <c r="I226" s="832">
        <v>0.89988088935944943</v>
      </c>
      <c r="J226" s="832">
        <v>7555</v>
      </c>
      <c r="K226" s="849">
        <v>150</v>
      </c>
      <c r="L226" s="849">
        <v>1133400</v>
      </c>
      <c r="M226" s="832">
        <v>1</v>
      </c>
      <c r="N226" s="832">
        <v>7556</v>
      </c>
      <c r="O226" s="849"/>
      <c r="P226" s="849"/>
      <c r="Q226" s="837"/>
      <c r="R226" s="850"/>
    </row>
    <row r="227" spans="1:18" ht="14.4" customHeight="1" x14ac:dyDescent="0.3">
      <c r="A227" s="831" t="s">
        <v>5657</v>
      </c>
      <c r="B227" s="832" t="s">
        <v>5658</v>
      </c>
      <c r="C227" s="832" t="s">
        <v>621</v>
      </c>
      <c r="D227" s="832" t="s">
        <v>5586</v>
      </c>
      <c r="E227" s="832" t="s">
        <v>5687</v>
      </c>
      <c r="F227" s="832" t="s">
        <v>5688</v>
      </c>
      <c r="G227" s="849">
        <v>1</v>
      </c>
      <c r="H227" s="849">
        <v>391</v>
      </c>
      <c r="I227" s="832">
        <v>0.11082766439909297</v>
      </c>
      <c r="J227" s="832">
        <v>391</v>
      </c>
      <c r="K227" s="849">
        <v>9</v>
      </c>
      <c r="L227" s="849">
        <v>3528</v>
      </c>
      <c r="M227" s="832">
        <v>1</v>
      </c>
      <c r="N227" s="832">
        <v>392</v>
      </c>
      <c r="O227" s="849"/>
      <c r="P227" s="849"/>
      <c r="Q227" s="837"/>
      <c r="R227" s="850"/>
    </row>
    <row r="228" spans="1:18" ht="14.4" customHeight="1" x14ac:dyDescent="0.3">
      <c r="A228" s="831" t="s">
        <v>5657</v>
      </c>
      <c r="B228" s="832" t="s">
        <v>5658</v>
      </c>
      <c r="C228" s="832" t="s">
        <v>621</v>
      </c>
      <c r="D228" s="832" t="s">
        <v>5586</v>
      </c>
      <c r="E228" s="832" t="s">
        <v>5689</v>
      </c>
      <c r="F228" s="832" t="s">
        <v>5690</v>
      </c>
      <c r="G228" s="849"/>
      <c r="H228" s="849"/>
      <c r="I228" s="832"/>
      <c r="J228" s="832"/>
      <c r="K228" s="849">
        <v>12</v>
      </c>
      <c r="L228" s="849">
        <v>11808</v>
      </c>
      <c r="M228" s="832">
        <v>1</v>
      </c>
      <c r="N228" s="832">
        <v>984</v>
      </c>
      <c r="O228" s="849"/>
      <c r="P228" s="849"/>
      <c r="Q228" s="837"/>
      <c r="R228" s="850"/>
    </row>
    <row r="229" spans="1:18" ht="14.4" customHeight="1" x14ac:dyDescent="0.3">
      <c r="A229" s="831" t="s">
        <v>5657</v>
      </c>
      <c r="B229" s="832" t="s">
        <v>5658</v>
      </c>
      <c r="C229" s="832" t="s">
        <v>621</v>
      </c>
      <c r="D229" s="832" t="s">
        <v>5586</v>
      </c>
      <c r="E229" s="832" t="s">
        <v>5691</v>
      </c>
      <c r="F229" s="832" t="s">
        <v>5692</v>
      </c>
      <c r="G229" s="849"/>
      <c r="H229" s="849"/>
      <c r="I229" s="832"/>
      <c r="J229" s="832"/>
      <c r="K229" s="849"/>
      <c r="L229" s="849"/>
      <c r="M229" s="832"/>
      <c r="N229" s="832"/>
      <c r="O229" s="849">
        <v>562</v>
      </c>
      <c r="P229" s="849">
        <v>622134</v>
      </c>
      <c r="Q229" s="837"/>
      <c r="R229" s="850">
        <v>1107</v>
      </c>
    </row>
    <row r="230" spans="1:18" ht="14.4" customHeight="1" x14ac:dyDescent="0.3">
      <c r="A230" s="831" t="s">
        <v>5657</v>
      </c>
      <c r="B230" s="832" t="s">
        <v>5658</v>
      </c>
      <c r="C230" s="832" t="s">
        <v>621</v>
      </c>
      <c r="D230" s="832" t="s">
        <v>5586</v>
      </c>
      <c r="E230" s="832" t="s">
        <v>5693</v>
      </c>
      <c r="F230" s="832" t="s">
        <v>5694</v>
      </c>
      <c r="G230" s="849"/>
      <c r="H230" s="849"/>
      <c r="I230" s="832"/>
      <c r="J230" s="832"/>
      <c r="K230" s="849"/>
      <c r="L230" s="849"/>
      <c r="M230" s="832"/>
      <c r="N230" s="832"/>
      <c r="O230" s="849">
        <v>7</v>
      </c>
      <c r="P230" s="849">
        <v>52010</v>
      </c>
      <c r="Q230" s="837"/>
      <c r="R230" s="850">
        <v>7430</v>
      </c>
    </row>
    <row r="231" spans="1:18" ht="14.4" customHeight="1" x14ac:dyDescent="0.3">
      <c r="A231" s="831" t="s">
        <v>5657</v>
      </c>
      <c r="B231" s="832" t="s">
        <v>5658</v>
      </c>
      <c r="C231" s="832" t="s">
        <v>621</v>
      </c>
      <c r="D231" s="832" t="s">
        <v>5586</v>
      </c>
      <c r="E231" s="832" t="s">
        <v>5695</v>
      </c>
      <c r="F231" s="832" t="s">
        <v>5696</v>
      </c>
      <c r="G231" s="849"/>
      <c r="H231" s="849"/>
      <c r="I231" s="832"/>
      <c r="J231" s="832"/>
      <c r="K231" s="849"/>
      <c r="L231" s="849"/>
      <c r="M231" s="832"/>
      <c r="N231" s="832"/>
      <c r="O231" s="849">
        <v>4</v>
      </c>
      <c r="P231" s="849">
        <v>9580</v>
      </c>
      <c r="Q231" s="837"/>
      <c r="R231" s="850">
        <v>2395</v>
      </c>
    </row>
    <row r="232" spans="1:18" ht="14.4" customHeight="1" x14ac:dyDescent="0.3">
      <c r="A232" s="831" t="s">
        <v>5657</v>
      </c>
      <c r="B232" s="832" t="s">
        <v>5658</v>
      </c>
      <c r="C232" s="832" t="s">
        <v>621</v>
      </c>
      <c r="D232" s="832" t="s">
        <v>5586</v>
      </c>
      <c r="E232" s="832" t="s">
        <v>5697</v>
      </c>
      <c r="F232" s="832" t="s">
        <v>5698</v>
      </c>
      <c r="G232" s="849"/>
      <c r="H232" s="849"/>
      <c r="I232" s="832"/>
      <c r="J232" s="832"/>
      <c r="K232" s="849"/>
      <c r="L232" s="849"/>
      <c r="M232" s="832"/>
      <c r="N232" s="832"/>
      <c r="O232" s="849">
        <v>128</v>
      </c>
      <c r="P232" s="849">
        <v>1127168</v>
      </c>
      <c r="Q232" s="837"/>
      <c r="R232" s="850">
        <v>8806</v>
      </c>
    </row>
    <row r="233" spans="1:18" ht="14.4" customHeight="1" x14ac:dyDescent="0.3">
      <c r="A233" s="831" t="s">
        <v>5657</v>
      </c>
      <c r="B233" s="832" t="s">
        <v>5658</v>
      </c>
      <c r="C233" s="832" t="s">
        <v>621</v>
      </c>
      <c r="D233" s="832" t="s">
        <v>5586</v>
      </c>
      <c r="E233" s="832" t="s">
        <v>5699</v>
      </c>
      <c r="F233" s="832" t="s">
        <v>5700</v>
      </c>
      <c r="G233" s="849"/>
      <c r="H233" s="849"/>
      <c r="I233" s="832"/>
      <c r="J233" s="832"/>
      <c r="K233" s="849"/>
      <c r="L233" s="849"/>
      <c r="M233" s="832"/>
      <c r="N233" s="832"/>
      <c r="O233" s="849">
        <v>50</v>
      </c>
      <c r="P233" s="849">
        <v>80500</v>
      </c>
      <c r="Q233" s="837"/>
      <c r="R233" s="850">
        <v>1610</v>
      </c>
    </row>
    <row r="234" spans="1:18" ht="14.4" customHeight="1" x14ac:dyDescent="0.3">
      <c r="A234" s="831" t="s">
        <v>5657</v>
      </c>
      <c r="B234" s="832" t="s">
        <v>5658</v>
      </c>
      <c r="C234" s="832" t="s">
        <v>621</v>
      </c>
      <c r="D234" s="832" t="s">
        <v>5586</v>
      </c>
      <c r="E234" s="832" t="s">
        <v>5701</v>
      </c>
      <c r="F234" s="832" t="s">
        <v>5702</v>
      </c>
      <c r="G234" s="849"/>
      <c r="H234" s="849"/>
      <c r="I234" s="832"/>
      <c r="J234" s="832"/>
      <c r="K234" s="849"/>
      <c r="L234" s="849"/>
      <c r="M234" s="832"/>
      <c r="N234" s="832"/>
      <c r="O234" s="849">
        <v>506</v>
      </c>
      <c r="P234" s="849">
        <v>824274</v>
      </c>
      <c r="Q234" s="837"/>
      <c r="R234" s="850">
        <v>1629</v>
      </c>
    </row>
    <row r="235" spans="1:18" ht="14.4" customHeight="1" x14ac:dyDescent="0.3">
      <c r="A235" s="831" t="s">
        <v>5657</v>
      </c>
      <c r="B235" s="832" t="s">
        <v>5658</v>
      </c>
      <c r="C235" s="832" t="s">
        <v>621</v>
      </c>
      <c r="D235" s="832" t="s">
        <v>5586</v>
      </c>
      <c r="E235" s="832" t="s">
        <v>5703</v>
      </c>
      <c r="F235" s="832" t="s">
        <v>5704</v>
      </c>
      <c r="G235" s="849"/>
      <c r="H235" s="849"/>
      <c r="I235" s="832"/>
      <c r="J235" s="832"/>
      <c r="K235" s="849"/>
      <c r="L235" s="849"/>
      <c r="M235" s="832"/>
      <c r="N235" s="832"/>
      <c r="O235" s="849">
        <v>105</v>
      </c>
      <c r="P235" s="849">
        <v>402675</v>
      </c>
      <c r="Q235" s="837"/>
      <c r="R235" s="850">
        <v>3835</v>
      </c>
    </row>
    <row r="236" spans="1:18" ht="14.4" customHeight="1" x14ac:dyDescent="0.3">
      <c r="A236" s="831" t="s">
        <v>5657</v>
      </c>
      <c r="B236" s="832" t="s">
        <v>5658</v>
      </c>
      <c r="C236" s="832" t="s">
        <v>621</v>
      </c>
      <c r="D236" s="832" t="s">
        <v>5586</v>
      </c>
      <c r="E236" s="832" t="s">
        <v>5705</v>
      </c>
      <c r="F236" s="832" t="s">
        <v>5706</v>
      </c>
      <c r="G236" s="849"/>
      <c r="H236" s="849"/>
      <c r="I236" s="832"/>
      <c r="J236" s="832"/>
      <c r="K236" s="849"/>
      <c r="L236" s="849"/>
      <c r="M236" s="832"/>
      <c r="N236" s="832"/>
      <c r="O236" s="849">
        <v>50</v>
      </c>
      <c r="P236" s="849">
        <v>80500</v>
      </c>
      <c r="Q236" s="837"/>
      <c r="R236" s="850">
        <v>1610</v>
      </c>
    </row>
    <row r="237" spans="1:18" ht="14.4" customHeight="1" x14ac:dyDescent="0.3">
      <c r="A237" s="831" t="s">
        <v>5657</v>
      </c>
      <c r="B237" s="832" t="s">
        <v>5658</v>
      </c>
      <c r="C237" s="832" t="s">
        <v>621</v>
      </c>
      <c r="D237" s="832" t="s">
        <v>5586</v>
      </c>
      <c r="E237" s="832" t="s">
        <v>5707</v>
      </c>
      <c r="F237" s="832" t="s">
        <v>5708</v>
      </c>
      <c r="G237" s="849"/>
      <c r="H237" s="849"/>
      <c r="I237" s="832"/>
      <c r="J237" s="832"/>
      <c r="K237" s="849"/>
      <c r="L237" s="849"/>
      <c r="M237" s="832"/>
      <c r="N237" s="832"/>
      <c r="O237" s="849">
        <v>25</v>
      </c>
      <c r="P237" s="849">
        <v>993150</v>
      </c>
      <c r="Q237" s="837"/>
      <c r="R237" s="850">
        <v>39726</v>
      </c>
    </row>
    <row r="238" spans="1:18" ht="14.4" customHeight="1" x14ac:dyDescent="0.3">
      <c r="A238" s="831" t="s">
        <v>5657</v>
      </c>
      <c r="B238" s="832" t="s">
        <v>5658</v>
      </c>
      <c r="C238" s="832" t="s">
        <v>621</v>
      </c>
      <c r="D238" s="832" t="s">
        <v>5586</v>
      </c>
      <c r="E238" s="832" t="s">
        <v>5709</v>
      </c>
      <c r="F238" s="832" t="s">
        <v>5710</v>
      </c>
      <c r="G238" s="849"/>
      <c r="H238" s="849"/>
      <c r="I238" s="832"/>
      <c r="J238" s="832"/>
      <c r="K238" s="849"/>
      <c r="L238" s="849"/>
      <c r="M238" s="832"/>
      <c r="N238" s="832"/>
      <c r="O238" s="849">
        <v>22</v>
      </c>
      <c r="P238" s="849">
        <v>52690</v>
      </c>
      <c r="Q238" s="837"/>
      <c r="R238" s="850">
        <v>2395</v>
      </c>
    </row>
    <row r="239" spans="1:18" ht="14.4" customHeight="1" x14ac:dyDescent="0.3">
      <c r="A239" s="831" t="s">
        <v>5657</v>
      </c>
      <c r="B239" s="832" t="s">
        <v>5658</v>
      </c>
      <c r="C239" s="832" t="s">
        <v>621</v>
      </c>
      <c r="D239" s="832" t="s">
        <v>5586</v>
      </c>
      <c r="E239" s="832" t="s">
        <v>5711</v>
      </c>
      <c r="F239" s="832" t="s">
        <v>5712</v>
      </c>
      <c r="G239" s="849"/>
      <c r="H239" s="849"/>
      <c r="I239" s="832"/>
      <c r="J239" s="832"/>
      <c r="K239" s="849"/>
      <c r="L239" s="849"/>
      <c r="M239" s="832"/>
      <c r="N239" s="832"/>
      <c r="O239" s="849">
        <v>22</v>
      </c>
      <c r="P239" s="849">
        <v>23857.739999999998</v>
      </c>
      <c r="Q239" s="837"/>
      <c r="R239" s="850">
        <v>1084.4427272727271</v>
      </c>
    </row>
    <row r="240" spans="1:18" ht="14.4" customHeight="1" x14ac:dyDescent="0.3">
      <c r="A240" s="831" t="s">
        <v>5657</v>
      </c>
      <c r="B240" s="832" t="s">
        <v>5713</v>
      </c>
      <c r="C240" s="832" t="s">
        <v>621</v>
      </c>
      <c r="D240" s="832" t="s">
        <v>5586</v>
      </c>
      <c r="E240" s="832" t="s">
        <v>5714</v>
      </c>
      <c r="F240" s="832" t="s">
        <v>5715</v>
      </c>
      <c r="G240" s="849">
        <v>37</v>
      </c>
      <c r="H240" s="849">
        <v>8177</v>
      </c>
      <c r="I240" s="832">
        <v>1.4230769230769231</v>
      </c>
      <c r="J240" s="832">
        <v>221</v>
      </c>
      <c r="K240" s="849">
        <v>26</v>
      </c>
      <c r="L240" s="849">
        <v>5746</v>
      </c>
      <c r="M240" s="832">
        <v>1</v>
      </c>
      <c r="N240" s="832">
        <v>221</v>
      </c>
      <c r="O240" s="849">
        <v>38</v>
      </c>
      <c r="P240" s="849">
        <v>8436</v>
      </c>
      <c r="Q240" s="837">
        <v>1.468151757744518</v>
      </c>
      <c r="R240" s="850">
        <v>222</v>
      </c>
    </row>
    <row r="241" spans="1:18" ht="14.4" customHeight="1" x14ac:dyDescent="0.3">
      <c r="A241" s="831" t="s">
        <v>5657</v>
      </c>
      <c r="B241" s="832" t="s">
        <v>5713</v>
      </c>
      <c r="C241" s="832" t="s">
        <v>621</v>
      </c>
      <c r="D241" s="832" t="s">
        <v>5586</v>
      </c>
      <c r="E241" s="832" t="s">
        <v>5716</v>
      </c>
      <c r="F241" s="832" t="s">
        <v>5717</v>
      </c>
      <c r="G241" s="849">
        <v>129</v>
      </c>
      <c r="H241" s="849">
        <v>65532</v>
      </c>
      <c r="I241" s="832">
        <v>0.84868421052631582</v>
      </c>
      <c r="J241" s="832">
        <v>508</v>
      </c>
      <c r="K241" s="849">
        <v>152</v>
      </c>
      <c r="L241" s="849">
        <v>77216</v>
      </c>
      <c r="M241" s="832">
        <v>1</v>
      </c>
      <c r="N241" s="832">
        <v>508</v>
      </c>
      <c r="O241" s="849">
        <v>38</v>
      </c>
      <c r="P241" s="849">
        <v>19342</v>
      </c>
      <c r="Q241" s="837">
        <v>0.25049212598425197</v>
      </c>
      <c r="R241" s="850">
        <v>509</v>
      </c>
    </row>
    <row r="242" spans="1:18" ht="14.4" customHeight="1" x14ac:dyDescent="0.3">
      <c r="A242" s="831" t="s">
        <v>5657</v>
      </c>
      <c r="B242" s="832" t="s">
        <v>5713</v>
      </c>
      <c r="C242" s="832" t="s">
        <v>621</v>
      </c>
      <c r="D242" s="832" t="s">
        <v>5586</v>
      </c>
      <c r="E242" s="832" t="s">
        <v>5718</v>
      </c>
      <c r="F242" s="832" t="s">
        <v>5719</v>
      </c>
      <c r="G242" s="849">
        <v>42</v>
      </c>
      <c r="H242" s="849">
        <v>14868</v>
      </c>
      <c r="I242" s="832">
        <v>0.65625</v>
      </c>
      <c r="J242" s="832">
        <v>354</v>
      </c>
      <c r="K242" s="849">
        <v>64</v>
      </c>
      <c r="L242" s="849">
        <v>22656</v>
      </c>
      <c r="M242" s="832">
        <v>1</v>
      </c>
      <c r="N242" s="832">
        <v>354</v>
      </c>
      <c r="O242" s="849">
        <v>51</v>
      </c>
      <c r="P242" s="849">
        <v>18054</v>
      </c>
      <c r="Q242" s="837">
        <v>0.796875</v>
      </c>
      <c r="R242" s="850">
        <v>354</v>
      </c>
    </row>
    <row r="243" spans="1:18" ht="14.4" customHeight="1" x14ac:dyDescent="0.3">
      <c r="A243" s="831" t="s">
        <v>5657</v>
      </c>
      <c r="B243" s="832" t="s">
        <v>5713</v>
      </c>
      <c r="C243" s="832" t="s">
        <v>621</v>
      </c>
      <c r="D243" s="832" t="s">
        <v>5586</v>
      </c>
      <c r="E243" s="832" t="s">
        <v>5720</v>
      </c>
      <c r="F243" s="832" t="s">
        <v>5721</v>
      </c>
      <c r="G243" s="849">
        <v>4</v>
      </c>
      <c r="H243" s="849">
        <v>128</v>
      </c>
      <c r="I243" s="832">
        <v>4</v>
      </c>
      <c r="J243" s="832">
        <v>32</v>
      </c>
      <c r="K243" s="849">
        <v>1</v>
      </c>
      <c r="L243" s="849">
        <v>32</v>
      </c>
      <c r="M243" s="832">
        <v>1</v>
      </c>
      <c r="N243" s="832">
        <v>32</v>
      </c>
      <c r="O243" s="849">
        <v>2</v>
      </c>
      <c r="P243" s="849">
        <v>64</v>
      </c>
      <c r="Q243" s="837">
        <v>2</v>
      </c>
      <c r="R243" s="850">
        <v>32</v>
      </c>
    </row>
    <row r="244" spans="1:18" ht="14.4" customHeight="1" x14ac:dyDescent="0.3">
      <c r="A244" s="831" t="s">
        <v>5657</v>
      </c>
      <c r="B244" s="832" t="s">
        <v>5713</v>
      </c>
      <c r="C244" s="832" t="s">
        <v>621</v>
      </c>
      <c r="D244" s="832" t="s">
        <v>5586</v>
      </c>
      <c r="E244" s="832" t="s">
        <v>5722</v>
      </c>
      <c r="F244" s="832" t="s">
        <v>5723</v>
      </c>
      <c r="G244" s="849">
        <v>24531</v>
      </c>
      <c r="H244" s="849">
        <v>1594515</v>
      </c>
      <c r="I244" s="832">
        <v>0.96045573783328764</v>
      </c>
      <c r="J244" s="832">
        <v>65</v>
      </c>
      <c r="K244" s="849">
        <v>25541</v>
      </c>
      <c r="L244" s="849">
        <v>1660165</v>
      </c>
      <c r="M244" s="832">
        <v>1</v>
      </c>
      <c r="N244" s="832">
        <v>65</v>
      </c>
      <c r="O244" s="849">
        <v>26759</v>
      </c>
      <c r="P244" s="849">
        <v>1739335</v>
      </c>
      <c r="Q244" s="837">
        <v>1.047688031008966</v>
      </c>
      <c r="R244" s="850">
        <v>65</v>
      </c>
    </row>
    <row r="245" spans="1:18" ht="14.4" customHeight="1" x14ac:dyDescent="0.3">
      <c r="A245" s="831" t="s">
        <v>5657</v>
      </c>
      <c r="B245" s="832" t="s">
        <v>5713</v>
      </c>
      <c r="C245" s="832" t="s">
        <v>621</v>
      </c>
      <c r="D245" s="832" t="s">
        <v>5586</v>
      </c>
      <c r="E245" s="832" t="s">
        <v>5724</v>
      </c>
      <c r="F245" s="832" t="s">
        <v>5725</v>
      </c>
      <c r="G245" s="849">
        <v>10</v>
      </c>
      <c r="H245" s="849">
        <v>5450</v>
      </c>
      <c r="I245" s="832">
        <v>1</v>
      </c>
      <c r="J245" s="832">
        <v>545</v>
      </c>
      <c r="K245" s="849">
        <v>10</v>
      </c>
      <c r="L245" s="849">
        <v>5450</v>
      </c>
      <c r="M245" s="832">
        <v>1</v>
      </c>
      <c r="N245" s="832">
        <v>545</v>
      </c>
      <c r="O245" s="849">
        <v>7</v>
      </c>
      <c r="P245" s="849">
        <v>3815</v>
      </c>
      <c r="Q245" s="837">
        <v>0.7</v>
      </c>
      <c r="R245" s="850">
        <v>545</v>
      </c>
    </row>
    <row r="246" spans="1:18" ht="14.4" customHeight="1" x14ac:dyDescent="0.3">
      <c r="A246" s="831" t="s">
        <v>5657</v>
      </c>
      <c r="B246" s="832" t="s">
        <v>5713</v>
      </c>
      <c r="C246" s="832" t="s">
        <v>621</v>
      </c>
      <c r="D246" s="832" t="s">
        <v>5586</v>
      </c>
      <c r="E246" s="832" t="s">
        <v>5726</v>
      </c>
      <c r="F246" s="832" t="s">
        <v>5727</v>
      </c>
      <c r="G246" s="849">
        <v>213</v>
      </c>
      <c r="H246" s="849">
        <v>126096</v>
      </c>
      <c r="I246" s="832">
        <v>1</v>
      </c>
      <c r="J246" s="832">
        <v>592</v>
      </c>
      <c r="K246" s="849">
        <v>213</v>
      </c>
      <c r="L246" s="849">
        <v>126096</v>
      </c>
      <c r="M246" s="832">
        <v>1</v>
      </c>
      <c r="N246" s="832">
        <v>592</v>
      </c>
      <c r="O246" s="849">
        <v>195</v>
      </c>
      <c r="P246" s="849">
        <v>115440</v>
      </c>
      <c r="Q246" s="837">
        <v>0.91549295774647887</v>
      </c>
      <c r="R246" s="850">
        <v>592</v>
      </c>
    </row>
    <row r="247" spans="1:18" ht="14.4" customHeight="1" x14ac:dyDescent="0.3">
      <c r="A247" s="831" t="s">
        <v>5657</v>
      </c>
      <c r="B247" s="832" t="s">
        <v>5713</v>
      </c>
      <c r="C247" s="832" t="s">
        <v>621</v>
      </c>
      <c r="D247" s="832" t="s">
        <v>5586</v>
      </c>
      <c r="E247" s="832" t="s">
        <v>5728</v>
      </c>
      <c r="F247" s="832" t="s">
        <v>5729</v>
      </c>
      <c r="G247" s="849">
        <v>176</v>
      </c>
      <c r="H247" s="849">
        <v>108592</v>
      </c>
      <c r="I247" s="832">
        <v>1.0114942528735633</v>
      </c>
      <c r="J247" s="832">
        <v>617</v>
      </c>
      <c r="K247" s="849">
        <v>174</v>
      </c>
      <c r="L247" s="849">
        <v>107358</v>
      </c>
      <c r="M247" s="832">
        <v>1</v>
      </c>
      <c r="N247" s="832">
        <v>617</v>
      </c>
      <c r="O247" s="849">
        <v>161</v>
      </c>
      <c r="P247" s="849">
        <v>99337</v>
      </c>
      <c r="Q247" s="837">
        <v>0.92528735632183912</v>
      </c>
      <c r="R247" s="850">
        <v>617</v>
      </c>
    </row>
    <row r="248" spans="1:18" ht="14.4" customHeight="1" x14ac:dyDescent="0.3">
      <c r="A248" s="831" t="s">
        <v>5657</v>
      </c>
      <c r="B248" s="832" t="s">
        <v>5713</v>
      </c>
      <c r="C248" s="832" t="s">
        <v>621</v>
      </c>
      <c r="D248" s="832" t="s">
        <v>5586</v>
      </c>
      <c r="E248" s="832" t="s">
        <v>5730</v>
      </c>
      <c r="F248" s="832" t="s">
        <v>5731</v>
      </c>
      <c r="G248" s="849">
        <v>41</v>
      </c>
      <c r="H248" s="849">
        <v>6273</v>
      </c>
      <c r="I248" s="832">
        <v>0.55405405405405406</v>
      </c>
      <c r="J248" s="832">
        <v>153</v>
      </c>
      <c r="K248" s="849">
        <v>74</v>
      </c>
      <c r="L248" s="849">
        <v>11322</v>
      </c>
      <c r="M248" s="832">
        <v>1</v>
      </c>
      <c r="N248" s="832">
        <v>153</v>
      </c>
      <c r="O248" s="849">
        <v>111</v>
      </c>
      <c r="P248" s="849">
        <v>16983</v>
      </c>
      <c r="Q248" s="837">
        <v>1.5</v>
      </c>
      <c r="R248" s="850">
        <v>153</v>
      </c>
    </row>
    <row r="249" spans="1:18" ht="14.4" customHeight="1" x14ac:dyDescent="0.3">
      <c r="A249" s="831" t="s">
        <v>5657</v>
      </c>
      <c r="B249" s="832" t="s">
        <v>5713</v>
      </c>
      <c r="C249" s="832" t="s">
        <v>621</v>
      </c>
      <c r="D249" s="832" t="s">
        <v>5586</v>
      </c>
      <c r="E249" s="832" t="s">
        <v>5732</v>
      </c>
      <c r="F249" s="832" t="s">
        <v>5733</v>
      </c>
      <c r="G249" s="849">
        <v>2</v>
      </c>
      <c r="H249" s="849">
        <v>1358</v>
      </c>
      <c r="I249" s="832">
        <v>2</v>
      </c>
      <c r="J249" s="832">
        <v>679</v>
      </c>
      <c r="K249" s="849">
        <v>1</v>
      </c>
      <c r="L249" s="849">
        <v>679</v>
      </c>
      <c r="M249" s="832">
        <v>1</v>
      </c>
      <c r="N249" s="832">
        <v>679</v>
      </c>
      <c r="O249" s="849">
        <v>2</v>
      </c>
      <c r="P249" s="849">
        <v>1358</v>
      </c>
      <c r="Q249" s="837">
        <v>2</v>
      </c>
      <c r="R249" s="850">
        <v>679</v>
      </c>
    </row>
    <row r="250" spans="1:18" ht="14.4" customHeight="1" x14ac:dyDescent="0.3">
      <c r="A250" s="831" t="s">
        <v>5657</v>
      </c>
      <c r="B250" s="832" t="s">
        <v>5713</v>
      </c>
      <c r="C250" s="832" t="s">
        <v>621</v>
      </c>
      <c r="D250" s="832" t="s">
        <v>5586</v>
      </c>
      <c r="E250" s="832" t="s">
        <v>5734</v>
      </c>
      <c r="F250" s="832" t="s">
        <v>5735</v>
      </c>
      <c r="G250" s="849">
        <v>180</v>
      </c>
      <c r="H250" s="849">
        <v>4320</v>
      </c>
      <c r="I250" s="832">
        <v>1.0285714285714285</v>
      </c>
      <c r="J250" s="832">
        <v>24</v>
      </c>
      <c r="K250" s="849">
        <v>175</v>
      </c>
      <c r="L250" s="849">
        <v>4200</v>
      </c>
      <c r="M250" s="832">
        <v>1</v>
      </c>
      <c r="N250" s="832">
        <v>24</v>
      </c>
      <c r="O250" s="849">
        <v>173</v>
      </c>
      <c r="P250" s="849">
        <v>4152</v>
      </c>
      <c r="Q250" s="837">
        <v>0.98857142857142855</v>
      </c>
      <c r="R250" s="850">
        <v>24</v>
      </c>
    </row>
    <row r="251" spans="1:18" ht="14.4" customHeight="1" x14ac:dyDescent="0.3">
      <c r="A251" s="831" t="s">
        <v>5657</v>
      </c>
      <c r="B251" s="832" t="s">
        <v>5713</v>
      </c>
      <c r="C251" s="832" t="s">
        <v>621</v>
      </c>
      <c r="D251" s="832" t="s">
        <v>5586</v>
      </c>
      <c r="E251" s="832" t="s">
        <v>5736</v>
      </c>
      <c r="F251" s="832" t="s">
        <v>5737</v>
      </c>
      <c r="G251" s="849">
        <v>8</v>
      </c>
      <c r="H251" s="849">
        <v>1328</v>
      </c>
      <c r="I251" s="832">
        <v>0.5714285714285714</v>
      </c>
      <c r="J251" s="832">
        <v>166</v>
      </c>
      <c r="K251" s="849">
        <v>14</v>
      </c>
      <c r="L251" s="849">
        <v>2324</v>
      </c>
      <c r="M251" s="832">
        <v>1</v>
      </c>
      <c r="N251" s="832">
        <v>166</v>
      </c>
      <c r="O251" s="849">
        <v>8</v>
      </c>
      <c r="P251" s="849">
        <v>1336</v>
      </c>
      <c r="Q251" s="837">
        <v>0.57487091222030984</v>
      </c>
      <c r="R251" s="850">
        <v>167</v>
      </c>
    </row>
    <row r="252" spans="1:18" ht="14.4" customHeight="1" x14ac:dyDescent="0.3">
      <c r="A252" s="831" t="s">
        <v>5657</v>
      </c>
      <c r="B252" s="832" t="s">
        <v>5713</v>
      </c>
      <c r="C252" s="832" t="s">
        <v>621</v>
      </c>
      <c r="D252" s="832" t="s">
        <v>5586</v>
      </c>
      <c r="E252" s="832" t="s">
        <v>5738</v>
      </c>
      <c r="F252" s="832" t="s">
        <v>5739</v>
      </c>
      <c r="G252" s="849">
        <v>851</v>
      </c>
      <c r="H252" s="849">
        <v>46805</v>
      </c>
      <c r="I252" s="832">
        <v>0.90724946695095954</v>
      </c>
      <c r="J252" s="832">
        <v>55</v>
      </c>
      <c r="K252" s="849">
        <v>938</v>
      </c>
      <c r="L252" s="849">
        <v>51590</v>
      </c>
      <c r="M252" s="832">
        <v>1</v>
      </c>
      <c r="N252" s="832">
        <v>55</v>
      </c>
      <c r="O252" s="849">
        <v>950</v>
      </c>
      <c r="P252" s="849">
        <v>52250</v>
      </c>
      <c r="Q252" s="837">
        <v>1.0127931769722816</v>
      </c>
      <c r="R252" s="850">
        <v>55</v>
      </c>
    </row>
    <row r="253" spans="1:18" ht="14.4" customHeight="1" x14ac:dyDescent="0.3">
      <c r="A253" s="831" t="s">
        <v>5657</v>
      </c>
      <c r="B253" s="832" t="s">
        <v>5713</v>
      </c>
      <c r="C253" s="832" t="s">
        <v>621</v>
      </c>
      <c r="D253" s="832" t="s">
        <v>5586</v>
      </c>
      <c r="E253" s="832" t="s">
        <v>5740</v>
      </c>
      <c r="F253" s="832" t="s">
        <v>5741</v>
      </c>
      <c r="G253" s="849">
        <v>7489</v>
      </c>
      <c r="H253" s="849">
        <v>576653</v>
      </c>
      <c r="I253" s="832">
        <v>1.1428353425911797</v>
      </c>
      <c r="J253" s="832">
        <v>77</v>
      </c>
      <c r="K253" s="849">
        <v>6553</v>
      </c>
      <c r="L253" s="849">
        <v>504581</v>
      </c>
      <c r="M253" s="832">
        <v>1</v>
      </c>
      <c r="N253" s="832">
        <v>77</v>
      </c>
      <c r="O253" s="849">
        <v>7369</v>
      </c>
      <c r="P253" s="849">
        <v>567413</v>
      </c>
      <c r="Q253" s="837">
        <v>1.1245231191820539</v>
      </c>
      <c r="R253" s="850">
        <v>77</v>
      </c>
    </row>
    <row r="254" spans="1:18" ht="14.4" customHeight="1" x14ac:dyDescent="0.3">
      <c r="A254" s="831" t="s">
        <v>5657</v>
      </c>
      <c r="B254" s="832" t="s">
        <v>5713</v>
      </c>
      <c r="C254" s="832" t="s">
        <v>621</v>
      </c>
      <c r="D254" s="832" t="s">
        <v>5586</v>
      </c>
      <c r="E254" s="832" t="s">
        <v>5742</v>
      </c>
      <c r="F254" s="832" t="s">
        <v>5743</v>
      </c>
      <c r="G254" s="849">
        <v>6</v>
      </c>
      <c r="H254" s="849">
        <v>9798</v>
      </c>
      <c r="I254" s="832">
        <v>1</v>
      </c>
      <c r="J254" s="832">
        <v>1633</v>
      </c>
      <c r="K254" s="849">
        <v>6</v>
      </c>
      <c r="L254" s="849">
        <v>9798</v>
      </c>
      <c r="M254" s="832">
        <v>1</v>
      </c>
      <c r="N254" s="832">
        <v>1633</v>
      </c>
      <c r="O254" s="849">
        <v>11</v>
      </c>
      <c r="P254" s="849">
        <v>17963</v>
      </c>
      <c r="Q254" s="837">
        <v>1.8333333333333333</v>
      </c>
      <c r="R254" s="850">
        <v>1633</v>
      </c>
    </row>
    <row r="255" spans="1:18" ht="14.4" customHeight="1" x14ac:dyDescent="0.3">
      <c r="A255" s="831" t="s">
        <v>5657</v>
      </c>
      <c r="B255" s="832" t="s">
        <v>5713</v>
      </c>
      <c r="C255" s="832" t="s">
        <v>621</v>
      </c>
      <c r="D255" s="832" t="s">
        <v>5586</v>
      </c>
      <c r="E255" s="832" t="s">
        <v>5744</v>
      </c>
      <c r="F255" s="832" t="s">
        <v>5745</v>
      </c>
      <c r="G255" s="849">
        <v>3504</v>
      </c>
      <c r="H255" s="849">
        <v>84096</v>
      </c>
      <c r="I255" s="832">
        <v>1.0278674097975946</v>
      </c>
      <c r="J255" s="832">
        <v>24</v>
      </c>
      <c r="K255" s="849">
        <v>3409</v>
      </c>
      <c r="L255" s="849">
        <v>81816</v>
      </c>
      <c r="M255" s="832">
        <v>1</v>
      </c>
      <c r="N255" s="832">
        <v>24</v>
      </c>
      <c r="O255" s="849">
        <v>3775</v>
      </c>
      <c r="P255" s="849">
        <v>90600</v>
      </c>
      <c r="Q255" s="837">
        <v>1.1073628630096803</v>
      </c>
      <c r="R255" s="850">
        <v>24</v>
      </c>
    </row>
    <row r="256" spans="1:18" ht="14.4" customHeight="1" x14ac:dyDescent="0.3">
      <c r="A256" s="831" t="s">
        <v>5657</v>
      </c>
      <c r="B256" s="832" t="s">
        <v>5713</v>
      </c>
      <c r="C256" s="832" t="s">
        <v>621</v>
      </c>
      <c r="D256" s="832" t="s">
        <v>5586</v>
      </c>
      <c r="E256" s="832" t="s">
        <v>5746</v>
      </c>
      <c r="F256" s="832" t="s">
        <v>5747</v>
      </c>
      <c r="G256" s="849">
        <v>14</v>
      </c>
      <c r="H256" s="849">
        <v>1400</v>
      </c>
      <c r="I256" s="832">
        <v>1.75</v>
      </c>
      <c r="J256" s="832">
        <v>100</v>
      </c>
      <c r="K256" s="849">
        <v>8</v>
      </c>
      <c r="L256" s="849">
        <v>800</v>
      </c>
      <c r="M256" s="832">
        <v>1</v>
      </c>
      <c r="N256" s="832">
        <v>100</v>
      </c>
      <c r="O256" s="849">
        <v>10</v>
      </c>
      <c r="P256" s="849">
        <v>1010</v>
      </c>
      <c r="Q256" s="837">
        <v>1.2625</v>
      </c>
      <c r="R256" s="850">
        <v>101</v>
      </c>
    </row>
    <row r="257" spans="1:18" ht="14.4" customHeight="1" x14ac:dyDescent="0.3">
      <c r="A257" s="831" t="s">
        <v>5657</v>
      </c>
      <c r="B257" s="832" t="s">
        <v>5713</v>
      </c>
      <c r="C257" s="832" t="s">
        <v>621</v>
      </c>
      <c r="D257" s="832" t="s">
        <v>5586</v>
      </c>
      <c r="E257" s="832" t="s">
        <v>5748</v>
      </c>
      <c r="F257" s="832" t="s">
        <v>5749</v>
      </c>
      <c r="G257" s="849">
        <v>17</v>
      </c>
      <c r="H257" s="849">
        <v>3060</v>
      </c>
      <c r="I257" s="832">
        <v>1.3076923076923077</v>
      </c>
      <c r="J257" s="832">
        <v>180</v>
      </c>
      <c r="K257" s="849">
        <v>13</v>
      </c>
      <c r="L257" s="849">
        <v>2340</v>
      </c>
      <c r="M257" s="832">
        <v>1</v>
      </c>
      <c r="N257" s="832">
        <v>180</v>
      </c>
      <c r="O257" s="849">
        <v>16</v>
      </c>
      <c r="P257" s="849">
        <v>2880</v>
      </c>
      <c r="Q257" s="837">
        <v>1.2307692307692308</v>
      </c>
      <c r="R257" s="850">
        <v>180</v>
      </c>
    </row>
    <row r="258" spans="1:18" ht="14.4" customHeight="1" x14ac:dyDescent="0.3">
      <c r="A258" s="831" t="s">
        <v>5657</v>
      </c>
      <c r="B258" s="832" t="s">
        <v>5713</v>
      </c>
      <c r="C258" s="832" t="s">
        <v>621</v>
      </c>
      <c r="D258" s="832" t="s">
        <v>5586</v>
      </c>
      <c r="E258" s="832" t="s">
        <v>5750</v>
      </c>
      <c r="F258" s="832" t="s">
        <v>5751</v>
      </c>
      <c r="G258" s="849">
        <v>2</v>
      </c>
      <c r="H258" s="849">
        <v>820</v>
      </c>
      <c r="I258" s="832">
        <v>0.33333333333333331</v>
      </c>
      <c r="J258" s="832">
        <v>410</v>
      </c>
      <c r="K258" s="849">
        <v>6</v>
      </c>
      <c r="L258" s="849">
        <v>2460</v>
      </c>
      <c r="M258" s="832">
        <v>1</v>
      </c>
      <c r="N258" s="832">
        <v>410</v>
      </c>
      <c r="O258" s="849">
        <v>4</v>
      </c>
      <c r="P258" s="849">
        <v>1640</v>
      </c>
      <c r="Q258" s="837">
        <v>0.66666666666666663</v>
      </c>
      <c r="R258" s="850">
        <v>410</v>
      </c>
    </row>
    <row r="259" spans="1:18" ht="14.4" customHeight="1" x14ac:dyDescent="0.3">
      <c r="A259" s="831" t="s">
        <v>5657</v>
      </c>
      <c r="B259" s="832" t="s">
        <v>5713</v>
      </c>
      <c r="C259" s="832" t="s">
        <v>621</v>
      </c>
      <c r="D259" s="832" t="s">
        <v>5586</v>
      </c>
      <c r="E259" s="832" t="s">
        <v>5752</v>
      </c>
      <c r="F259" s="832" t="s">
        <v>5753</v>
      </c>
      <c r="G259" s="849">
        <v>121</v>
      </c>
      <c r="H259" s="849">
        <v>76351</v>
      </c>
      <c r="I259" s="832">
        <v>0.87681159420289856</v>
      </c>
      <c r="J259" s="832">
        <v>631</v>
      </c>
      <c r="K259" s="849">
        <v>138</v>
      </c>
      <c r="L259" s="849">
        <v>87078</v>
      </c>
      <c r="M259" s="832">
        <v>1</v>
      </c>
      <c r="N259" s="832">
        <v>631</v>
      </c>
      <c r="O259" s="849">
        <v>125</v>
      </c>
      <c r="P259" s="849">
        <v>78875</v>
      </c>
      <c r="Q259" s="837">
        <v>0.90579710144927539</v>
      </c>
      <c r="R259" s="850">
        <v>631</v>
      </c>
    </row>
    <row r="260" spans="1:18" ht="14.4" customHeight="1" x14ac:dyDescent="0.3">
      <c r="A260" s="831" t="s">
        <v>5657</v>
      </c>
      <c r="B260" s="832" t="s">
        <v>5713</v>
      </c>
      <c r="C260" s="832" t="s">
        <v>621</v>
      </c>
      <c r="D260" s="832" t="s">
        <v>5586</v>
      </c>
      <c r="E260" s="832" t="s">
        <v>5754</v>
      </c>
      <c r="F260" s="832" t="s">
        <v>5755</v>
      </c>
      <c r="G260" s="849">
        <v>1</v>
      </c>
      <c r="H260" s="849">
        <v>210</v>
      </c>
      <c r="I260" s="832">
        <v>0.5</v>
      </c>
      <c r="J260" s="832">
        <v>210</v>
      </c>
      <c r="K260" s="849">
        <v>2</v>
      </c>
      <c r="L260" s="849">
        <v>420</v>
      </c>
      <c r="M260" s="832">
        <v>1</v>
      </c>
      <c r="N260" s="832">
        <v>210</v>
      </c>
      <c r="O260" s="849">
        <v>2</v>
      </c>
      <c r="P260" s="849">
        <v>420</v>
      </c>
      <c r="Q260" s="837">
        <v>1</v>
      </c>
      <c r="R260" s="850">
        <v>210</v>
      </c>
    </row>
    <row r="261" spans="1:18" ht="14.4" customHeight="1" x14ac:dyDescent="0.3">
      <c r="A261" s="831" t="s">
        <v>5657</v>
      </c>
      <c r="B261" s="832" t="s">
        <v>5713</v>
      </c>
      <c r="C261" s="832" t="s">
        <v>621</v>
      </c>
      <c r="D261" s="832" t="s">
        <v>5586</v>
      </c>
      <c r="E261" s="832" t="s">
        <v>5756</v>
      </c>
      <c r="F261" s="832" t="s">
        <v>5757</v>
      </c>
      <c r="G261" s="849">
        <v>1530</v>
      </c>
      <c r="H261" s="849">
        <v>100980</v>
      </c>
      <c r="I261" s="832">
        <v>0.97826086956521741</v>
      </c>
      <c r="J261" s="832">
        <v>66</v>
      </c>
      <c r="K261" s="849">
        <v>1564</v>
      </c>
      <c r="L261" s="849">
        <v>103224</v>
      </c>
      <c r="M261" s="832">
        <v>1</v>
      </c>
      <c r="N261" s="832">
        <v>66</v>
      </c>
      <c r="O261" s="849">
        <v>1625</v>
      </c>
      <c r="P261" s="849">
        <v>107250</v>
      </c>
      <c r="Q261" s="837">
        <v>1.039002557544757</v>
      </c>
      <c r="R261" s="850">
        <v>66</v>
      </c>
    </row>
    <row r="262" spans="1:18" ht="14.4" customHeight="1" x14ac:dyDescent="0.3">
      <c r="A262" s="831" t="s">
        <v>5657</v>
      </c>
      <c r="B262" s="832" t="s">
        <v>5713</v>
      </c>
      <c r="C262" s="832" t="s">
        <v>621</v>
      </c>
      <c r="D262" s="832" t="s">
        <v>5586</v>
      </c>
      <c r="E262" s="832" t="s">
        <v>5758</v>
      </c>
      <c r="F262" s="832" t="s">
        <v>5759</v>
      </c>
      <c r="G262" s="849"/>
      <c r="H262" s="849"/>
      <c r="I262" s="832"/>
      <c r="J262" s="832"/>
      <c r="K262" s="849">
        <v>2</v>
      </c>
      <c r="L262" s="849">
        <v>598</v>
      </c>
      <c r="M262" s="832">
        <v>1</v>
      </c>
      <c r="N262" s="832">
        <v>299</v>
      </c>
      <c r="O262" s="849">
        <v>1</v>
      </c>
      <c r="P262" s="849">
        <v>300</v>
      </c>
      <c r="Q262" s="837">
        <v>0.50167224080267558</v>
      </c>
      <c r="R262" s="850">
        <v>300</v>
      </c>
    </row>
    <row r="263" spans="1:18" ht="14.4" customHeight="1" x14ac:dyDescent="0.3">
      <c r="A263" s="831" t="s">
        <v>5657</v>
      </c>
      <c r="B263" s="832" t="s">
        <v>5713</v>
      </c>
      <c r="C263" s="832" t="s">
        <v>621</v>
      </c>
      <c r="D263" s="832" t="s">
        <v>5586</v>
      </c>
      <c r="E263" s="832" t="s">
        <v>5760</v>
      </c>
      <c r="F263" s="832" t="s">
        <v>5761</v>
      </c>
      <c r="G263" s="849">
        <v>9094</v>
      </c>
      <c r="H263" s="849">
        <v>154598</v>
      </c>
      <c r="I263" s="832">
        <v>1.1501201467054509</v>
      </c>
      <c r="J263" s="832">
        <v>17</v>
      </c>
      <c r="K263" s="849">
        <v>7907</v>
      </c>
      <c r="L263" s="849">
        <v>134419</v>
      </c>
      <c r="M263" s="832">
        <v>1</v>
      </c>
      <c r="N263" s="832">
        <v>17</v>
      </c>
      <c r="O263" s="849">
        <v>8419</v>
      </c>
      <c r="P263" s="849">
        <v>143123</v>
      </c>
      <c r="Q263" s="837">
        <v>1.0647527507272037</v>
      </c>
      <c r="R263" s="850">
        <v>17</v>
      </c>
    </row>
    <row r="264" spans="1:18" ht="14.4" customHeight="1" x14ac:dyDescent="0.3">
      <c r="A264" s="831" t="s">
        <v>5657</v>
      </c>
      <c r="B264" s="832" t="s">
        <v>5713</v>
      </c>
      <c r="C264" s="832" t="s">
        <v>621</v>
      </c>
      <c r="D264" s="832" t="s">
        <v>5586</v>
      </c>
      <c r="E264" s="832" t="s">
        <v>5762</v>
      </c>
      <c r="F264" s="832" t="s">
        <v>5763</v>
      </c>
      <c r="G264" s="849">
        <v>6</v>
      </c>
      <c r="H264" s="849">
        <v>612</v>
      </c>
      <c r="I264" s="832">
        <v>0.75</v>
      </c>
      <c r="J264" s="832">
        <v>102</v>
      </c>
      <c r="K264" s="849">
        <v>8</v>
      </c>
      <c r="L264" s="849">
        <v>816</v>
      </c>
      <c r="M264" s="832">
        <v>1</v>
      </c>
      <c r="N264" s="832">
        <v>102</v>
      </c>
      <c r="O264" s="849">
        <v>1</v>
      </c>
      <c r="P264" s="849">
        <v>102</v>
      </c>
      <c r="Q264" s="837">
        <v>0.125</v>
      </c>
      <c r="R264" s="850">
        <v>102</v>
      </c>
    </row>
    <row r="265" spans="1:18" ht="14.4" customHeight="1" x14ac:dyDescent="0.3">
      <c r="A265" s="831" t="s">
        <v>5657</v>
      </c>
      <c r="B265" s="832" t="s">
        <v>5713</v>
      </c>
      <c r="C265" s="832" t="s">
        <v>621</v>
      </c>
      <c r="D265" s="832" t="s">
        <v>5586</v>
      </c>
      <c r="E265" s="832" t="s">
        <v>5764</v>
      </c>
      <c r="F265" s="832" t="s">
        <v>5765</v>
      </c>
      <c r="G265" s="849">
        <v>3669</v>
      </c>
      <c r="H265" s="849">
        <v>1284150</v>
      </c>
      <c r="I265" s="832">
        <v>0.91336818521284535</v>
      </c>
      <c r="J265" s="832">
        <v>350</v>
      </c>
      <c r="K265" s="849">
        <v>4017</v>
      </c>
      <c r="L265" s="849">
        <v>1405950</v>
      </c>
      <c r="M265" s="832">
        <v>1</v>
      </c>
      <c r="N265" s="832">
        <v>350</v>
      </c>
      <c r="O265" s="849">
        <v>3486</v>
      </c>
      <c r="P265" s="849">
        <v>1220100</v>
      </c>
      <c r="Q265" s="837">
        <v>0.86781179985063484</v>
      </c>
      <c r="R265" s="850">
        <v>350</v>
      </c>
    </row>
    <row r="266" spans="1:18" ht="14.4" customHeight="1" x14ac:dyDescent="0.3">
      <c r="A266" s="831" t="s">
        <v>5657</v>
      </c>
      <c r="B266" s="832" t="s">
        <v>5713</v>
      </c>
      <c r="C266" s="832" t="s">
        <v>621</v>
      </c>
      <c r="D266" s="832" t="s">
        <v>5586</v>
      </c>
      <c r="E266" s="832" t="s">
        <v>5766</v>
      </c>
      <c r="F266" s="832" t="s">
        <v>5767</v>
      </c>
      <c r="G266" s="849">
        <v>3084</v>
      </c>
      <c r="H266" s="849">
        <v>77100</v>
      </c>
      <c r="I266" s="832">
        <v>1.0568882796435914</v>
      </c>
      <c r="J266" s="832">
        <v>25</v>
      </c>
      <c r="K266" s="849">
        <v>2918</v>
      </c>
      <c r="L266" s="849">
        <v>72950</v>
      </c>
      <c r="M266" s="832">
        <v>1</v>
      </c>
      <c r="N266" s="832">
        <v>25</v>
      </c>
      <c r="O266" s="849">
        <v>3281</v>
      </c>
      <c r="P266" s="849">
        <v>82025</v>
      </c>
      <c r="Q266" s="837">
        <v>1.1244002741603838</v>
      </c>
      <c r="R266" s="850">
        <v>25</v>
      </c>
    </row>
    <row r="267" spans="1:18" ht="14.4" customHeight="1" x14ac:dyDescent="0.3">
      <c r="A267" s="831" t="s">
        <v>5657</v>
      </c>
      <c r="B267" s="832" t="s">
        <v>5713</v>
      </c>
      <c r="C267" s="832" t="s">
        <v>621</v>
      </c>
      <c r="D267" s="832" t="s">
        <v>5586</v>
      </c>
      <c r="E267" s="832" t="s">
        <v>5768</v>
      </c>
      <c r="F267" s="832" t="s">
        <v>5769</v>
      </c>
      <c r="G267" s="849">
        <v>162</v>
      </c>
      <c r="H267" s="849">
        <v>120204</v>
      </c>
      <c r="I267" s="832">
        <v>1.0945945945945945</v>
      </c>
      <c r="J267" s="832">
        <v>742</v>
      </c>
      <c r="K267" s="849">
        <v>148</v>
      </c>
      <c r="L267" s="849">
        <v>109816</v>
      </c>
      <c r="M267" s="832">
        <v>1</v>
      </c>
      <c r="N267" s="832">
        <v>742</v>
      </c>
      <c r="O267" s="849">
        <v>134</v>
      </c>
      <c r="P267" s="849">
        <v>99428</v>
      </c>
      <c r="Q267" s="837">
        <v>0.90540540540540537</v>
      </c>
      <c r="R267" s="850">
        <v>742</v>
      </c>
    </row>
    <row r="268" spans="1:18" ht="14.4" customHeight="1" x14ac:dyDescent="0.3">
      <c r="A268" s="831" t="s">
        <v>5657</v>
      </c>
      <c r="B268" s="832" t="s">
        <v>5713</v>
      </c>
      <c r="C268" s="832" t="s">
        <v>621</v>
      </c>
      <c r="D268" s="832" t="s">
        <v>5586</v>
      </c>
      <c r="E268" s="832" t="s">
        <v>5770</v>
      </c>
      <c r="F268" s="832" t="s">
        <v>5771</v>
      </c>
      <c r="G268" s="849">
        <v>387</v>
      </c>
      <c r="H268" s="849">
        <v>70047</v>
      </c>
      <c r="I268" s="832">
        <v>0.9105882352941177</v>
      </c>
      <c r="J268" s="832">
        <v>181</v>
      </c>
      <c r="K268" s="849">
        <v>425</v>
      </c>
      <c r="L268" s="849">
        <v>76925</v>
      </c>
      <c r="M268" s="832">
        <v>1</v>
      </c>
      <c r="N268" s="832">
        <v>181</v>
      </c>
      <c r="O268" s="849">
        <v>392</v>
      </c>
      <c r="P268" s="849">
        <v>70952</v>
      </c>
      <c r="Q268" s="837">
        <v>0.9223529411764706</v>
      </c>
      <c r="R268" s="850">
        <v>181</v>
      </c>
    </row>
    <row r="269" spans="1:18" ht="14.4" customHeight="1" x14ac:dyDescent="0.3">
      <c r="A269" s="831" t="s">
        <v>5657</v>
      </c>
      <c r="B269" s="832" t="s">
        <v>5713</v>
      </c>
      <c r="C269" s="832" t="s">
        <v>621</v>
      </c>
      <c r="D269" s="832" t="s">
        <v>5586</v>
      </c>
      <c r="E269" s="832" t="s">
        <v>5772</v>
      </c>
      <c r="F269" s="832" t="s">
        <v>5773</v>
      </c>
      <c r="G269" s="849">
        <v>2585</v>
      </c>
      <c r="H269" s="849">
        <v>67210</v>
      </c>
      <c r="I269" s="832">
        <v>1.1468500443655723</v>
      </c>
      <c r="J269" s="832">
        <v>26</v>
      </c>
      <c r="K269" s="849">
        <v>2254</v>
      </c>
      <c r="L269" s="849">
        <v>58604</v>
      </c>
      <c r="M269" s="832">
        <v>1</v>
      </c>
      <c r="N269" s="832">
        <v>26</v>
      </c>
      <c r="O269" s="849">
        <v>2054</v>
      </c>
      <c r="P269" s="849">
        <v>53404</v>
      </c>
      <c r="Q269" s="837">
        <v>0.91126885536823421</v>
      </c>
      <c r="R269" s="850">
        <v>26</v>
      </c>
    </row>
    <row r="270" spans="1:18" ht="14.4" customHeight="1" x14ac:dyDescent="0.3">
      <c r="A270" s="831" t="s">
        <v>5657</v>
      </c>
      <c r="B270" s="832" t="s">
        <v>5713</v>
      </c>
      <c r="C270" s="832" t="s">
        <v>621</v>
      </c>
      <c r="D270" s="832" t="s">
        <v>5586</v>
      </c>
      <c r="E270" s="832" t="s">
        <v>5774</v>
      </c>
      <c r="F270" s="832" t="s">
        <v>5775</v>
      </c>
      <c r="G270" s="849">
        <v>6962</v>
      </c>
      <c r="H270" s="849">
        <v>584808</v>
      </c>
      <c r="I270" s="832">
        <v>0.93361941799651338</v>
      </c>
      <c r="J270" s="832">
        <v>84</v>
      </c>
      <c r="K270" s="849">
        <v>7457</v>
      </c>
      <c r="L270" s="849">
        <v>626388</v>
      </c>
      <c r="M270" s="832">
        <v>1</v>
      </c>
      <c r="N270" s="832">
        <v>84</v>
      </c>
      <c r="O270" s="849">
        <v>7883</v>
      </c>
      <c r="P270" s="849">
        <v>662172</v>
      </c>
      <c r="Q270" s="837">
        <v>1.0571275311787582</v>
      </c>
      <c r="R270" s="850">
        <v>84</v>
      </c>
    </row>
    <row r="271" spans="1:18" ht="14.4" customHeight="1" x14ac:dyDescent="0.3">
      <c r="A271" s="831" t="s">
        <v>5657</v>
      </c>
      <c r="B271" s="832" t="s">
        <v>5713</v>
      </c>
      <c r="C271" s="832" t="s">
        <v>621</v>
      </c>
      <c r="D271" s="832" t="s">
        <v>5586</v>
      </c>
      <c r="E271" s="832" t="s">
        <v>5776</v>
      </c>
      <c r="F271" s="832" t="s">
        <v>5777</v>
      </c>
      <c r="G271" s="849">
        <v>1995</v>
      </c>
      <c r="H271" s="849">
        <v>506730</v>
      </c>
      <c r="I271" s="832">
        <v>1.3177014531043594</v>
      </c>
      <c r="J271" s="832">
        <v>254</v>
      </c>
      <c r="K271" s="849">
        <v>1514</v>
      </c>
      <c r="L271" s="849">
        <v>384556</v>
      </c>
      <c r="M271" s="832">
        <v>1</v>
      </c>
      <c r="N271" s="832">
        <v>254</v>
      </c>
      <c r="O271" s="849">
        <v>1797</v>
      </c>
      <c r="P271" s="849">
        <v>456438</v>
      </c>
      <c r="Q271" s="837">
        <v>1.1869220607661823</v>
      </c>
      <c r="R271" s="850">
        <v>254</v>
      </c>
    </row>
    <row r="272" spans="1:18" ht="14.4" customHeight="1" x14ac:dyDescent="0.3">
      <c r="A272" s="831" t="s">
        <v>5657</v>
      </c>
      <c r="B272" s="832" t="s">
        <v>5713</v>
      </c>
      <c r="C272" s="832" t="s">
        <v>621</v>
      </c>
      <c r="D272" s="832" t="s">
        <v>5586</v>
      </c>
      <c r="E272" s="832" t="s">
        <v>5778</v>
      </c>
      <c r="F272" s="832" t="s">
        <v>5779</v>
      </c>
      <c r="G272" s="849">
        <v>162</v>
      </c>
      <c r="H272" s="849">
        <v>43416</v>
      </c>
      <c r="I272" s="832">
        <v>0.95857988165680474</v>
      </c>
      <c r="J272" s="832">
        <v>268</v>
      </c>
      <c r="K272" s="849">
        <v>169</v>
      </c>
      <c r="L272" s="849">
        <v>45292</v>
      </c>
      <c r="M272" s="832">
        <v>1</v>
      </c>
      <c r="N272" s="832">
        <v>268</v>
      </c>
      <c r="O272" s="849">
        <v>138</v>
      </c>
      <c r="P272" s="849">
        <v>36984</v>
      </c>
      <c r="Q272" s="837">
        <v>0.81656804733727806</v>
      </c>
      <c r="R272" s="850">
        <v>268</v>
      </c>
    </row>
    <row r="273" spans="1:18" ht="14.4" customHeight="1" x14ac:dyDescent="0.3">
      <c r="A273" s="831" t="s">
        <v>5657</v>
      </c>
      <c r="B273" s="832" t="s">
        <v>5713</v>
      </c>
      <c r="C273" s="832" t="s">
        <v>621</v>
      </c>
      <c r="D273" s="832" t="s">
        <v>5586</v>
      </c>
      <c r="E273" s="832" t="s">
        <v>5780</v>
      </c>
      <c r="F273" s="832" t="s">
        <v>5781</v>
      </c>
      <c r="G273" s="849">
        <v>3326</v>
      </c>
      <c r="H273" s="849">
        <v>39912</v>
      </c>
      <c r="I273" s="832">
        <v>0.97794766245221998</v>
      </c>
      <c r="J273" s="832">
        <v>12</v>
      </c>
      <c r="K273" s="849">
        <v>3401</v>
      </c>
      <c r="L273" s="849">
        <v>40812</v>
      </c>
      <c r="M273" s="832">
        <v>1</v>
      </c>
      <c r="N273" s="832">
        <v>12</v>
      </c>
      <c r="O273" s="849">
        <v>3755</v>
      </c>
      <c r="P273" s="849">
        <v>45060</v>
      </c>
      <c r="Q273" s="837">
        <v>1.1040870332255219</v>
      </c>
      <c r="R273" s="850">
        <v>12</v>
      </c>
    </row>
    <row r="274" spans="1:18" ht="14.4" customHeight="1" x14ac:dyDescent="0.3">
      <c r="A274" s="831" t="s">
        <v>5657</v>
      </c>
      <c r="B274" s="832" t="s">
        <v>5713</v>
      </c>
      <c r="C274" s="832" t="s">
        <v>621</v>
      </c>
      <c r="D274" s="832" t="s">
        <v>5586</v>
      </c>
      <c r="E274" s="832" t="s">
        <v>5782</v>
      </c>
      <c r="F274" s="832" t="s">
        <v>5783</v>
      </c>
      <c r="G274" s="849">
        <v>1277</v>
      </c>
      <c r="H274" s="849">
        <v>277109</v>
      </c>
      <c r="I274" s="832">
        <v>1.1411974977658623</v>
      </c>
      <c r="J274" s="832">
        <v>217</v>
      </c>
      <c r="K274" s="849">
        <v>1119</v>
      </c>
      <c r="L274" s="849">
        <v>242823</v>
      </c>
      <c r="M274" s="832">
        <v>1</v>
      </c>
      <c r="N274" s="832">
        <v>217</v>
      </c>
      <c r="O274" s="849">
        <v>1111</v>
      </c>
      <c r="P274" s="849">
        <v>241087</v>
      </c>
      <c r="Q274" s="837">
        <v>0.99285075960679181</v>
      </c>
      <c r="R274" s="850">
        <v>217</v>
      </c>
    </row>
    <row r="275" spans="1:18" ht="14.4" customHeight="1" x14ac:dyDescent="0.3">
      <c r="A275" s="831" t="s">
        <v>5657</v>
      </c>
      <c r="B275" s="832" t="s">
        <v>5713</v>
      </c>
      <c r="C275" s="832" t="s">
        <v>621</v>
      </c>
      <c r="D275" s="832" t="s">
        <v>5586</v>
      </c>
      <c r="E275" s="832" t="s">
        <v>5784</v>
      </c>
      <c r="F275" s="832" t="s">
        <v>5785</v>
      </c>
      <c r="G275" s="849">
        <v>129</v>
      </c>
      <c r="H275" s="849">
        <v>4773</v>
      </c>
      <c r="I275" s="832">
        <v>0.90209790209790208</v>
      </c>
      <c r="J275" s="832">
        <v>37</v>
      </c>
      <c r="K275" s="849">
        <v>143</v>
      </c>
      <c r="L275" s="849">
        <v>5291</v>
      </c>
      <c r="M275" s="832">
        <v>1</v>
      </c>
      <c r="N275" s="832">
        <v>37</v>
      </c>
      <c r="O275" s="849">
        <v>188</v>
      </c>
      <c r="P275" s="849">
        <v>6956</v>
      </c>
      <c r="Q275" s="837">
        <v>1.3146853146853146</v>
      </c>
      <c r="R275" s="850">
        <v>37</v>
      </c>
    </row>
    <row r="276" spans="1:18" ht="14.4" customHeight="1" x14ac:dyDescent="0.3">
      <c r="A276" s="831" t="s">
        <v>5657</v>
      </c>
      <c r="B276" s="832" t="s">
        <v>5713</v>
      </c>
      <c r="C276" s="832" t="s">
        <v>621</v>
      </c>
      <c r="D276" s="832" t="s">
        <v>5586</v>
      </c>
      <c r="E276" s="832" t="s">
        <v>5786</v>
      </c>
      <c r="F276" s="832" t="s">
        <v>5787</v>
      </c>
      <c r="G276" s="849">
        <v>186</v>
      </c>
      <c r="H276" s="849">
        <v>110112</v>
      </c>
      <c r="I276" s="832">
        <v>1</v>
      </c>
      <c r="J276" s="832">
        <v>592</v>
      </c>
      <c r="K276" s="849">
        <v>186</v>
      </c>
      <c r="L276" s="849">
        <v>110112</v>
      </c>
      <c r="M276" s="832">
        <v>1</v>
      </c>
      <c r="N276" s="832">
        <v>592</v>
      </c>
      <c r="O276" s="849">
        <v>165</v>
      </c>
      <c r="P276" s="849">
        <v>97680</v>
      </c>
      <c r="Q276" s="837">
        <v>0.88709677419354838</v>
      </c>
      <c r="R276" s="850">
        <v>592</v>
      </c>
    </row>
    <row r="277" spans="1:18" ht="14.4" customHeight="1" x14ac:dyDescent="0.3">
      <c r="A277" s="831" t="s">
        <v>5657</v>
      </c>
      <c r="B277" s="832" t="s">
        <v>5713</v>
      </c>
      <c r="C277" s="832" t="s">
        <v>621</v>
      </c>
      <c r="D277" s="832" t="s">
        <v>5586</v>
      </c>
      <c r="E277" s="832" t="s">
        <v>5788</v>
      </c>
      <c r="F277" s="832" t="s">
        <v>5789</v>
      </c>
      <c r="G277" s="849">
        <v>58</v>
      </c>
      <c r="H277" s="849">
        <v>2900</v>
      </c>
      <c r="I277" s="832">
        <v>0.82857142857142863</v>
      </c>
      <c r="J277" s="832">
        <v>50</v>
      </c>
      <c r="K277" s="849">
        <v>70</v>
      </c>
      <c r="L277" s="849">
        <v>3500</v>
      </c>
      <c r="M277" s="832">
        <v>1</v>
      </c>
      <c r="N277" s="832">
        <v>50</v>
      </c>
      <c r="O277" s="849">
        <v>63</v>
      </c>
      <c r="P277" s="849">
        <v>3150</v>
      </c>
      <c r="Q277" s="837">
        <v>0.9</v>
      </c>
      <c r="R277" s="850">
        <v>50</v>
      </c>
    </row>
    <row r="278" spans="1:18" ht="14.4" customHeight="1" x14ac:dyDescent="0.3">
      <c r="A278" s="831" t="s">
        <v>5657</v>
      </c>
      <c r="B278" s="832" t="s">
        <v>5713</v>
      </c>
      <c r="C278" s="832" t="s">
        <v>621</v>
      </c>
      <c r="D278" s="832" t="s">
        <v>5586</v>
      </c>
      <c r="E278" s="832" t="s">
        <v>5790</v>
      </c>
      <c r="F278" s="832" t="s">
        <v>5791</v>
      </c>
      <c r="G278" s="849">
        <v>173</v>
      </c>
      <c r="H278" s="849">
        <v>94631</v>
      </c>
      <c r="I278" s="832">
        <v>1.1610738255033557</v>
      </c>
      <c r="J278" s="832">
        <v>547</v>
      </c>
      <c r="K278" s="849">
        <v>149</v>
      </c>
      <c r="L278" s="849">
        <v>81503</v>
      </c>
      <c r="M278" s="832">
        <v>1</v>
      </c>
      <c r="N278" s="832">
        <v>547</v>
      </c>
      <c r="O278" s="849">
        <v>143</v>
      </c>
      <c r="P278" s="849">
        <v>78221</v>
      </c>
      <c r="Q278" s="837">
        <v>0.95973154362416102</v>
      </c>
      <c r="R278" s="850">
        <v>547</v>
      </c>
    </row>
    <row r="279" spans="1:18" ht="14.4" customHeight="1" x14ac:dyDescent="0.3">
      <c r="A279" s="831" t="s">
        <v>5657</v>
      </c>
      <c r="B279" s="832" t="s">
        <v>5713</v>
      </c>
      <c r="C279" s="832" t="s">
        <v>621</v>
      </c>
      <c r="D279" s="832" t="s">
        <v>5586</v>
      </c>
      <c r="E279" s="832" t="s">
        <v>5792</v>
      </c>
      <c r="F279" s="832" t="s">
        <v>5793</v>
      </c>
      <c r="G279" s="849">
        <v>151</v>
      </c>
      <c r="H279" s="849">
        <v>77916</v>
      </c>
      <c r="I279" s="832">
        <v>1.1592917720577296</v>
      </c>
      <c r="J279" s="832">
        <v>516</v>
      </c>
      <c r="K279" s="849">
        <v>130</v>
      </c>
      <c r="L279" s="849">
        <v>67210</v>
      </c>
      <c r="M279" s="832">
        <v>1</v>
      </c>
      <c r="N279" s="832">
        <v>517</v>
      </c>
      <c r="O279" s="849">
        <v>107</v>
      </c>
      <c r="P279" s="849">
        <v>55426</v>
      </c>
      <c r="Q279" s="837">
        <v>0.82466894807320335</v>
      </c>
      <c r="R279" s="850">
        <v>518</v>
      </c>
    </row>
    <row r="280" spans="1:18" ht="14.4" customHeight="1" x14ac:dyDescent="0.3">
      <c r="A280" s="831" t="s">
        <v>5657</v>
      </c>
      <c r="B280" s="832" t="s">
        <v>5713</v>
      </c>
      <c r="C280" s="832" t="s">
        <v>621</v>
      </c>
      <c r="D280" s="832" t="s">
        <v>5586</v>
      </c>
      <c r="E280" s="832" t="s">
        <v>5794</v>
      </c>
      <c r="F280" s="832" t="s">
        <v>5795</v>
      </c>
      <c r="G280" s="849">
        <v>171</v>
      </c>
      <c r="H280" s="849">
        <v>125856</v>
      </c>
      <c r="I280" s="832">
        <v>1.1176470588235294</v>
      </c>
      <c r="J280" s="832">
        <v>736</v>
      </c>
      <c r="K280" s="849">
        <v>153</v>
      </c>
      <c r="L280" s="849">
        <v>112608</v>
      </c>
      <c r="M280" s="832">
        <v>1</v>
      </c>
      <c r="N280" s="832">
        <v>736</v>
      </c>
      <c r="O280" s="849">
        <v>147</v>
      </c>
      <c r="P280" s="849">
        <v>108192</v>
      </c>
      <c r="Q280" s="837">
        <v>0.96078431372549022</v>
      </c>
      <c r="R280" s="850">
        <v>736</v>
      </c>
    </row>
    <row r="281" spans="1:18" ht="14.4" customHeight="1" x14ac:dyDescent="0.3">
      <c r="A281" s="831" t="s">
        <v>5657</v>
      </c>
      <c r="B281" s="832" t="s">
        <v>5713</v>
      </c>
      <c r="C281" s="832" t="s">
        <v>621</v>
      </c>
      <c r="D281" s="832" t="s">
        <v>5586</v>
      </c>
      <c r="E281" s="832" t="s">
        <v>5796</v>
      </c>
      <c r="F281" s="832" t="s">
        <v>5797</v>
      </c>
      <c r="G281" s="849">
        <v>33</v>
      </c>
      <c r="H281" s="849">
        <v>10857</v>
      </c>
      <c r="I281" s="832">
        <v>0.54098360655737709</v>
      </c>
      <c r="J281" s="832">
        <v>329</v>
      </c>
      <c r="K281" s="849">
        <v>61</v>
      </c>
      <c r="L281" s="849">
        <v>20069</v>
      </c>
      <c r="M281" s="832">
        <v>1</v>
      </c>
      <c r="N281" s="832">
        <v>329</v>
      </c>
      <c r="O281" s="849">
        <v>38</v>
      </c>
      <c r="P281" s="849">
        <v>12502</v>
      </c>
      <c r="Q281" s="837">
        <v>0.62295081967213117</v>
      </c>
      <c r="R281" s="850">
        <v>329</v>
      </c>
    </row>
    <row r="282" spans="1:18" ht="14.4" customHeight="1" x14ac:dyDescent="0.3">
      <c r="A282" s="831" t="s">
        <v>5657</v>
      </c>
      <c r="B282" s="832" t="s">
        <v>5713</v>
      </c>
      <c r="C282" s="832" t="s">
        <v>621</v>
      </c>
      <c r="D282" s="832" t="s">
        <v>5586</v>
      </c>
      <c r="E282" s="832" t="s">
        <v>5798</v>
      </c>
      <c r="F282" s="832" t="s">
        <v>5799</v>
      </c>
      <c r="G282" s="849">
        <v>162</v>
      </c>
      <c r="H282" s="849">
        <v>56052</v>
      </c>
      <c r="I282" s="832">
        <v>0.95857988165680474</v>
      </c>
      <c r="J282" s="832">
        <v>346</v>
      </c>
      <c r="K282" s="849">
        <v>169</v>
      </c>
      <c r="L282" s="849">
        <v>58474</v>
      </c>
      <c r="M282" s="832">
        <v>1</v>
      </c>
      <c r="N282" s="832">
        <v>346</v>
      </c>
      <c r="O282" s="849">
        <v>138</v>
      </c>
      <c r="P282" s="849">
        <v>47748</v>
      </c>
      <c r="Q282" s="837">
        <v>0.81656804733727806</v>
      </c>
      <c r="R282" s="850">
        <v>346</v>
      </c>
    </row>
    <row r="283" spans="1:18" ht="14.4" customHeight="1" x14ac:dyDescent="0.3">
      <c r="A283" s="831" t="s">
        <v>5657</v>
      </c>
      <c r="B283" s="832" t="s">
        <v>5713</v>
      </c>
      <c r="C283" s="832" t="s">
        <v>621</v>
      </c>
      <c r="D283" s="832" t="s">
        <v>5586</v>
      </c>
      <c r="E283" s="832" t="s">
        <v>5800</v>
      </c>
      <c r="F283" s="832" t="s">
        <v>5801</v>
      </c>
      <c r="G283" s="849">
        <v>17</v>
      </c>
      <c r="H283" s="849">
        <v>12801</v>
      </c>
      <c r="I283" s="832">
        <v>1.4166666666666667</v>
      </c>
      <c r="J283" s="832">
        <v>753</v>
      </c>
      <c r="K283" s="849">
        <v>12</v>
      </c>
      <c r="L283" s="849">
        <v>9036</v>
      </c>
      <c r="M283" s="832">
        <v>1</v>
      </c>
      <c r="N283" s="832">
        <v>753</v>
      </c>
      <c r="O283" s="849">
        <v>27</v>
      </c>
      <c r="P283" s="849">
        <v>20331</v>
      </c>
      <c r="Q283" s="837">
        <v>2.25</v>
      </c>
      <c r="R283" s="850">
        <v>753</v>
      </c>
    </row>
    <row r="284" spans="1:18" ht="14.4" customHeight="1" x14ac:dyDescent="0.3">
      <c r="A284" s="831" t="s">
        <v>5657</v>
      </c>
      <c r="B284" s="832" t="s">
        <v>5713</v>
      </c>
      <c r="C284" s="832" t="s">
        <v>621</v>
      </c>
      <c r="D284" s="832" t="s">
        <v>5586</v>
      </c>
      <c r="E284" s="832" t="s">
        <v>5802</v>
      </c>
      <c r="F284" s="832" t="s">
        <v>5803</v>
      </c>
      <c r="G284" s="849">
        <v>209</v>
      </c>
      <c r="H284" s="849">
        <v>48488</v>
      </c>
      <c r="I284" s="832">
        <v>0.8132295719844358</v>
      </c>
      <c r="J284" s="832">
        <v>232</v>
      </c>
      <c r="K284" s="849">
        <v>257</v>
      </c>
      <c r="L284" s="849">
        <v>59624</v>
      </c>
      <c r="M284" s="832">
        <v>1</v>
      </c>
      <c r="N284" s="832">
        <v>232</v>
      </c>
      <c r="O284" s="849">
        <v>251</v>
      </c>
      <c r="P284" s="849">
        <v>58232</v>
      </c>
      <c r="Q284" s="837">
        <v>0.97665369649805445</v>
      </c>
      <c r="R284" s="850">
        <v>232</v>
      </c>
    </row>
    <row r="285" spans="1:18" ht="14.4" customHeight="1" x14ac:dyDescent="0.3">
      <c r="A285" s="831" t="s">
        <v>5657</v>
      </c>
      <c r="B285" s="832" t="s">
        <v>5713</v>
      </c>
      <c r="C285" s="832" t="s">
        <v>621</v>
      </c>
      <c r="D285" s="832" t="s">
        <v>5586</v>
      </c>
      <c r="E285" s="832" t="s">
        <v>5804</v>
      </c>
      <c r="F285" s="832" t="s">
        <v>5805</v>
      </c>
      <c r="G285" s="849">
        <v>44</v>
      </c>
      <c r="H285" s="849">
        <v>147356</v>
      </c>
      <c r="I285" s="832"/>
      <c r="J285" s="832">
        <v>3349</v>
      </c>
      <c r="K285" s="849"/>
      <c r="L285" s="849"/>
      <c r="M285" s="832"/>
      <c r="N285" s="832"/>
      <c r="O285" s="849">
        <v>4</v>
      </c>
      <c r="P285" s="849">
        <v>13404</v>
      </c>
      <c r="Q285" s="837"/>
      <c r="R285" s="850">
        <v>3351</v>
      </c>
    </row>
    <row r="286" spans="1:18" ht="14.4" customHeight="1" x14ac:dyDescent="0.3">
      <c r="A286" s="831" t="s">
        <v>5657</v>
      </c>
      <c r="B286" s="832" t="s">
        <v>5713</v>
      </c>
      <c r="C286" s="832" t="s">
        <v>621</v>
      </c>
      <c r="D286" s="832" t="s">
        <v>5586</v>
      </c>
      <c r="E286" s="832" t="s">
        <v>5806</v>
      </c>
      <c r="F286" s="832" t="s">
        <v>5807</v>
      </c>
      <c r="G286" s="849">
        <v>33</v>
      </c>
      <c r="H286" s="849">
        <v>7689</v>
      </c>
      <c r="I286" s="832">
        <v>0.532258064516129</v>
      </c>
      <c r="J286" s="832">
        <v>233</v>
      </c>
      <c r="K286" s="849">
        <v>62</v>
      </c>
      <c r="L286" s="849">
        <v>14446</v>
      </c>
      <c r="M286" s="832">
        <v>1</v>
      </c>
      <c r="N286" s="832">
        <v>233</v>
      </c>
      <c r="O286" s="849">
        <v>54</v>
      </c>
      <c r="P286" s="849">
        <v>12582</v>
      </c>
      <c r="Q286" s="837">
        <v>0.87096774193548387</v>
      </c>
      <c r="R286" s="850">
        <v>233</v>
      </c>
    </row>
    <row r="287" spans="1:18" ht="14.4" customHeight="1" x14ac:dyDescent="0.3">
      <c r="A287" s="831" t="s">
        <v>5657</v>
      </c>
      <c r="B287" s="832" t="s">
        <v>5713</v>
      </c>
      <c r="C287" s="832" t="s">
        <v>621</v>
      </c>
      <c r="D287" s="832" t="s">
        <v>5586</v>
      </c>
      <c r="E287" s="832" t="s">
        <v>5808</v>
      </c>
      <c r="F287" s="832" t="s">
        <v>5809</v>
      </c>
      <c r="G287" s="849">
        <v>90</v>
      </c>
      <c r="H287" s="849">
        <v>36900</v>
      </c>
      <c r="I287" s="832">
        <v>1.2857142857142858</v>
      </c>
      <c r="J287" s="832">
        <v>410</v>
      </c>
      <c r="K287" s="849">
        <v>70</v>
      </c>
      <c r="L287" s="849">
        <v>28700</v>
      </c>
      <c r="M287" s="832">
        <v>1</v>
      </c>
      <c r="N287" s="832">
        <v>410</v>
      </c>
      <c r="O287" s="849">
        <v>51</v>
      </c>
      <c r="P287" s="849">
        <v>20910</v>
      </c>
      <c r="Q287" s="837">
        <v>0.72857142857142854</v>
      </c>
      <c r="R287" s="850">
        <v>410</v>
      </c>
    </row>
    <row r="288" spans="1:18" ht="14.4" customHeight="1" x14ac:dyDescent="0.3">
      <c r="A288" s="831" t="s">
        <v>5657</v>
      </c>
      <c r="B288" s="832" t="s">
        <v>5713</v>
      </c>
      <c r="C288" s="832" t="s">
        <v>621</v>
      </c>
      <c r="D288" s="832" t="s">
        <v>5586</v>
      </c>
      <c r="E288" s="832" t="s">
        <v>5810</v>
      </c>
      <c r="F288" s="832" t="s">
        <v>5811</v>
      </c>
      <c r="G288" s="849">
        <v>14</v>
      </c>
      <c r="H288" s="849">
        <v>9128</v>
      </c>
      <c r="I288" s="832">
        <v>1.4</v>
      </c>
      <c r="J288" s="832">
        <v>652</v>
      </c>
      <c r="K288" s="849">
        <v>10</v>
      </c>
      <c r="L288" s="849">
        <v>6520</v>
      </c>
      <c r="M288" s="832">
        <v>1</v>
      </c>
      <c r="N288" s="832">
        <v>652</v>
      </c>
      <c r="O288" s="849">
        <v>10</v>
      </c>
      <c r="P288" s="849">
        <v>6520</v>
      </c>
      <c r="Q288" s="837">
        <v>1</v>
      </c>
      <c r="R288" s="850">
        <v>652</v>
      </c>
    </row>
    <row r="289" spans="1:18" ht="14.4" customHeight="1" x14ac:dyDescent="0.3">
      <c r="A289" s="831" t="s">
        <v>5657</v>
      </c>
      <c r="B289" s="832" t="s">
        <v>5713</v>
      </c>
      <c r="C289" s="832" t="s">
        <v>621</v>
      </c>
      <c r="D289" s="832" t="s">
        <v>5586</v>
      </c>
      <c r="E289" s="832" t="s">
        <v>5812</v>
      </c>
      <c r="F289" s="832" t="s">
        <v>5813</v>
      </c>
      <c r="G289" s="849">
        <v>71</v>
      </c>
      <c r="H289" s="849">
        <v>41890</v>
      </c>
      <c r="I289" s="832">
        <v>1.126984126984127</v>
      </c>
      <c r="J289" s="832">
        <v>590</v>
      </c>
      <c r="K289" s="849">
        <v>63</v>
      </c>
      <c r="L289" s="849">
        <v>37170</v>
      </c>
      <c r="M289" s="832">
        <v>1</v>
      </c>
      <c r="N289" s="832">
        <v>590</v>
      </c>
      <c r="O289" s="849">
        <v>45</v>
      </c>
      <c r="P289" s="849">
        <v>26550</v>
      </c>
      <c r="Q289" s="837">
        <v>0.7142857142857143</v>
      </c>
      <c r="R289" s="850">
        <v>590</v>
      </c>
    </row>
    <row r="290" spans="1:18" ht="14.4" customHeight="1" x14ac:dyDescent="0.3">
      <c r="A290" s="831" t="s">
        <v>5657</v>
      </c>
      <c r="B290" s="832" t="s">
        <v>5713</v>
      </c>
      <c r="C290" s="832" t="s">
        <v>621</v>
      </c>
      <c r="D290" s="832" t="s">
        <v>5586</v>
      </c>
      <c r="E290" s="832" t="s">
        <v>5814</v>
      </c>
      <c r="F290" s="832" t="s">
        <v>5815</v>
      </c>
      <c r="G290" s="849">
        <v>9</v>
      </c>
      <c r="H290" s="849">
        <v>3483</v>
      </c>
      <c r="I290" s="832">
        <v>0.69230769230769229</v>
      </c>
      <c r="J290" s="832">
        <v>387</v>
      </c>
      <c r="K290" s="849">
        <v>13</v>
      </c>
      <c r="L290" s="849">
        <v>5031</v>
      </c>
      <c r="M290" s="832">
        <v>1</v>
      </c>
      <c r="N290" s="832">
        <v>387</v>
      </c>
      <c r="O290" s="849">
        <v>14</v>
      </c>
      <c r="P290" s="849">
        <v>5418</v>
      </c>
      <c r="Q290" s="837">
        <v>1.0769230769230769</v>
      </c>
      <c r="R290" s="850">
        <v>387</v>
      </c>
    </row>
    <row r="291" spans="1:18" ht="14.4" customHeight="1" x14ac:dyDescent="0.3">
      <c r="A291" s="831" t="s">
        <v>5657</v>
      </c>
      <c r="B291" s="832" t="s">
        <v>5713</v>
      </c>
      <c r="C291" s="832" t="s">
        <v>621</v>
      </c>
      <c r="D291" s="832" t="s">
        <v>5586</v>
      </c>
      <c r="E291" s="832" t="s">
        <v>5816</v>
      </c>
      <c r="F291" s="832" t="s">
        <v>5817</v>
      </c>
      <c r="G291" s="849">
        <v>2</v>
      </c>
      <c r="H291" s="849">
        <v>840</v>
      </c>
      <c r="I291" s="832">
        <v>0.33333333333333331</v>
      </c>
      <c r="J291" s="832">
        <v>420</v>
      </c>
      <c r="K291" s="849">
        <v>6</v>
      </c>
      <c r="L291" s="849">
        <v>2520</v>
      </c>
      <c r="M291" s="832">
        <v>1</v>
      </c>
      <c r="N291" s="832">
        <v>420</v>
      </c>
      <c r="O291" s="849">
        <v>4</v>
      </c>
      <c r="P291" s="849">
        <v>1680</v>
      </c>
      <c r="Q291" s="837">
        <v>0.66666666666666663</v>
      </c>
      <c r="R291" s="850">
        <v>420</v>
      </c>
    </row>
    <row r="292" spans="1:18" ht="14.4" customHeight="1" x14ac:dyDescent="0.3">
      <c r="A292" s="831" t="s">
        <v>5657</v>
      </c>
      <c r="B292" s="832" t="s">
        <v>5713</v>
      </c>
      <c r="C292" s="832" t="s">
        <v>621</v>
      </c>
      <c r="D292" s="832" t="s">
        <v>5586</v>
      </c>
      <c r="E292" s="832" t="s">
        <v>5818</v>
      </c>
      <c r="F292" s="832" t="s">
        <v>5819</v>
      </c>
      <c r="G292" s="849">
        <v>6</v>
      </c>
      <c r="H292" s="849">
        <v>1020</v>
      </c>
      <c r="I292" s="832">
        <v>0.4</v>
      </c>
      <c r="J292" s="832">
        <v>170</v>
      </c>
      <c r="K292" s="849">
        <v>15</v>
      </c>
      <c r="L292" s="849">
        <v>2550</v>
      </c>
      <c r="M292" s="832">
        <v>1</v>
      </c>
      <c r="N292" s="832">
        <v>170</v>
      </c>
      <c r="O292" s="849">
        <v>5</v>
      </c>
      <c r="P292" s="849">
        <v>855</v>
      </c>
      <c r="Q292" s="837">
        <v>0.3352941176470588</v>
      </c>
      <c r="R292" s="850">
        <v>171</v>
      </c>
    </row>
    <row r="293" spans="1:18" ht="14.4" customHeight="1" x14ac:dyDescent="0.3">
      <c r="A293" s="831" t="s">
        <v>5657</v>
      </c>
      <c r="B293" s="832" t="s">
        <v>5713</v>
      </c>
      <c r="C293" s="832" t="s">
        <v>621</v>
      </c>
      <c r="D293" s="832" t="s">
        <v>5586</v>
      </c>
      <c r="E293" s="832" t="s">
        <v>5820</v>
      </c>
      <c r="F293" s="832" t="s">
        <v>5821</v>
      </c>
      <c r="G293" s="849">
        <v>478</v>
      </c>
      <c r="H293" s="849">
        <v>377142</v>
      </c>
      <c r="I293" s="832">
        <v>0.6957787481804949</v>
      </c>
      <c r="J293" s="832">
        <v>789</v>
      </c>
      <c r="K293" s="849">
        <v>687</v>
      </c>
      <c r="L293" s="849">
        <v>542043</v>
      </c>
      <c r="M293" s="832">
        <v>1</v>
      </c>
      <c r="N293" s="832">
        <v>789</v>
      </c>
      <c r="O293" s="849">
        <v>574</v>
      </c>
      <c r="P293" s="849">
        <v>452886</v>
      </c>
      <c r="Q293" s="837">
        <v>0.83551673944687044</v>
      </c>
      <c r="R293" s="850">
        <v>789</v>
      </c>
    </row>
    <row r="294" spans="1:18" ht="14.4" customHeight="1" x14ac:dyDescent="0.3">
      <c r="A294" s="831" t="s">
        <v>5657</v>
      </c>
      <c r="B294" s="832" t="s">
        <v>5713</v>
      </c>
      <c r="C294" s="832" t="s">
        <v>621</v>
      </c>
      <c r="D294" s="832" t="s">
        <v>5586</v>
      </c>
      <c r="E294" s="832" t="s">
        <v>5822</v>
      </c>
      <c r="F294" s="832" t="s">
        <v>5823</v>
      </c>
      <c r="G294" s="849">
        <v>35</v>
      </c>
      <c r="H294" s="849">
        <v>7840</v>
      </c>
      <c r="I294" s="832">
        <v>0.546875</v>
      </c>
      <c r="J294" s="832">
        <v>224</v>
      </c>
      <c r="K294" s="849">
        <v>64</v>
      </c>
      <c r="L294" s="849">
        <v>14336</v>
      </c>
      <c r="M294" s="832">
        <v>1</v>
      </c>
      <c r="N294" s="832">
        <v>224</v>
      </c>
      <c r="O294" s="849">
        <v>42</v>
      </c>
      <c r="P294" s="849">
        <v>9408</v>
      </c>
      <c r="Q294" s="837">
        <v>0.65625</v>
      </c>
      <c r="R294" s="850">
        <v>224</v>
      </c>
    </row>
    <row r="295" spans="1:18" ht="14.4" customHeight="1" x14ac:dyDescent="0.3">
      <c r="A295" s="831" t="s">
        <v>5657</v>
      </c>
      <c r="B295" s="832" t="s">
        <v>5713</v>
      </c>
      <c r="C295" s="832" t="s">
        <v>621</v>
      </c>
      <c r="D295" s="832" t="s">
        <v>5586</v>
      </c>
      <c r="E295" s="832" t="s">
        <v>5824</v>
      </c>
      <c r="F295" s="832" t="s">
        <v>5825</v>
      </c>
      <c r="G295" s="849">
        <v>8</v>
      </c>
      <c r="H295" s="849">
        <v>4528</v>
      </c>
      <c r="I295" s="832">
        <v>1</v>
      </c>
      <c r="J295" s="832">
        <v>566</v>
      </c>
      <c r="K295" s="849">
        <v>8</v>
      </c>
      <c r="L295" s="849">
        <v>4528</v>
      </c>
      <c r="M295" s="832">
        <v>1</v>
      </c>
      <c r="N295" s="832">
        <v>566</v>
      </c>
      <c r="O295" s="849">
        <v>10</v>
      </c>
      <c r="P295" s="849">
        <v>5660</v>
      </c>
      <c r="Q295" s="837">
        <v>1.25</v>
      </c>
      <c r="R295" s="850">
        <v>566</v>
      </c>
    </row>
    <row r="296" spans="1:18" ht="14.4" customHeight="1" x14ac:dyDescent="0.3">
      <c r="A296" s="831" t="s">
        <v>5657</v>
      </c>
      <c r="B296" s="832" t="s">
        <v>5713</v>
      </c>
      <c r="C296" s="832" t="s">
        <v>621</v>
      </c>
      <c r="D296" s="832" t="s">
        <v>5586</v>
      </c>
      <c r="E296" s="832" t="s">
        <v>5826</v>
      </c>
      <c r="F296" s="832" t="s">
        <v>5827</v>
      </c>
      <c r="G296" s="849">
        <v>92</v>
      </c>
      <c r="H296" s="849">
        <v>84548</v>
      </c>
      <c r="I296" s="832">
        <v>4</v>
      </c>
      <c r="J296" s="832">
        <v>919</v>
      </c>
      <c r="K296" s="849">
        <v>23</v>
      </c>
      <c r="L296" s="849">
        <v>21137</v>
      </c>
      <c r="M296" s="832">
        <v>1</v>
      </c>
      <c r="N296" s="832">
        <v>919</v>
      </c>
      <c r="O296" s="849">
        <v>54</v>
      </c>
      <c r="P296" s="849">
        <v>49626</v>
      </c>
      <c r="Q296" s="837">
        <v>2.347826086956522</v>
      </c>
      <c r="R296" s="850">
        <v>919</v>
      </c>
    </row>
    <row r="297" spans="1:18" ht="14.4" customHeight="1" x14ac:dyDescent="0.3">
      <c r="A297" s="831" t="s">
        <v>5657</v>
      </c>
      <c r="B297" s="832" t="s">
        <v>5713</v>
      </c>
      <c r="C297" s="832" t="s">
        <v>621</v>
      </c>
      <c r="D297" s="832" t="s">
        <v>5586</v>
      </c>
      <c r="E297" s="832" t="s">
        <v>5828</v>
      </c>
      <c r="F297" s="832" t="s">
        <v>5829</v>
      </c>
      <c r="G297" s="849">
        <v>92</v>
      </c>
      <c r="H297" s="849">
        <v>82432</v>
      </c>
      <c r="I297" s="832">
        <v>4</v>
      </c>
      <c r="J297" s="832">
        <v>896</v>
      </c>
      <c r="K297" s="849">
        <v>23</v>
      </c>
      <c r="L297" s="849">
        <v>20608</v>
      </c>
      <c r="M297" s="832">
        <v>1</v>
      </c>
      <c r="N297" s="832">
        <v>896</v>
      </c>
      <c r="O297" s="849">
        <v>54</v>
      </c>
      <c r="P297" s="849">
        <v>48384</v>
      </c>
      <c r="Q297" s="837">
        <v>2.347826086956522</v>
      </c>
      <c r="R297" s="850">
        <v>896</v>
      </c>
    </row>
    <row r="298" spans="1:18" ht="14.4" customHeight="1" x14ac:dyDescent="0.3">
      <c r="A298" s="831" t="s">
        <v>5657</v>
      </c>
      <c r="B298" s="832" t="s">
        <v>5713</v>
      </c>
      <c r="C298" s="832" t="s">
        <v>621</v>
      </c>
      <c r="D298" s="832" t="s">
        <v>5586</v>
      </c>
      <c r="E298" s="832" t="s">
        <v>5830</v>
      </c>
      <c r="F298" s="832" t="s">
        <v>5831</v>
      </c>
      <c r="G298" s="849">
        <v>26</v>
      </c>
      <c r="H298" s="849">
        <v>8996</v>
      </c>
      <c r="I298" s="832">
        <v>2.8888888888888888</v>
      </c>
      <c r="J298" s="832">
        <v>346</v>
      </c>
      <c r="K298" s="849">
        <v>9</v>
      </c>
      <c r="L298" s="849">
        <v>3114</v>
      </c>
      <c r="M298" s="832">
        <v>1</v>
      </c>
      <c r="N298" s="832">
        <v>346</v>
      </c>
      <c r="O298" s="849">
        <v>16</v>
      </c>
      <c r="P298" s="849">
        <v>5536</v>
      </c>
      <c r="Q298" s="837">
        <v>1.7777777777777777</v>
      </c>
      <c r="R298" s="850">
        <v>346</v>
      </c>
    </row>
    <row r="299" spans="1:18" ht="14.4" customHeight="1" x14ac:dyDescent="0.3">
      <c r="A299" s="831" t="s">
        <v>5657</v>
      </c>
      <c r="B299" s="832" t="s">
        <v>5713</v>
      </c>
      <c r="C299" s="832" t="s">
        <v>621</v>
      </c>
      <c r="D299" s="832" t="s">
        <v>5586</v>
      </c>
      <c r="E299" s="832" t="s">
        <v>5832</v>
      </c>
      <c r="F299" s="832" t="s">
        <v>5833</v>
      </c>
      <c r="G299" s="849">
        <v>2</v>
      </c>
      <c r="H299" s="849">
        <v>180</v>
      </c>
      <c r="I299" s="832">
        <v>0.4</v>
      </c>
      <c r="J299" s="832">
        <v>90</v>
      </c>
      <c r="K299" s="849">
        <v>5</v>
      </c>
      <c r="L299" s="849">
        <v>450</v>
      </c>
      <c r="M299" s="832">
        <v>1</v>
      </c>
      <c r="N299" s="832">
        <v>90</v>
      </c>
      <c r="O299" s="849">
        <v>3</v>
      </c>
      <c r="P299" s="849">
        <v>273</v>
      </c>
      <c r="Q299" s="837">
        <v>0.60666666666666669</v>
      </c>
      <c r="R299" s="850">
        <v>91</v>
      </c>
    </row>
    <row r="300" spans="1:18" ht="14.4" customHeight="1" x14ac:dyDescent="0.3">
      <c r="A300" s="831" t="s">
        <v>5657</v>
      </c>
      <c r="B300" s="832" t="s">
        <v>5713</v>
      </c>
      <c r="C300" s="832" t="s">
        <v>621</v>
      </c>
      <c r="D300" s="832" t="s">
        <v>5586</v>
      </c>
      <c r="E300" s="832" t="s">
        <v>5834</v>
      </c>
      <c r="F300" s="832" t="s">
        <v>5835</v>
      </c>
      <c r="G300" s="849">
        <v>27</v>
      </c>
      <c r="H300" s="849">
        <v>11502</v>
      </c>
      <c r="I300" s="832">
        <v>1.35</v>
      </c>
      <c r="J300" s="832">
        <v>426</v>
      </c>
      <c r="K300" s="849">
        <v>20</v>
      </c>
      <c r="L300" s="849">
        <v>8520</v>
      </c>
      <c r="M300" s="832">
        <v>1</v>
      </c>
      <c r="N300" s="832">
        <v>426</v>
      </c>
      <c r="O300" s="849">
        <v>19</v>
      </c>
      <c r="P300" s="849">
        <v>8113</v>
      </c>
      <c r="Q300" s="837">
        <v>0.95223004694835678</v>
      </c>
      <c r="R300" s="850">
        <v>427</v>
      </c>
    </row>
    <row r="301" spans="1:18" ht="14.4" customHeight="1" x14ac:dyDescent="0.3">
      <c r="A301" s="831" t="s">
        <v>5657</v>
      </c>
      <c r="B301" s="832" t="s">
        <v>5713</v>
      </c>
      <c r="C301" s="832" t="s">
        <v>621</v>
      </c>
      <c r="D301" s="832" t="s">
        <v>5586</v>
      </c>
      <c r="E301" s="832" t="s">
        <v>5836</v>
      </c>
      <c r="F301" s="832" t="s">
        <v>5837</v>
      </c>
      <c r="G301" s="849">
        <v>4</v>
      </c>
      <c r="H301" s="849">
        <v>216</v>
      </c>
      <c r="I301" s="832">
        <v>2</v>
      </c>
      <c r="J301" s="832">
        <v>54</v>
      </c>
      <c r="K301" s="849">
        <v>2</v>
      </c>
      <c r="L301" s="849">
        <v>108</v>
      </c>
      <c r="M301" s="832">
        <v>1</v>
      </c>
      <c r="N301" s="832">
        <v>54</v>
      </c>
      <c r="O301" s="849">
        <v>4</v>
      </c>
      <c r="P301" s="849">
        <v>216</v>
      </c>
      <c r="Q301" s="837">
        <v>2</v>
      </c>
      <c r="R301" s="850">
        <v>54</v>
      </c>
    </row>
    <row r="302" spans="1:18" ht="14.4" customHeight="1" x14ac:dyDescent="0.3">
      <c r="A302" s="831" t="s">
        <v>5657</v>
      </c>
      <c r="B302" s="832" t="s">
        <v>5713</v>
      </c>
      <c r="C302" s="832" t="s">
        <v>621</v>
      </c>
      <c r="D302" s="832" t="s">
        <v>5586</v>
      </c>
      <c r="E302" s="832" t="s">
        <v>5838</v>
      </c>
      <c r="F302" s="832" t="s">
        <v>5839</v>
      </c>
      <c r="G302" s="849"/>
      <c r="H302" s="849"/>
      <c r="I302" s="832"/>
      <c r="J302" s="832"/>
      <c r="K302" s="849">
        <v>1</v>
      </c>
      <c r="L302" s="849">
        <v>237</v>
      </c>
      <c r="M302" s="832">
        <v>1</v>
      </c>
      <c r="N302" s="832">
        <v>237</v>
      </c>
      <c r="O302" s="849">
        <v>1</v>
      </c>
      <c r="P302" s="849">
        <v>237</v>
      </c>
      <c r="Q302" s="837">
        <v>1</v>
      </c>
      <c r="R302" s="850">
        <v>237</v>
      </c>
    </row>
    <row r="303" spans="1:18" ht="14.4" customHeight="1" thickBot="1" x14ac:dyDescent="0.35">
      <c r="A303" s="839" t="s">
        <v>5657</v>
      </c>
      <c r="B303" s="840" t="s">
        <v>5713</v>
      </c>
      <c r="C303" s="840" t="s">
        <v>621</v>
      </c>
      <c r="D303" s="840" t="s">
        <v>5586</v>
      </c>
      <c r="E303" s="840" t="s">
        <v>5840</v>
      </c>
      <c r="F303" s="840" t="s">
        <v>5841</v>
      </c>
      <c r="G303" s="851"/>
      <c r="H303" s="851"/>
      <c r="I303" s="840"/>
      <c r="J303" s="840"/>
      <c r="K303" s="851">
        <v>1</v>
      </c>
      <c r="L303" s="851">
        <v>7386</v>
      </c>
      <c r="M303" s="840">
        <v>1</v>
      </c>
      <c r="N303" s="840">
        <v>7386</v>
      </c>
      <c r="O303" s="851">
        <v>1</v>
      </c>
      <c r="P303" s="851">
        <v>7387</v>
      </c>
      <c r="Q303" s="845">
        <v>1.0001353912808015</v>
      </c>
      <c r="R303" s="852">
        <v>7387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102154.37</v>
      </c>
      <c r="I3" s="208">
        <f t="shared" si="0"/>
        <v>93395681.569999859</v>
      </c>
      <c r="J3" s="78"/>
      <c r="K3" s="78"/>
      <c r="L3" s="208">
        <f t="shared" si="0"/>
        <v>101237.93</v>
      </c>
      <c r="M3" s="208">
        <f t="shared" si="0"/>
        <v>89815549.779999986</v>
      </c>
      <c r="N3" s="78"/>
      <c r="O3" s="78"/>
      <c r="P3" s="208">
        <f t="shared" si="0"/>
        <v>100786.32</v>
      </c>
      <c r="Q3" s="208">
        <f t="shared" si="0"/>
        <v>85688333.819999963</v>
      </c>
      <c r="R3" s="79">
        <f>IF(M3=0,0,Q3/M3)</f>
        <v>0.95404786843581657</v>
      </c>
      <c r="S3" s="209">
        <f>IF(P3=0,0,Q3/P3)</f>
        <v>850.19806080825208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5393</v>
      </c>
      <c r="B6" s="825" t="s">
        <v>5394</v>
      </c>
      <c r="C6" s="825" t="s">
        <v>612</v>
      </c>
      <c r="D6" s="825" t="s">
        <v>2569</v>
      </c>
      <c r="E6" s="825" t="s">
        <v>5570</v>
      </c>
      <c r="F6" s="825" t="s">
        <v>5571</v>
      </c>
      <c r="G6" s="825" t="s">
        <v>5572</v>
      </c>
      <c r="H6" s="225">
        <v>5</v>
      </c>
      <c r="I6" s="225">
        <v>10016.43</v>
      </c>
      <c r="J6" s="825">
        <v>2.3190797242043555</v>
      </c>
      <c r="K6" s="825">
        <v>2003.2860000000001</v>
      </c>
      <c r="L6" s="225">
        <v>2</v>
      </c>
      <c r="M6" s="225">
        <v>4319.1400000000003</v>
      </c>
      <c r="N6" s="825">
        <v>1</v>
      </c>
      <c r="O6" s="825">
        <v>2159.5700000000002</v>
      </c>
      <c r="P6" s="225"/>
      <c r="Q6" s="225"/>
      <c r="R6" s="830"/>
      <c r="S6" s="848"/>
    </row>
    <row r="7" spans="1:19" ht="14.4" customHeight="1" x14ac:dyDescent="0.3">
      <c r="A7" s="831" t="s">
        <v>5393</v>
      </c>
      <c r="B7" s="832" t="s">
        <v>5394</v>
      </c>
      <c r="C7" s="832" t="s">
        <v>612</v>
      </c>
      <c r="D7" s="832" t="s">
        <v>2569</v>
      </c>
      <c r="E7" s="832" t="s">
        <v>5570</v>
      </c>
      <c r="F7" s="832" t="s">
        <v>5573</v>
      </c>
      <c r="G7" s="832" t="s">
        <v>5574</v>
      </c>
      <c r="H7" s="849">
        <v>1</v>
      </c>
      <c r="I7" s="849">
        <v>2465.62</v>
      </c>
      <c r="J7" s="832">
        <v>6.4820803060560275E-2</v>
      </c>
      <c r="K7" s="832">
        <v>2465.62</v>
      </c>
      <c r="L7" s="849">
        <v>15</v>
      </c>
      <c r="M7" s="849">
        <v>38037.479999999996</v>
      </c>
      <c r="N7" s="832">
        <v>1</v>
      </c>
      <c r="O7" s="832">
        <v>2535.8319999999999</v>
      </c>
      <c r="P7" s="849">
        <v>33</v>
      </c>
      <c r="Q7" s="849">
        <v>87157.95</v>
      </c>
      <c r="R7" s="837">
        <v>2.2913702485022669</v>
      </c>
      <c r="S7" s="850">
        <v>2641.15</v>
      </c>
    </row>
    <row r="8" spans="1:19" ht="14.4" customHeight="1" x14ac:dyDescent="0.3">
      <c r="A8" s="831" t="s">
        <v>5393</v>
      </c>
      <c r="B8" s="832" t="s">
        <v>5394</v>
      </c>
      <c r="C8" s="832" t="s">
        <v>612</v>
      </c>
      <c r="D8" s="832" t="s">
        <v>2569</v>
      </c>
      <c r="E8" s="832" t="s">
        <v>5570</v>
      </c>
      <c r="F8" s="832" t="s">
        <v>5577</v>
      </c>
      <c r="G8" s="832" t="s">
        <v>5578</v>
      </c>
      <c r="H8" s="849"/>
      <c r="I8" s="849"/>
      <c r="J8" s="832"/>
      <c r="K8" s="832"/>
      <c r="L8" s="849">
        <v>2</v>
      </c>
      <c r="M8" s="849">
        <v>20220.48</v>
      </c>
      <c r="N8" s="832">
        <v>1</v>
      </c>
      <c r="O8" s="832">
        <v>10110.24</v>
      </c>
      <c r="P8" s="849">
        <v>3</v>
      </c>
      <c r="Q8" s="849">
        <v>30927.45</v>
      </c>
      <c r="R8" s="837">
        <v>1.5295111688743295</v>
      </c>
      <c r="S8" s="850">
        <v>10309.15</v>
      </c>
    </row>
    <row r="9" spans="1:19" ht="14.4" customHeight="1" x14ac:dyDescent="0.3">
      <c r="A9" s="831" t="s">
        <v>5393</v>
      </c>
      <c r="B9" s="832" t="s">
        <v>5394</v>
      </c>
      <c r="C9" s="832" t="s">
        <v>612</v>
      </c>
      <c r="D9" s="832" t="s">
        <v>2569</v>
      </c>
      <c r="E9" s="832" t="s">
        <v>5570</v>
      </c>
      <c r="F9" s="832" t="s">
        <v>5579</v>
      </c>
      <c r="G9" s="832" t="s">
        <v>5580</v>
      </c>
      <c r="H9" s="849">
        <v>5</v>
      </c>
      <c r="I9" s="849">
        <v>1205.0900000000001</v>
      </c>
      <c r="J9" s="832">
        <v>0.70718339035368272</v>
      </c>
      <c r="K9" s="832">
        <v>241.01800000000003</v>
      </c>
      <c r="L9" s="849">
        <v>7</v>
      </c>
      <c r="M9" s="849">
        <v>1704.0700000000002</v>
      </c>
      <c r="N9" s="832">
        <v>1</v>
      </c>
      <c r="O9" s="832">
        <v>243.43857142857146</v>
      </c>
      <c r="P9" s="849"/>
      <c r="Q9" s="849"/>
      <c r="R9" s="837"/>
      <c r="S9" s="850"/>
    </row>
    <row r="10" spans="1:19" ht="14.4" customHeight="1" x14ac:dyDescent="0.3">
      <c r="A10" s="831" t="s">
        <v>5393</v>
      </c>
      <c r="B10" s="832" t="s">
        <v>5394</v>
      </c>
      <c r="C10" s="832" t="s">
        <v>612</v>
      </c>
      <c r="D10" s="832" t="s">
        <v>2569</v>
      </c>
      <c r="E10" s="832" t="s">
        <v>5586</v>
      </c>
      <c r="F10" s="832" t="s">
        <v>5589</v>
      </c>
      <c r="G10" s="832" t="s">
        <v>5590</v>
      </c>
      <c r="H10" s="849">
        <v>6</v>
      </c>
      <c r="I10" s="849">
        <v>1170</v>
      </c>
      <c r="J10" s="832">
        <v>0.39795918367346939</v>
      </c>
      <c r="K10" s="832">
        <v>195</v>
      </c>
      <c r="L10" s="849">
        <v>15</v>
      </c>
      <c r="M10" s="849">
        <v>2940</v>
      </c>
      <c r="N10" s="832">
        <v>1</v>
      </c>
      <c r="O10" s="832">
        <v>196</v>
      </c>
      <c r="P10" s="849">
        <v>26</v>
      </c>
      <c r="Q10" s="849">
        <v>5096</v>
      </c>
      <c r="R10" s="837">
        <v>1.7333333333333334</v>
      </c>
      <c r="S10" s="850">
        <v>196</v>
      </c>
    </row>
    <row r="11" spans="1:19" ht="14.4" customHeight="1" x14ac:dyDescent="0.3">
      <c r="A11" s="831" t="s">
        <v>5393</v>
      </c>
      <c r="B11" s="832" t="s">
        <v>5394</v>
      </c>
      <c r="C11" s="832" t="s">
        <v>612</v>
      </c>
      <c r="D11" s="832" t="s">
        <v>2569</v>
      </c>
      <c r="E11" s="832" t="s">
        <v>5586</v>
      </c>
      <c r="F11" s="832" t="s">
        <v>5591</v>
      </c>
      <c r="G11" s="832" t="s">
        <v>5592</v>
      </c>
      <c r="H11" s="849">
        <v>7</v>
      </c>
      <c r="I11" s="849">
        <v>259</v>
      </c>
      <c r="J11" s="832">
        <v>0.875</v>
      </c>
      <c r="K11" s="832">
        <v>37</v>
      </c>
      <c r="L11" s="849">
        <v>8</v>
      </c>
      <c r="M11" s="849">
        <v>296</v>
      </c>
      <c r="N11" s="832">
        <v>1</v>
      </c>
      <c r="O11" s="832">
        <v>37</v>
      </c>
      <c r="P11" s="849">
        <v>13</v>
      </c>
      <c r="Q11" s="849">
        <v>481</v>
      </c>
      <c r="R11" s="837">
        <v>1.625</v>
      </c>
      <c r="S11" s="850">
        <v>37</v>
      </c>
    </row>
    <row r="12" spans="1:19" ht="14.4" customHeight="1" x14ac:dyDescent="0.3">
      <c r="A12" s="831" t="s">
        <v>5393</v>
      </c>
      <c r="B12" s="832" t="s">
        <v>5394</v>
      </c>
      <c r="C12" s="832" t="s">
        <v>612</v>
      </c>
      <c r="D12" s="832" t="s">
        <v>2569</v>
      </c>
      <c r="E12" s="832" t="s">
        <v>5586</v>
      </c>
      <c r="F12" s="832" t="s">
        <v>5609</v>
      </c>
      <c r="G12" s="832" t="s">
        <v>5610</v>
      </c>
      <c r="H12" s="849">
        <v>145</v>
      </c>
      <c r="I12" s="849">
        <v>4833.33</v>
      </c>
      <c r="J12" s="832">
        <v>0.43543631199003241</v>
      </c>
      <c r="K12" s="832">
        <v>33.333310344827588</v>
      </c>
      <c r="L12" s="849">
        <v>333</v>
      </c>
      <c r="M12" s="849">
        <v>11099.97</v>
      </c>
      <c r="N12" s="832">
        <v>1</v>
      </c>
      <c r="O12" s="832">
        <v>33.333243243243238</v>
      </c>
      <c r="P12" s="849">
        <v>399</v>
      </c>
      <c r="Q12" s="849">
        <v>13299.99</v>
      </c>
      <c r="R12" s="837">
        <v>1.1982005356771235</v>
      </c>
      <c r="S12" s="850">
        <v>33.333308270676689</v>
      </c>
    </row>
    <row r="13" spans="1:19" ht="14.4" customHeight="1" x14ac:dyDescent="0.3">
      <c r="A13" s="831" t="s">
        <v>5393</v>
      </c>
      <c r="B13" s="832" t="s">
        <v>5394</v>
      </c>
      <c r="C13" s="832" t="s">
        <v>612</v>
      </c>
      <c r="D13" s="832" t="s">
        <v>2569</v>
      </c>
      <c r="E13" s="832" t="s">
        <v>5586</v>
      </c>
      <c r="F13" s="832" t="s">
        <v>5611</v>
      </c>
      <c r="G13" s="832" t="s">
        <v>5612</v>
      </c>
      <c r="H13" s="849">
        <v>275</v>
      </c>
      <c r="I13" s="849">
        <v>10175</v>
      </c>
      <c r="J13" s="832">
        <v>0.82582582582582587</v>
      </c>
      <c r="K13" s="832">
        <v>37</v>
      </c>
      <c r="L13" s="849">
        <v>333</v>
      </c>
      <c r="M13" s="849">
        <v>12321</v>
      </c>
      <c r="N13" s="832">
        <v>1</v>
      </c>
      <c r="O13" s="832">
        <v>37</v>
      </c>
      <c r="P13" s="849">
        <v>399</v>
      </c>
      <c r="Q13" s="849">
        <v>14763</v>
      </c>
      <c r="R13" s="837">
        <v>1.1981981981981982</v>
      </c>
      <c r="S13" s="850">
        <v>37</v>
      </c>
    </row>
    <row r="14" spans="1:19" ht="14.4" customHeight="1" x14ac:dyDescent="0.3">
      <c r="A14" s="831" t="s">
        <v>5393</v>
      </c>
      <c r="B14" s="832" t="s">
        <v>5394</v>
      </c>
      <c r="C14" s="832" t="s">
        <v>612</v>
      </c>
      <c r="D14" s="832" t="s">
        <v>2569</v>
      </c>
      <c r="E14" s="832" t="s">
        <v>5586</v>
      </c>
      <c r="F14" s="832" t="s">
        <v>5621</v>
      </c>
      <c r="G14" s="832" t="s">
        <v>5622</v>
      </c>
      <c r="H14" s="849">
        <v>3</v>
      </c>
      <c r="I14" s="849">
        <v>1062</v>
      </c>
      <c r="J14" s="832">
        <v>1.4957746478873239</v>
      </c>
      <c r="K14" s="832">
        <v>354</v>
      </c>
      <c r="L14" s="849">
        <v>2</v>
      </c>
      <c r="M14" s="849">
        <v>710</v>
      </c>
      <c r="N14" s="832">
        <v>1</v>
      </c>
      <c r="O14" s="832">
        <v>355</v>
      </c>
      <c r="P14" s="849">
        <v>119</v>
      </c>
      <c r="Q14" s="849">
        <v>42245</v>
      </c>
      <c r="R14" s="837">
        <v>59.5</v>
      </c>
      <c r="S14" s="850">
        <v>355</v>
      </c>
    </row>
    <row r="15" spans="1:19" ht="14.4" customHeight="1" x14ac:dyDescent="0.3">
      <c r="A15" s="831" t="s">
        <v>5393</v>
      </c>
      <c r="B15" s="832" t="s">
        <v>5394</v>
      </c>
      <c r="C15" s="832" t="s">
        <v>612</v>
      </c>
      <c r="D15" s="832" t="s">
        <v>2569</v>
      </c>
      <c r="E15" s="832" t="s">
        <v>5586</v>
      </c>
      <c r="F15" s="832" t="s">
        <v>5627</v>
      </c>
      <c r="G15" s="832" t="s">
        <v>5628</v>
      </c>
      <c r="H15" s="849">
        <v>1</v>
      </c>
      <c r="I15" s="849">
        <v>173</v>
      </c>
      <c r="J15" s="832"/>
      <c r="K15" s="832">
        <v>173</v>
      </c>
      <c r="L15" s="849"/>
      <c r="M15" s="849"/>
      <c r="N15" s="832"/>
      <c r="O15" s="832"/>
      <c r="P15" s="849">
        <v>1</v>
      </c>
      <c r="Q15" s="849">
        <v>174</v>
      </c>
      <c r="R15" s="837"/>
      <c r="S15" s="850">
        <v>174</v>
      </c>
    </row>
    <row r="16" spans="1:19" ht="14.4" customHeight="1" x14ac:dyDescent="0.3">
      <c r="A16" s="831" t="s">
        <v>5393</v>
      </c>
      <c r="B16" s="832" t="s">
        <v>5394</v>
      </c>
      <c r="C16" s="832" t="s">
        <v>612</v>
      </c>
      <c r="D16" s="832" t="s">
        <v>2569</v>
      </c>
      <c r="E16" s="832" t="s">
        <v>5586</v>
      </c>
      <c r="F16" s="832" t="s">
        <v>5633</v>
      </c>
      <c r="G16" s="832" t="s">
        <v>5634</v>
      </c>
      <c r="H16" s="849">
        <v>260</v>
      </c>
      <c r="I16" s="849">
        <v>46020</v>
      </c>
      <c r="J16" s="832">
        <v>0.83601286173633438</v>
      </c>
      <c r="K16" s="832">
        <v>177</v>
      </c>
      <c r="L16" s="849">
        <v>311</v>
      </c>
      <c r="M16" s="849">
        <v>55047</v>
      </c>
      <c r="N16" s="832">
        <v>1</v>
      </c>
      <c r="O16" s="832">
        <v>177</v>
      </c>
      <c r="P16" s="849">
        <v>257</v>
      </c>
      <c r="Q16" s="849">
        <v>45746</v>
      </c>
      <c r="R16" s="837">
        <v>0.83103529710974255</v>
      </c>
      <c r="S16" s="850">
        <v>178</v>
      </c>
    </row>
    <row r="17" spans="1:19" ht="14.4" customHeight="1" x14ac:dyDescent="0.3">
      <c r="A17" s="831" t="s">
        <v>5393</v>
      </c>
      <c r="B17" s="832" t="s">
        <v>5394</v>
      </c>
      <c r="C17" s="832" t="s">
        <v>612</v>
      </c>
      <c r="D17" s="832" t="s">
        <v>2569</v>
      </c>
      <c r="E17" s="832" t="s">
        <v>5586</v>
      </c>
      <c r="F17" s="832" t="s">
        <v>5637</v>
      </c>
      <c r="G17" s="832" t="s">
        <v>5638</v>
      </c>
      <c r="H17" s="849">
        <v>12</v>
      </c>
      <c r="I17" s="849">
        <v>8412</v>
      </c>
      <c r="J17" s="832">
        <v>0.5714285714285714</v>
      </c>
      <c r="K17" s="832">
        <v>701</v>
      </c>
      <c r="L17" s="849">
        <v>21</v>
      </c>
      <c r="M17" s="849">
        <v>14721</v>
      </c>
      <c r="N17" s="832">
        <v>1</v>
      </c>
      <c r="O17" s="832">
        <v>701</v>
      </c>
      <c r="P17" s="849">
        <v>24</v>
      </c>
      <c r="Q17" s="849">
        <v>16848</v>
      </c>
      <c r="R17" s="837">
        <v>1.1444874668840432</v>
      </c>
      <c r="S17" s="850">
        <v>702</v>
      </c>
    </row>
    <row r="18" spans="1:19" ht="14.4" customHeight="1" x14ac:dyDescent="0.3">
      <c r="A18" s="831" t="s">
        <v>5393</v>
      </c>
      <c r="B18" s="832" t="s">
        <v>5394</v>
      </c>
      <c r="C18" s="832" t="s">
        <v>612</v>
      </c>
      <c r="D18" s="832" t="s">
        <v>5386</v>
      </c>
      <c r="E18" s="832" t="s">
        <v>5395</v>
      </c>
      <c r="F18" s="832" t="s">
        <v>5396</v>
      </c>
      <c r="G18" s="832" t="s">
        <v>1448</v>
      </c>
      <c r="H18" s="849">
        <v>2.6</v>
      </c>
      <c r="I18" s="849">
        <v>7719.66</v>
      </c>
      <c r="J18" s="832"/>
      <c r="K18" s="832">
        <v>2969.1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5393</v>
      </c>
      <c r="B19" s="832" t="s">
        <v>5394</v>
      </c>
      <c r="C19" s="832" t="s">
        <v>612</v>
      </c>
      <c r="D19" s="832" t="s">
        <v>5386</v>
      </c>
      <c r="E19" s="832" t="s">
        <v>5395</v>
      </c>
      <c r="F19" s="832" t="s">
        <v>5397</v>
      </c>
      <c r="G19" s="832" t="s">
        <v>1157</v>
      </c>
      <c r="H19" s="849"/>
      <c r="I19" s="849"/>
      <c r="J19" s="832"/>
      <c r="K19" s="832"/>
      <c r="L19" s="849"/>
      <c r="M19" s="849"/>
      <c r="N19" s="832"/>
      <c r="O19" s="832"/>
      <c r="P19" s="849">
        <v>6</v>
      </c>
      <c r="Q19" s="849">
        <v>82.44</v>
      </c>
      <c r="R19" s="837"/>
      <c r="S19" s="850">
        <v>13.74</v>
      </c>
    </row>
    <row r="20" spans="1:19" ht="14.4" customHeight="1" x14ac:dyDescent="0.3">
      <c r="A20" s="831" t="s">
        <v>5393</v>
      </c>
      <c r="B20" s="832" t="s">
        <v>5394</v>
      </c>
      <c r="C20" s="832" t="s">
        <v>612</v>
      </c>
      <c r="D20" s="832" t="s">
        <v>5386</v>
      </c>
      <c r="E20" s="832" t="s">
        <v>5395</v>
      </c>
      <c r="F20" s="832" t="s">
        <v>5398</v>
      </c>
      <c r="G20" s="832" t="s">
        <v>5399</v>
      </c>
      <c r="H20" s="849">
        <v>2.4</v>
      </c>
      <c r="I20" s="849">
        <v>331.22</v>
      </c>
      <c r="J20" s="832">
        <v>0.51642577607309359</v>
      </c>
      <c r="K20" s="832">
        <v>138.00833333333335</v>
      </c>
      <c r="L20" s="849">
        <v>5</v>
      </c>
      <c r="M20" s="849">
        <v>641.37</v>
      </c>
      <c r="N20" s="832">
        <v>1</v>
      </c>
      <c r="O20" s="832">
        <v>128.274</v>
      </c>
      <c r="P20" s="849">
        <v>11.5</v>
      </c>
      <c r="Q20" s="849">
        <v>1307.2</v>
      </c>
      <c r="R20" s="837">
        <v>2.0381371127430343</v>
      </c>
      <c r="S20" s="850">
        <v>113.66956521739131</v>
      </c>
    </row>
    <row r="21" spans="1:19" ht="14.4" customHeight="1" x14ac:dyDescent="0.3">
      <c r="A21" s="831" t="s">
        <v>5393</v>
      </c>
      <c r="B21" s="832" t="s">
        <v>5394</v>
      </c>
      <c r="C21" s="832" t="s">
        <v>612</v>
      </c>
      <c r="D21" s="832" t="s">
        <v>5386</v>
      </c>
      <c r="E21" s="832" t="s">
        <v>5395</v>
      </c>
      <c r="F21" s="832" t="s">
        <v>5400</v>
      </c>
      <c r="G21" s="832" t="s">
        <v>5399</v>
      </c>
      <c r="H21" s="849">
        <v>74</v>
      </c>
      <c r="I21" s="849">
        <v>19764.66</v>
      </c>
      <c r="J21" s="832">
        <v>0.85304756647433022</v>
      </c>
      <c r="K21" s="832">
        <v>267.08999999999997</v>
      </c>
      <c r="L21" s="849">
        <v>88</v>
      </c>
      <c r="M21" s="849">
        <v>23169.47</v>
      </c>
      <c r="N21" s="832">
        <v>1</v>
      </c>
      <c r="O21" s="832">
        <v>263.28943181818181</v>
      </c>
      <c r="P21" s="849">
        <v>52</v>
      </c>
      <c r="Q21" s="849">
        <v>11821.68</v>
      </c>
      <c r="R21" s="837">
        <v>0.51022660423393373</v>
      </c>
      <c r="S21" s="850">
        <v>227.34</v>
      </c>
    </row>
    <row r="22" spans="1:19" ht="14.4" customHeight="1" x14ac:dyDescent="0.3">
      <c r="A22" s="831" t="s">
        <v>5393</v>
      </c>
      <c r="B22" s="832" t="s">
        <v>5394</v>
      </c>
      <c r="C22" s="832" t="s">
        <v>612</v>
      </c>
      <c r="D22" s="832" t="s">
        <v>5386</v>
      </c>
      <c r="E22" s="832" t="s">
        <v>5395</v>
      </c>
      <c r="F22" s="832" t="s">
        <v>5401</v>
      </c>
      <c r="G22" s="832" t="s">
        <v>877</v>
      </c>
      <c r="H22" s="849">
        <v>57.5</v>
      </c>
      <c r="I22" s="849">
        <v>11592.519999999999</v>
      </c>
      <c r="J22" s="832">
        <v>0.75459411466425896</v>
      </c>
      <c r="K22" s="832">
        <v>201.60904347826084</v>
      </c>
      <c r="L22" s="849">
        <v>76.199999999999989</v>
      </c>
      <c r="M22" s="849">
        <v>15362.59</v>
      </c>
      <c r="N22" s="832">
        <v>1</v>
      </c>
      <c r="O22" s="832">
        <v>201.60879265091867</v>
      </c>
      <c r="P22" s="849">
        <v>24.85</v>
      </c>
      <c r="Q22" s="849">
        <v>5009.9799999999996</v>
      </c>
      <c r="R22" s="837">
        <v>0.32611558337493868</v>
      </c>
      <c r="S22" s="850">
        <v>201.60885311871223</v>
      </c>
    </row>
    <row r="23" spans="1:19" ht="14.4" customHeight="1" x14ac:dyDescent="0.3">
      <c r="A23" s="831" t="s">
        <v>5393</v>
      </c>
      <c r="B23" s="832" t="s">
        <v>5394</v>
      </c>
      <c r="C23" s="832" t="s">
        <v>612</v>
      </c>
      <c r="D23" s="832" t="s">
        <v>5386</v>
      </c>
      <c r="E23" s="832" t="s">
        <v>5395</v>
      </c>
      <c r="F23" s="832" t="s">
        <v>5402</v>
      </c>
      <c r="G23" s="832" t="s">
        <v>818</v>
      </c>
      <c r="H23" s="849">
        <v>11.9</v>
      </c>
      <c r="I23" s="849">
        <v>10064.109999999999</v>
      </c>
      <c r="J23" s="832">
        <v>0.99309949437736578</v>
      </c>
      <c r="K23" s="832">
        <v>845.72352941176462</v>
      </c>
      <c r="L23" s="849">
        <v>11.9</v>
      </c>
      <c r="M23" s="849">
        <v>10134.039999999999</v>
      </c>
      <c r="N23" s="832">
        <v>1</v>
      </c>
      <c r="O23" s="832">
        <v>851.59999999999991</v>
      </c>
      <c r="P23" s="849">
        <v>15.7</v>
      </c>
      <c r="Q23" s="849">
        <v>13073.420000000002</v>
      </c>
      <c r="R23" s="837">
        <v>1.2900501675541052</v>
      </c>
      <c r="S23" s="850">
        <v>832.70191082802569</v>
      </c>
    </row>
    <row r="24" spans="1:19" ht="14.4" customHeight="1" x14ac:dyDescent="0.3">
      <c r="A24" s="831" t="s">
        <v>5393</v>
      </c>
      <c r="B24" s="832" t="s">
        <v>5394</v>
      </c>
      <c r="C24" s="832" t="s">
        <v>612</v>
      </c>
      <c r="D24" s="832" t="s">
        <v>5386</v>
      </c>
      <c r="E24" s="832" t="s">
        <v>5395</v>
      </c>
      <c r="F24" s="832" t="s">
        <v>5403</v>
      </c>
      <c r="G24" s="832" t="s">
        <v>1450</v>
      </c>
      <c r="H24" s="849">
        <v>1</v>
      </c>
      <c r="I24" s="849">
        <v>6832.6</v>
      </c>
      <c r="J24" s="832"/>
      <c r="K24" s="832">
        <v>6832.6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5393</v>
      </c>
      <c r="B25" s="832" t="s">
        <v>5394</v>
      </c>
      <c r="C25" s="832" t="s">
        <v>612</v>
      </c>
      <c r="D25" s="832" t="s">
        <v>5386</v>
      </c>
      <c r="E25" s="832" t="s">
        <v>5395</v>
      </c>
      <c r="F25" s="832" t="s">
        <v>5404</v>
      </c>
      <c r="G25" s="832" t="s">
        <v>1450</v>
      </c>
      <c r="H25" s="849">
        <v>5</v>
      </c>
      <c r="I25" s="849">
        <v>68326.049999999988</v>
      </c>
      <c r="J25" s="832">
        <v>0.62499999999999989</v>
      </c>
      <c r="K25" s="832">
        <v>13665.209999999997</v>
      </c>
      <c r="L25" s="849">
        <v>8</v>
      </c>
      <c r="M25" s="849">
        <v>109321.68</v>
      </c>
      <c r="N25" s="832">
        <v>1</v>
      </c>
      <c r="O25" s="832">
        <v>13665.21</v>
      </c>
      <c r="P25" s="849">
        <v>4</v>
      </c>
      <c r="Q25" s="849">
        <v>54660.84</v>
      </c>
      <c r="R25" s="837">
        <v>0.5</v>
      </c>
      <c r="S25" s="850">
        <v>13665.21</v>
      </c>
    </row>
    <row r="26" spans="1:19" ht="14.4" customHeight="1" x14ac:dyDescent="0.3">
      <c r="A26" s="831" t="s">
        <v>5393</v>
      </c>
      <c r="B26" s="832" t="s">
        <v>5394</v>
      </c>
      <c r="C26" s="832" t="s">
        <v>612</v>
      </c>
      <c r="D26" s="832" t="s">
        <v>5386</v>
      </c>
      <c r="E26" s="832" t="s">
        <v>5395</v>
      </c>
      <c r="F26" s="832" t="s">
        <v>5405</v>
      </c>
      <c r="G26" s="832" t="s">
        <v>2832</v>
      </c>
      <c r="H26" s="849"/>
      <c r="I26" s="849"/>
      <c r="J26" s="832"/>
      <c r="K26" s="832"/>
      <c r="L26" s="849"/>
      <c r="M26" s="849"/>
      <c r="N26" s="832"/>
      <c r="O26" s="832"/>
      <c r="P26" s="849">
        <v>7</v>
      </c>
      <c r="Q26" s="849">
        <v>12243.56</v>
      </c>
      <c r="R26" s="837"/>
      <c r="S26" s="850">
        <v>1749.08</v>
      </c>
    </row>
    <row r="27" spans="1:19" ht="14.4" customHeight="1" x14ac:dyDescent="0.3">
      <c r="A27" s="831" t="s">
        <v>5393</v>
      </c>
      <c r="B27" s="832" t="s">
        <v>5394</v>
      </c>
      <c r="C27" s="832" t="s">
        <v>612</v>
      </c>
      <c r="D27" s="832" t="s">
        <v>5386</v>
      </c>
      <c r="E27" s="832" t="s">
        <v>5395</v>
      </c>
      <c r="F27" s="832" t="s">
        <v>5406</v>
      </c>
      <c r="G27" s="832" t="s">
        <v>5407</v>
      </c>
      <c r="H27" s="849">
        <v>187.75</v>
      </c>
      <c r="I27" s="849">
        <v>2346054.0500000003</v>
      </c>
      <c r="J27" s="832">
        <v>1.2541520041579581</v>
      </c>
      <c r="K27" s="832">
        <v>12495.627430093211</v>
      </c>
      <c r="L27" s="849">
        <v>161.99</v>
      </c>
      <c r="M27" s="849">
        <v>1870629.75</v>
      </c>
      <c r="N27" s="832">
        <v>1</v>
      </c>
      <c r="O27" s="832">
        <v>11547.810050003085</v>
      </c>
      <c r="P27" s="849">
        <v>74.72999999999999</v>
      </c>
      <c r="Q27" s="849">
        <v>857511.21000000008</v>
      </c>
      <c r="R27" s="837">
        <v>0.45840776882758338</v>
      </c>
      <c r="S27" s="850">
        <v>11474.792051384989</v>
      </c>
    </row>
    <row r="28" spans="1:19" ht="14.4" customHeight="1" x14ac:dyDescent="0.3">
      <c r="A28" s="831" t="s">
        <v>5393</v>
      </c>
      <c r="B28" s="832" t="s">
        <v>5394</v>
      </c>
      <c r="C28" s="832" t="s">
        <v>612</v>
      </c>
      <c r="D28" s="832" t="s">
        <v>5386</v>
      </c>
      <c r="E28" s="832" t="s">
        <v>5395</v>
      </c>
      <c r="F28" s="832" t="s">
        <v>5408</v>
      </c>
      <c r="G28" s="832" t="s">
        <v>5407</v>
      </c>
      <c r="H28" s="849">
        <v>220.76</v>
      </c>
      <c r="I28" s="849">
        <v>6886944.9500000002</v>
      </c>
      <c r="J28" s="832">
        <v>1.3784934941272347</v>
      </c>
      <c r="K28" s="832">
        <v>31196.525412212359</v>
      </c>
      <c r="L28" s="849">
        <v>166</v>
      </c>
      <c r="M28" s="849">
        <v>4995993.8</v>
      </c>
      <c r="N28" s="832">
        <v>1</v>
      </c>
      <c r="O28" s="832">
        <v>30096.348192771082</v>
      </c>
      <c r="P28" s="849">
        <v>81</v>
      </c>
      <c r="Q28" s="849">
        <v>2415779.6700000004</v>
      </c>
      <c r="R28" s="837">
        <v>0.48354336828840749</v>
      </c>
      <c r="S28" s="850">
        <v>29824.440370370376</v>
      </c>
    </row>
    <row r="29" spans="1:19" ht="14.4" customHeight="1" x14ac:dyDescent="0.3">
      <c r="A29" s="831" t="s">
        <v>5393</v>
      </c>
      <c r="B29" s="832" t="s">
        <v>5394</v>
      </c>
      <c r="C29" s="832" t="s">
        <v>612</v>
      </c>
      <c r="D29" s="832" t="s">
        <v>5386</v>
      </c>
      <c r="E29" s="832" t="s">
        <v>5395</v>
      </c>
      <c r="F29" s="832" t="s">
        <v>5409</v>
      </c>
      <c r="G29" s="832" t="s">
        <v>5410</v>
      </c>
      <c r="H29" s="849"/>
      <c r="I29" s="849"/>
      <c r="J29" s="832"/>
      <c r="K29" s="832"/>
      <c r="L29" s="849">
        <v>1</v>
      </c>
      <c r="M29" s="849">
        <v>2692.09</v>
      </c>
      <c r="N29" s="832">
        <v>1</v>
      </c>
      <c r="O29" s="832">
        <v>2692.09</v>
      </c>
      <c r="P29" s="849"/>
      <c r="Q29" s="849"/>
      <c r="R29" s="837"/>
      <c r="S29" s="850"/>
    </row>
    <row r="30" spans="1:19" ht="14.4" customHeight="1" x14ac:dyDescent="0.3">
      <c r="A30" s="831" t="s">
        <v>5393</v>
      </c>
      <c r="B30" s="832" t="s">
        <v>5394</v>
      </c>
      <c r="C30" s="832" t="s">
        <v>612</v>
      </c>
      <c r="D30" s="832" t="s">
        <v>5386</v>
      </c>
      <c r="E30" s="832" t="s">
        <v>5395</v>
      </c>
      <c r="F30" s="832" t="s">
        <v>5411</v>
      </c>
      <c r="G30" s="832" t="s">
        <v>4300</v>
      </c>
      <c r="H30" s="849">
        <v>30</v>
      </c>
      <c r="I30" s="849">
        <v>527736</v>
      </c>
      <c r="J30" s="832">
        <v>1.1710304045058229</v>
      </c>
      <c r="K30" s="832">
        <v>17591.2</v>
      </c>
      <c r="L30" s="849">
        <v>27</v>
      </c>
      <c r="M30" s="849">
        <v>450659.52</v>
      </c>
      <c r="N30" s="832">
        <v>1</v>
      </c>
      <c r="O30" s="832">
        <v>16691.093333333334</v>
      </c>
      <c r="P30" s="849"/>
      <c r="Q30" s="849"/>
      <c r="R30" s="837"/>
      <c r="S30" s="850"/>
    </row>
    <row r="31" spans="1:19" ht="14.4" customHeight="1" x14ac:dyDescent="0.3">
      <c r="A31" s="831" t="s">
        <v>5393</v>
      </c>
      <c r="B31" s="832" t="s">
        <v>5394</v>
      </c>
      <c r="C31" s="832" t="s">
        <v>612</v>
      </c>
      <c r="D31" s="832" t="s">
        <v>5386</v>
      </c>
      <c r="E31" s="832" t="s">
        <v>5395</v>
      </c>
      <c r="F31" s="832" t="s">
        <v>5412</v>
      </c>
      <c r="G31" s="832" t="s">
        <v>2515</v>
      </c>
      <c r="H31" s="849">
        <v>1</v>
      </c>
      <c r="I31" s="849">
        <v>85394.12</v>
      </c>
      <c r="J31" s="832">
        <v>0.14667686100965599</v>
      </c>
      <c r="K31" s="832">
        <v>85394.12</v>
      </c>
      <c r="L31" s="849">
        <v>7</v>
      </c>
      <c r="M31" s="849">
        <v>582192.16999999993</v>
      </c>
      <c r="N31" s="832">
        <v>1</v>
      </c>
      <c r="O31" s="832">
        <v>83170.309999999983</v>
      </c>
      <c r="P31" s="849">
        <v>6</v>
      </c>
      <c r="Q31" s="849">
        <v>437778</v>
      </c>
      <c r="R31" s="837">
        <v>0.75194759146279833</v>
      </c>
      <c r="S31" s="850">
        <v>72963</v>
      </c>
    </row>
    <row r="32" spans="1:19" ht="14.4" customHeight="1" x14ac:dyDescent="0.3">
      <c r="A32" s="831" t="s">
        <v>5393</v>
      </c>
      <c r="B32" s="832" t="s">
        <v>5394</v>
      </c>
      <c r="C32" s="832" t="s">
        <v>612</v>
      </c>
      <c r="D32" s="832" t="s">
        <v>5386</v>
      </c>
      <c r="E32" s="832" t="s">
        <v>5395</v>
      </c>
      <c r="F32" s="832" t="s">
        <v>5413</v>
      </c>
      <c r="G32" s="832" t="s">
        <v>5414</v>
      </c>
      <c r="H32" s="849">
        <v>2</v>
      </c>
      <c r="I32" s="849">
        <v>3498.16</v>
      </c>
      <c r="J32" s="832"/>
      <c r="K32" s="832">
        <v>1749.08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5393</v>
      </c>
      <c r="B33" s="832" t="s">
        <v>5394</v>
      </c>
      <c r="C33" s="832" t="s">
        <v>612</v>
      </c>
      <c r="D33" s="832" t="s">
        <v>5386</v>
      </c>
      <c r="E33" s="832" t="s">
        <v>5395</v>
      </c>
      <c r="F33" s="832" t="s">
        <v>5415</v>
      </c>
      <c r="G33" s="832" t="s">
        <v>2511</v>
      </c>
      <c r="H33" s="849">
        <v>148</v>
      </c>
      <c r="I33" s="849">
        <v>4182790.8</v>
      </c>
      <c r="J33" s="832">
        <v>1.0742470176507279</v>
      </c>
      <c r="K33" s="832">
        <v>28262.1</v>
      </c>
      <c r="L33" s="849">
        <v>140</v>
      </c>
      <c r="M33" s="849">
        <v>3893695.5199999996</v>
      </c>
      <c r="N33" s="832">
        <v>1</v>
      </c>
      <c r="O33" s="832">
        <v>27812.110857142852</v>
      </c>
      <c r="P33" s="849">
        <v>14</v>
      </c>
      <c r="Q33" s="849">
        <v>257180</v>
      </c>
      <c r="R33" s="837">
        <v>6.6050362356016995E-2</v>
      </c>
      <c r="S33" s="850">
        <v>18370</v>
      </c>
    </row>
    <row r="34" spans="1:19" ht="14.4" customHeight="1" x14ac:dyDescent="0.3">
      <c r="A34" s="831" t="s">
        <v>5393</v>
      </c>
      <c r="B34" s="832" t="s">
        <v>5394</v>
      </c>
      <c r="C34" s="832" t="s">
        <v>612</v>
      </c>
      <c r="D34" s="832" t="s">
        <v>5386</v>
      </c>
      <c r="E34" s="832" t="s">
        <v>5395</v>
      </c>
      <c r="F34" s="832" t="s">
        <v>5416</v>
      </c>
      <c r="G34" s="832" t="s">
        <v>2511</v>
      </c>
      <c r="H34" s="849">
        <v>233</v>
      </c>
      <c r="I34" s="849">
        <v>13170136.27</v>
      </c>
      <c r="J34" s="832">
        <v>1.5177554244769562</v>
      </c>
      <c r="K34" s="832">
        <v>56524.189999999995</v>
      </c>
      <c r="L34" s="849">
        <v>156</v>
      </c>
      <c r="M34" s="849">
        <v>8677377.1699999999</v>
      </c>
      <c r="N34" s="832">
        <v>1</v>
      </c>
      <c r="O34" s="832">
        <v>55624.212628205125</v>
      </c>
      <c r="P34" s="849"/>
      <c r="Q34" s="849"/>
      <c r="R34" s="837"/>
      <c r="S34" s="850"/>
    </row>
    <row r="35" spans="1:19" ht="14.4" customHeight="1" x14ac:dyDescent="0.3">
      <c r="A35" s="831" t="s">
        <v>5393</v>
      </c>
      <c r="B35" s="832" t="s">
        <v>5394</v>
      </c>
      <c r="C35" s="832" t="s">
        <v>612</v>
      </c>
      <c r="D35" s="832" t="s">
        <v>5386</v>
      </c>
      <c r="E35" s="832" t="s">
        <v>5395</v>
      </c>
      <c r="F35" s="832" t="s">
        <v>5417</v>
      </c>
      <c r="G35" s="832" t="s">
        <v>3096</v>
      </c>
      <c r="H35" s="849"/>
      <c r="I35" s="849"/>
      <c r="J35" s="832"/>
      <c r="K35" s="832"/>
      <c r="L35" s="849">
        <v>1</v>
      </c>
      <c r="M35" s="849">
        <v>9926.6</v>
      </c>
      <c r="N35" s="832">
        <v>1</v>
      </c>
      <c r="O35" s="832">
        <v>9926.6</v>
      </c>
      <c r="P35" s="849"/>
      <c r="Q35" s="849"/>
      <c r="R35" s="837"/>
      <c r="S35" s="850"/>
    </row>
    <row r="36" spans="1:19" ht="14.4" customHeight="1" x14ac:dyDescent="0.3">
      <c r="A36" s="831" t="s">
        <v>5393</v>
      </c>
      <c r="B36" s="832" t="s">
        <v>5394</v>
      </c>
      <c r="C36" s="832" t="s">
        <v>612</v>
      </c>
      <c r="D36" s="832" t="s">
        <v>5386</v>
      </c>
      <c r="E36" s="832" t="s">
        <v>5395</v>
      </c>
      <c r="F36" s="832" t="s">
        <v>5418</v>
      </c>
      <c r="G36" s="832" t="s">
        <v>5419</v>
      </c>
      <c r="H36" s="849">
        <v>58.95</v>
      </c>
      <c r="I36" s="849">
        <v>1620032.89</v>
      </c>
      <c r="J36" s="832">
        <v>21.604448318941326</v>
      </c>
      <c r="K36" s="832">
        <v>27481.47396098388</v>
      </c>
      <c r="L36" s="849">
        <v>17.920000000000002</v>
      </c>
      <c r="M36" s="849">
        <v>74986.080000000002</v>
      </c>
      <c r="N36" s="832">
        <v>1</v>
      </c>
      <c r="O36" s="832">
        <v>4184.4910714285716</v>
      </c>
      <c r="P36" s="849"/>
      <c r="Q36" s="849"/>
      <c r="R36" s="837"/>
      <c r="S36" s="850"/>
    </row>
    <row r="37" spans="1:19" ht="14.4" customHeight="1" x14ac:dyDescent="0.3">
      <c r="A37" s="831" t="s">
        <v>5393</v>
      </c>
      <c r="B37" s="832" t="s">
        <v>5394</v>
      </c>
      <c r="C37" s="832" t="s">
        <v>612</v>
      </c>
      <c r="D37" s="832" t="s">
        <v>5386</v>
      </c>
      <c r="E37" s="832" t="s">
        <v>5395</v>
      </c>
      <c r="F37" s="832" t="s">
        <v>5420</v>
      </c>
      <c r="G37" s="832" t="s">
        <v>5421</v>
      </c>
      <c r="H37" s="849">
        <v>9</v>
      </c>
      <c r="I37" s="849">
        <v>172755</v>
      </c>
      <c r="J37" s="832">
        <v>0.75</v>
      </c>
      <c r="K37" s="832">
        <v>19195</v>
      </c>
      <c r="L37" s="849">
        <v>12</v>
      </c>
      <c r="M37" s="849">
        <v>230340</v>
      </c>
      <c r="N37" s="832">
        <v>1</v>
      </c>
      <c r="O37" s="832">
        <v>19195</v>
      </c>
      <c r="P37" s="849">
        <v>10</v>
      </c>
      <c r="Q37" s="849">
        <v>191950</v>
      </c>
      <c r="R37" s="837">
        <v>0.83333333333333337</v>
      </c>
      <c r="S37" s="850">
        <v>19195</v>
      </c>
    </row>
    <row r="38" spans="1:19" ht="14.4" customHeight="1" x14ac:dyDescent="0.3">
      <c r="A38" s="831" t="s">
        <v>5393</v>
      </c>
      <c r="B38" s="832" t="s">
        <v>5394</v>
      </c>
      <c r="C38" s="832" t="s">
        <v>612</v>
      </c>
      <c r="D38" s="832" t="s">
        <v>5386</v>
      </c>
      <c r="E38" s="832" t="s">
        <v>5395</v>
      </c>
      <c r="F38" s="832" t="s">
        <v>5422</v>
      </c>
      <c r="G38" s="832" t="s">
        <v>1429</v>
      </c>
      <c r="H38" s="849">
        <v>9</v>
      </c>
      <c r="I38" s="849">
        <v>211291.44</v>
      </c>
      <c r="J38" s="832">
        <v>0.71697922413393511</v>
      </c>
      <c r="K38" s="832">
        <v>23476.826666666668</v>
      </c>
      <c r="L38" s="849">
        <v>13</v>
      </c>
      <c r="M38" s="849">
        <v>294696.74</v>
      </c>
      <c r="N38" s="832">
        <v>1</v>
      </c>
      <c r="O38" s="832">
        <v>22668.98</v>
      </c>
      <c r="P38" s="849">
        <v>17</v>
      </c>
      <c r="Q38" s="849">
        <v>351484.35</v>
      </c>
      <c r="R38" s="837">
        <v>1.1926984669053347</v>
      </c>
      <c r="S38" s="850">
        <v>20675.55</v>
      </c>
    </row>
    <row r="39" spans="1:19" ht="14.4" customHeight="1" x14ac:dyDescent="0.3">
      <c r="A39" s="831" t="s">
        <v>5393</v>
      </c>
      <c r="B39" s="832" t="s">
        <v>5394</v>
      </c>
      <c r="C39" s="832" t="s">
        <v>612</v>
      </c>
      <c r="D39" s="832" t="s">
        <v>5386</v>
      </c>
      <c r="E39" s="832" t="s">
        <v>5395</v>
      </c>
      <c r="F39" s="832" t="s">
        <v>5423</v>
      </c>
      <c r="G39" s="832" t="s">
        <v>2511</v>
      </c>
      <c r="H39" s="849"/>
      <c r="I39" s="849"/>
      <c r="J39" s="832"/>
      <c r="K39" s="832"/>
      <c r="L39" s="849">
        <v>13</v>
      </c>
      <c r="M39" s="849">
        <v>2193475.96</v>
      </c>
      <c r="N39" s="832">
        <v>1</v>
      </c>
      <c r="O39" s="832">
        <v>168728.91999999998</v>
      </c>
      <c r="P39" s="849"/>
      <c r="Q39" s="849"/>
      <c r="R39" s="837"/>
      <c r="S39" s="850"/>
    </row>
    <row r="40" spans="1:19" ht="14.4" customHeight="1" x14ac:dyDescent="0.3">
      <c r="A40" s="831" t="s">
        <v>5393</v>
      </c>
      <c r="B40" s="832" t="s">
        <v>5394</v>
      </c>
      <c r="C40" s="832" t="s">
        <v>612</v>
      </c>
      <c r="D40" s="832" t="s">
        <v>5386</v>
      </c>
      <c r="E40" s="832" t="s">
        <v>5395</v>
      </c>
      <c r="F40" s="832" t="s">
        <v>5424</v>
      </c>
      <c r="G40" s="832" t="s">
        <v>2531</v>
      </c>
      <c r="H40" s="849">
        <v>9</v>
      </c>
      <c r="I40" s="849">
        <v>1154475.1099999999</v>
      </c>
      <c r="J40" s="832">
        <v>2.017482787066903</v>
      </c>
      <c r="K40" s="832">
        <v>128275.01222222221</v>
      </c>
      <c r="L40" s="849">
        <v>5</v>
      </c>
      <c r="M40" s="849">
        <v>572235.42000000004</v>
      </c>
      <c r="N40" s="832">
        <v>1</v>
      </c>
      <c r="O40" s="832">
        <v>114447.084</v>
      </c>
      <c r="P40" s="849">
        <v>15</v>
      </c>
      <c r="Q40" s="849">
        <v>1716708.2999999998</v>
      </c>
      <c r="R40" s="837">
        <v>3.0000035649663204</v>
      </c>
      <c r="S40" s="850">
        <v>114447.21999999999</v>
      </c>
    </row>
    <row r="41" spans="1:19" ht="14.4" customHeight="1" x14ac:dyDescent="0.3">
      <c r="A41" s="831" t="s">
        <v>5393</v>
      </c>
      <c r="B41" s="832" t="s">
        <v>5394</v>
      </c>
      <c r="C41" s="832" t="s">
        <v>612</v>
      </c>
      <c r="D41" s="832" t="s">
        <v>5386</v>
      </c>
      <c r="E41" s="832" t="s">
        <v>5395</v>
      </c>
      <c r="F41" s="832" t="s">
        <v>5425</v>
      </c>
      <c r="G41" s="832" t="s">
        <v>2531</v>
      </c>
      <c r="H41" s="849">
        <v>17</v>
      </c>
      <c r="I41" s="849">
        <v>2286282.4099999997</v>
      </c>
      <c r="J41" s="832">
        <v>0.99909006199134309</v>
      </c>
      <c r="K41" s="832">
        <v>134487.20058823528</v>
      </c>
      <c r="L41" s="849">
        <v>19</v>
      </c>
      <c r="M41" s="849">
        <v>2288364.6799999997</v>
      </c>
      <c r="N41" s="832">
        <v>1</v>
      </c>
      <c r="O41" s="832">
        <v>120440.24631578945</v>
      </c>
      <c r="P41" s="849">
        <v>35</v>
      </c>
      <c r="Q41" s="849">
        <v>4215412.6000000006</v>
      </c>
      <c r="R41" s="837">
        <v>1.8421070019311787</v>
      </c>
      <c r="S41" s="850">
        <v>120440.36000000002</v>
      </c>
    </row>
    <row r="42" spans="1:19" ht="14.4" customHeight="1" x14ac:dyDescent="0.3">
      <c r="A42" s="831" t="s">
        <v>5393</v>
      </c>
      <c r="B42" s="832" t="s">
        <v>5394</v>
      </c>
      <c r="C42" s="832" t="s">
        <v>612</v>
      </c>
      <c r="D42" s="832" t="s">
        <v>5386</v>
      </c>
      <c r="E42" s="832" t="s">
        <v>5395</v>
      </c>
      <c r="F42" s="832" t="s">
        <v>5426</v>
      </c>
      <c r="G42" s="832" t="s">
        <v>2531</v>
      </c>
      <c r="H42" s="849">
        <v>46</v>
      </c>
      <c r="I42" s="849">
        <v>6734704.2599999998</v>
      </c>
      <c r="J42" s="832">
        <v>0.93998300715239691</v>
      </c>
      <c r="K42" s="832">
        <v>146406.61434782608</v>
      </c>
      <c r="L42" s="849">
        <v>54</v>
      </c>
      <c r="M42" s="849">
        <v>7164708.5200000005</v>
      </c>
      <c r="N42" s="832">
        <v>1</v>
      </c>
      <c r="O42" s="832">
        <v>132679.78740740742</v>
      </c>
      <c r="P42" s="849">
        <v>77</v>
      </c>
      <c r="Q42" s="849">
        <v>10216343.83</v>
      </c>
      <c r="R42" s="837">
        <v>1.425925953788836</v>
      </c>
      <c r="S42" s="850">
        <v>132679.79</v>
      </c>
    </row>
    <row r="43" spans="1:19" ht="14.4" customHeight="1" x14ac:dyDescent="0.3">
      <c r="A43" s="831" t="s">
        <v>5393</v>
      </c>
      <c r="B43" s="832" t="s">
        <v>5394</v>
      </c>
      <c r="C43" s="832" t="s">
        <v>612</v>
      </c>
      <c r="D43" s="832" t="s">
        <v>5386</v>
      </c>
      <c r="E43" s="832" t="s">
        <v>5395</v>
      </c>
      <c r="F43" s="832" t="s">
        <v>5427</v>
      </c>
      <c r="G43" s="832" t="s">
        <v>2521</v>
      </c>
      <c r="H43" s="849">
        <v>31</v>
      </c>
      <c r="I43" s="849">
        <v>2750869.01</v>
      </c>
      <c r="J43" s="832">
        <v>2.2142857142857144</v>
      </c>
      <c r="K43" s="832">
        <v>88737.709999999992</v>
      </c>
      <c r="L43" s="849">
        <v>14</v>
      </c>
      <c r="M43" s="849">
        <v>1242327.94</v>
      </c>
      <c r="N43" s="832">
        <v>1</v>
      </c>
      <c r="O43" s="832">
        <v>88737.709999999992</v>
      </c>
      <c r="P43" s="849"/>
      <c r="Q43" s="849"/>
      <c r="R43" s="837"/>
      <c r="S43" s="850"/>
    </row>
    <row r="44" spans="1:19" ht="14.4" customHeight="1" x14ac:dyDescent="0.3">
      <c r="A44" s="831" t="s">
        <v>5393</v>
      </c>
      <c r="B44" s="832" t="s">
        <v>5394</v>
      </c>
      <c r="C44" s="832" t="s">
        <v>612</v>
      </c>
      <c r="D44" s="832" t="s">
        <v>5386</v>
      </c>
      <c r="E44" s="832" t="s">
        <v>5395</v>
      </c>
      <c r="F44" s="832" t="s">
        <v>5428</v>
      </c>
      <c r="G44" s="832" t="s">
        <v>1298</v>
      </c>
      <c r="H44" s="849">
        <v>7</v>
      </c>
      <c r="I44" s="849">
        <v>47658.59</v>
      </c>
      <c r="J44" s="832">
        <v>0.7</v>
      </c>
      <c r="K44" s="832">
        <v>6808.37</v>
      </c>
      <c r="L44" s="849">
        <v>10</v>
      </c>
      <c r="M44" s="849">
        <v>68083.7</v>
      </c>
      <c r="N44" s="832">
        <v>1</v>
      </c>
      <c r="O44" s="832">
        <v>6808.37</v>
      </c>
      <c r="P44" s="849">
        <v>18</v>
      </c>
      <c r="Q44" s="849">
        <v>122550.66</v>
      </c>
      <c r="R44" s="837">
        <v>1.8</v>
      </c>
      <c r="S44" s="850">
        <v>6808.37</v>
      </c>
    </row>
    <row r="45" spans="1:19" ht="14.4" customHeight="1" x14ac:dyDescent="0.3">
      <c r="A45" s="831" t="s">
        <v>5393</v>
      </c>
      <c r="B45" s="832" t="s">
        <v>5394</v>
      </c>
      <c r="C45" s="832" t="s">
        <v>612</v>
      </c>
      <c r="D45" s="832" t="s">
        <v>5386</v>
      </c>
      <c r="E45" s="832" t="s">
        <v>5395</v>
      </c>
      <c r="F45" s="832" t="s">
        <v>5429</v>
      </c>
      <c r="G45" s="832" t="s">
        <v>1298</v>
      </c>
      <c r="H45" s="849">
        <v>55</v>
      </c>
      <c r="I45" s="849">
        <v>714604</v>
      </c>
      <c r="J45" s="832">
        <v>0.75342465753424659</v>
      </c>
      <c r="K45" s="832">
        <v>12992.8</v>
      </c>
      <c r="L45" s="849">
        <v>73</v>
      </c>
      <c r="M45" s="849">
        <v>948474.4</v>
      </c>
      <c r="N45" s="832">
        <v>1</v>
      </c>
      <c r="O45" s="832">
        <v>12992.800000000001</v>
      </c>
      <c r="P45" s="849">
        <v>63</v>
      </c>
      <c r="Q45" s="849">
        <v>818546.4</v>
      </c>
      <c r="R45" s="837">
        <v>0.86301369863013699</v>
      </c>
      <c r="S45" s="850">
        <v>12992.800000000001</v>
      </c>
    </row>
    <row r="46" spans="1:19" ht="14.4" customHeight="1" x14ac:dyDescent="0.3">
      <c r="A46" s="831" t="s">
        <v>5393</v>
      </c>
      <c r="B46" s="832" t="s">
        <v>5394</v>
      </c>
      <c r="C46" s="832" t="s">
        <v>612</v>
      </c>
      <c r="D46" s="832" t="s">
        <v>5386</v>
      </c>
      <c r="E46" s="832" t="s">
        <v>5395</v>
      </c>
      <c r="F46" s="832" t="s">
        <v>5430</v>
      </c>
      <c r="G46" s="832"/>
      <c r="H46" s="849"/>
      <c r="I46" s="849"/>
      <c r="J46" s="832"/>
      <c r="K46" s="832"/>
      <c r="L46" s="849">
        <v>4</v>
      </c>
      <c r="M46" s="849">
        <v>181.96</v>
      </c>
      <c r="N46" s="832">
        <v>1</v>
      </c>
      <c r="O46" s="832">
        <v>45.49</v>
      </c>
      <c r="P46" s="849"/>
      <c r="Q46" s="849"/>
      <c r="R46" s="837"/>
      <c r="S46" s="850"/>
    </row>
    <row r="47" spans="1:19" ht="14.4" customHeight="1" x14ac:dyDescent="0.3">
      <c r="A47" s="831" t="s">
        <v>5393</v>
      </c>
      <c r="B47" s="832" t="s">
        <v>5394</v>
      </c>
      <c r="C47" s="832" t="s">
        <v>612</v>
      </c>
      <c r="D47" s="832" t="s">
        <v>5386</v>
      </c>
      <c r="E47" s="832" t="s">
        <v>5395</v>
      </c>
      <c r="F47" s="832" t="s">
        <v>5431</v>
      </c>
      <c r="G47" s="832" t="s">
        <v>5432</v>
      </c>
      <c r="H47" s="849"/>
      <c r="I47" s="849"/>
      <c r="J47" s="832"/>
      <c r="K47" s="832"/>
      <c r="L47" s="849">
        <v>0.4</v>
      </c>
      <c r="M47" s="849">
        <v>181.96</v>
      </c>
      <c r="N47" s="832">
        <v>1</v>
      </c>
      <c r="O47" s="832">
        <v>454.9</v>
      </c>
      <c r="P47" s="849"/>
      <c r="Q47" s="849"/>
      <c r="R47" s="837"/>
      <c r="S47" s="850"/>
    </row>
    <row r="48" spans="1:19" ht="14.4" customHeight="1" x14ac:dyDescent="0.3">
      <c r="A48" s="831" t="s">
        <v>5393</v>
      </c>
      <c r="B48" s="832" t="s">
        <v>5394</v>
      </c>
      <c r="C48" s="832" t="s">
        <v>612</v>
      </c>
      <c r="D48" s="832" t="s">
        <v>5386</v>
      </c>
      <c r="E48" s="832" t="s">
        <v>5395</v>
      </c>
      <c r="F48" s="832" t="s">
        <v>5433</v>
      </c>
      <c r="G48" s="832" t="s">
        <v>5434</v>
      </c>
      <c r="H48" s="849">
        <v>238.4</v>
      </c>
      <c r="I48" s="849">
        <v>25220.29</v>
      </c>
      <c r="J48" s="832">
        <v>0.60318089359193439</v>
      </c>
      <c r="K48" s="832">
        <v>105.78980704697987</v>
      </c>
      <c r="L48" s="849">
        <v>304</v>
      </c>
      <c r="M48" s="849">
        <v>41812.15</v>
      </c>
      <c r="N48" s="832">
        <v>1</v>
      </c>
      <c r="O48" s="832">
        <v>137.53996710526317</v>
      </c>
      <c r="P48" s="849">
        <v>12</v>
      </c>
      <c r="Q48" s="849">
        <v>1650.48</v>
      </c>
      <c r="R48" s="837">
        <v>3.9473693651247303E-2</v>
      </c>
      <c r="S48" s="850">
        <v>137.54</v>
      </c>
    </row>
    <row r="49" spans="1:19" ht="14.4" customHeight="1" x14ac:dyDescent="0.3">
      <c r="A49" s="831" t="s">
        <v>5393</v>
      </c>
      <c r="B49" s="832" t="s">
        <v>5394</v>
      </c>
      <c r="C49" s="832" t="s">
        <v>612</v>
      </c>
      <c r="D49" s="832" t="s">
        <v>5386</v>
      </c>
      <c r="E49" s="832" t="s">
        <v>5395</v>
      </c>
      <c r="F49" s="832" t="s">
        <v>5435</v>
      </c>
      <c r="G49" s="832" t="s">
        <v>5434</v>
      </c>
      <c r="H49" s="849">
        <v>36.6</v>
      </c>
      <c r="I49" s="849">
        <v>19360.61</v>
      </c>
      <c r="J49" s="832">
        <v>1.1730972912970556</v>
      </c>
      <c r="K49" s="832">
        <v>528.97841530054643</v>
      </c>
      <c r="L49" s="849">
        <v>24</v>
      </c>
      <c r="M49" s="849">
        <v>16503.84</v>
      </c>
      <c r="N49" s="832">
        <v>1</v>
      </c>
      <c r="O49" s="832">
        <v>687.66</v>
      </c>
      <c r="P49" s="849"/>
      <c r="Q49" s="849"/>
      <c r="R49" s="837"/>
      <c r="S49" s="850"/>
    </row>
    <row r="50" spans="1:19" ht="14.4" customHeight="1" x14ac:dyDescent="0.3">
      <c r="A50" s="831" t="s">
        <v>5393</v>
      </c>
      <c r="B50" s="832" t="s">
        <v>5394</v>
      </c>
      <c r="C50" s="832" t="s">
        <v>612</v>
      </c>
      <c r="D50" s="832" t="s">
        <v>5386</v>
      </c>
      <c r="E50" s="832" t="s">
        <v>5395</v>
      </c>
      <c r="F50" s="832" t="s">
        <v>5436</v>
      </c>
      <c r="G50" s="832" t="s">
        <v>2359</v>
      </c>
      <c r="H50" s="849">
        <v>46</v>
      </c>
      <c r="I50" s="849">
        <v>53639.22</v>
      </c>
      <c r="J50" s="832">
        <v>0.69696969696969702</v>
      </c>
      <c r="K50" s="832">
        <v>1166.07</v>
      </c>
      <c r="L50" s="849">
        <v>66</v>
      </c>
      <c r="M50" s="849">
        <v>76960.62</v>
      </c>
      <c r="N50" s="832">
        <v>1</v>
      </c>
      <c r="O50" s="832">
        <v>1166.07</v>
      </c>
      <c r="P50" s="849">
        <v>67.789999999999992</v>
      </c>
      <c r="Q50" s="849">
        <v>79047.88</v>
      </c>
      <c r="R50" s="837">
        <v>1.0271211432548231</v>
      </c>
      <c r="S50" s="850">
        <v>1166.0699218173775</v>
      </c>
    </row>
    <row r="51" spans="1:19" ht="14.4" customHeight="1" x14ac:dyDescent="0.3">
      <c r="A51" s="831" t="s">
        <v>5393</v>
      </c>
      <c r="B51" s="832" t="s">
        <v>5394</v>
      </c>
      <c r="C51" s="832" t="s">
        <v>612</v>
      </c>
      <c r="D51" s="832" t="s">
        <v>5386</v>
      </c>
      <c r="E51" s="832" t="s">
        <v>5395</v>
      </c>
      <c r="F51" s="832" t="s">
        <v>5437</v>
      </c>
      <c r="G51" s="832" t="s">
        <v>2351</v>
      </c>
      <c r="H51" s="849">
        <v>2</v>
      </c>
      <c r="I51" s="849">
        <v>14512.12</v>
      </c>
      <c r="J51" s="832">
        <v>0.83333352474426547</v>
      </c>
      <c r="K51" s="832">
        <v>7256.06</v>
      </c>
      <c r="L51" s="849">
        <v>2.4</v>
      </c>
      <c r="M51" s="849">
        <v>17414.54</v>
      </c>
      <c r="N51" s="832">
        <v>1</v>
      </c>
      <c r="O51" s="832">
        <v>7256.0583333333343</v>
      </c>
      <c r="P51" s="849">
        <v>4</v>
      </c>
      <c r="Q51" s="849">
        <v>17714.72</v>
      </c>
      <c r="R51" s="837">
        <v>1.0172373200785092</v>
      </c>
      <c r="S51" s="850">
        <v>4428.68</v>
      </c>
    </row>
    <row r="52" spans="1:19" ht="14.4" customHeight="1" x14ac:dyDescent="0.3">
      <c r="A52" s="831" t="s">
        <v>5393</v>
      </c>
      <c r="B52" s="832" t="s">
        <v>5394</v>
      </c>
      <c r="C52" s="832" t="s">
        <v>612</v>
      </c>
      <c r="D52" s="832" t="s">
        <v>5386</v>
      </c>
      <c r="E52" s="832" t="s">
        <v>5395</v>
      </c>
      <c r="F52" s="832" t="s">
        <v>5438</v>
      </c>
      <c r="G52" s="832" t="s">
        <v>5439</v>
      </c>
      <c r="H52" s="849">
        <v>2</v>
      </c>
      <c r="I52" s="849">
        <v>9070.08</v>
      </c>
      <c r="J52" s="832">
        <v>0.5</v>
      </c>
      <c r="K52" s="832">
        <v>4535.04</v>
      </c>
      <c r="L52" s="849">
        <v>4</v>
      </c>
      <c r="M52" s="849">
        <v>18140.16</v>
      </c>
      <c r="N52" s="832">
        <v>1</v>
      </c>
      <c r="O52" s="832">
        <v>4535.04</v>
      </c>
      <c r="P52" s="849">
        <v>4</v>
      </c>
      <c r="Q52" s="849">
        <v>18140.16</v>
      </c>
      <c r="R52" s="837">
        <v>1</v>
      </c>
      <c r="S52" s="850">
        <v>4535.04</v>
      </c>
    </row>
    <row r="53" spans="1:19" ht="14.4" customHeight="1" x14ac:dyDescent="0.3">
      <c r="A53" s="831" t="s">
        <v>5393</v>
      </c>
      <c r="B53" s="832" t="s">
        <v>5394</v>
      </c>
      <c r="C53" s="832" t="s">
        <v>612</v>
      </c>
      <c r="D53" s="832" t="s">
        <v>5386</v>
      </c>
      <c r="E53" s="832" t="s">
        <v>5395</v>
      </c>
      <c r="F53" s="832" t="s">
        <v>5440</v>
      </c>
      <c r="G53" s="832" t="s">
        <v>823</v>
      </c>
      <c r="H53" s="849">
        <v>54</v>
      </c>
      <c r="I53" s="849">
        <v>3819.8599999999997</v>
      </c>
      <c r="J53" s="832">
        <v>1.1428357726690679</v>
      </c>
      <c r="K53" s="832">
        <v>70.738148148148142</v>
      </c>
      <c r="L53" s="849">
        <v>47.250000000000007</v>
      </c>
      <c r="M53" s="849">
        <v>3342.44</v>
      </c>
      <c r="N53" s="832">
        <v>1</v>
      </c>
      <c r="O53" s="832">
        <v>70.739470899470888</v>
      </c>
      <c r="P53" s="849">
        <v>19.899999999999999</v>
      </c>
      <c r="Q53" s="849">
        <v>1694.19</v>
      </c>
      <c r="R53" s="837">
        <v>0.50687222508107854</v>
      </c>
      <c r="S53" s="850">
        <v>85.135175879396996</v>
      </c>
    </row>
    <row r="54" spans="1:19" ht="14.4" customHeight="1" x14ac:dyDescent="0.3">
      <c r="A54" s="831" t="s">
        <v>5393</v>
      </c>
      <c r="B54" s="832" t="s">
        <v>5394</v>
      </c>
      <c r="C54" s="832" t="s">
        <v>612</v>
      </c>
      <c r="D54" s="832" t="s">
        <v>5386</v>
      </c>
      <c r="E54" s="832" t="s">
        <v>5395</v>
      </c>
      <c r="F54" s="832" t="s">
        <v>5441</v>
      </c>
      <c r="G54" s="832" t="s">
        <v>1414</v>
      </c>
      <c r="H54" s="849">
        <v>3.3999999999999995</v>
      </c>
      <c r="I54" s="849">
        <v>1654</v>
      </c>
      <c r="J54" s="832">
        <v>5.0747092934065599</v>
      </c>
      <c r="K54" s="832">
        <v>486.4705882352942</v>
      </c>
      <c r="L54" s="849">
        <v>0.66999999999999993</v>
      </c>
      <c r="M54" s="849">
        <v>325.93</v>
      </c>
      <c r="N54" s="832">
        <v>1</v>
      </c>
      <c r="O54" s="832">
        <v>486.46268656716427</v>
      </c>
      <c r="P54" s="849"/>
      <c r="Q54" s="849"/>
      <c r="R54" s="837"/>
      <c r="S54" s="850"/>
    </row>
    <row r="55" spans="1:19" ht="14.4" customHeight="1" x14ac:dyDescent="0.3">
      <c r="A55" s="831" t="s">
        <v>5393</v>
      </c>
      <c r="B55" s="832" t="s">
        <v>5394</v>
      </c>
      <c r="C55" s="832" t="s">
        <v>612</v>
      </c>
      <c r="D55" s="832" t="s">
        <v>5386</v>
      </c>
      <c r="E55" s="832" t="s">
        <v>5395</v>
      </c>
      <c r="F55" s="832" t="s">
        <v>5442</v>
      </c>
      <c r="G55" s="832" t="s">
        <v>1414</v>
      </c>
      <c r="H55" s="849">
        <v>10.78</v>
      </c>
      <c r="I55" s="849">
        <v>1310.43</v>
      </c>
      <c r="J55" s="832">
        <v>5.3878381712030263</v>
      </c>
      <c r="K55" s="832">
        <v>121.56122448979593</v>
      </c>
      <c r="L55" s="849">
        <v>2</v>
      </c>
      <c r="M55" s="849">
        <v>243.22</v>
      </c>
      <c r="N55" s="832">
        <v>1</v>
      </c>
      <c r="O55" s="832">
        <v>121.61</v>
      </c>
      <c r="P55" s="849"/>
      <c r="Q55" s="849"/>
      <c r="R55" s="837"/>
      <c r="S55" s="850"/>
    </row>
    <row r="56" spans="1:19" ht="14.4" customHeight="1" x14ac:dyDescent="0.3">
      <c r="A56" s="831" t="s">
        <v>5393</v>
      </c>
      <c r="B56" s="832" t="s">
        <v>5394</v>
      </c>
      <c r="C56" s="832" t="s">
        <v>612</v>
      </c>
      <c r="D56" s="832" t="s">
        <v>5386</v>
      </c>
      <c r="E56" s="832" t="s">
        <v>5395</v>
      </c>
      <c r="F56" s="832" t="s">
        <v>5443</v>
      </c>
      <c r="G56" s="832" t="s">
        <v>1414</v>
      </c>
      <c r="H56" s="849">
        <v>139.70999999999998</v>
      </c>
      <c r="I56" s="849">
        <v>33618.04</v>
      </c>
      <c r="J56" s="832">
        <v>1.1329989859034173</v>
      </c>
      <c r="K56" s="832">
        <v>240.62729940591228</v>
      </c>
      <c r="L56" s="849">
        <v>121.99</v>
      </c>
      <c r="M56" s="849">
        <v>29671.73</v>
      </c>
      <c r="N56" s="832">
        <v>1</v>
      </c>
      <c r="O56" s="832">
        <v>243.23083859332732</v>
      </c>
      <c r="P56" s="849">
        <v>67.2</v>
      </c>
      <c r="Q56" s="849">
        <v>23054.99</v>
      </c>
      <c r="R56" s="837">
        <v>0.77700188024088934</v>
      </c>
      <c r="S56" s="850">
        <v>343.08020833333336</v>
      </c>
    </row>
    <row r="57" spans="1:19" ht="14.4" customHeight="1" x14ac:dyDescent="0.3">
      <c r="A57" s="831" t="s">
        <v>5393</v>
      </c>
      <c r="B57" s="832" t="s">
        <v>5394</v>
      </c>
      <c r="C57" s="832" t="s">
        <v>612</v>
      </c>
      <c r="D57" s="832" t="s">
        <v>5386</v>
      </c>
      <c r="E57" s="832" t="s">
        <v>5395</v>
      </c>
      <c r="F57" s="832" t="s">
        <v>5444</v>
      </c>
      <c r="G57" s="832" t="s">
        <v>1453</v>
      </c>
      <c r="H57" s="849">
        <v>9</v>
      </c>
      <c r="I57" s="849">
        <v>38834.19</v>
      </c>
      <c r="J57" s="832">
        <v>0.52941176470588236</v>
      </c>
      <c r="K57" s="832">
        <v>4314.91</v>
      </c>
      <c r="L57" s="849">
        <v>17</v>
      </c>
      <c r="M57" s="849">
        <v>73353.47</v>
      </c>
      <c r="N57" s="832">
        <v>1</v>
      </c>
      <c r="O57" s="832">
        <v>4314.91</v>
      </c>
      <c r="P57" s="849">
        <v>11</v>
      </c>
      <c r="Q57" s="849">
        <v>47464.01</v>
      </c>
      <c r="R57" s="837">
        <v>0.6470588235294118</v>
      </c>
      <c r="S57" s="850">
        <v>4314.91</v>
      </c>
    </row>
    <row r="58" spans="1:19" ht="14.4" customHeight="1" x14ac:dyDescent="0.3">
      <c r="A58" s="831" t="s">
        <v>5393</v>
      </c>
      <c r="B58" s="832" t="s">
        <v>5394</v>
      </c>
      <c r="C58" s="832" t="s">
        <v>612</v>
      </c>
      <c r="D58" s="832" t="s">
        <v>5386</v>
      </c>
      <c r="E58" s="832" t="s">
        <v>5395</v>
      </c>
      <c r="F58" s="832" t="s">
        <v>5445</v>
      </c>
      <c r="G58" s="832" t="s">
        <v>1453</v>
      </c>
      <c r="H58" s="849"/>
      <c r="I58" s="849"/>
      <c r="J58" s="832"/>
      <c r="K58" s="832"/>
      <c r="L58" s="849">
        <v>14</v>
      </c>
      <c r="M58" s="849">
        <v>120817.62</v>
      </c>
      <c r="N58" s="832">
        <v>1</v>
      </c>
      <c r="O58" s="832">
        <v>8629.83</v>
      </c>
      <c r="P58" s="849">
        <v>27</v>
      </c>
      <c r="Q58" s="849">
        <v>233005.41</v>
      </c>
      <c r="R58" s="837">
        <v>1.9285714285714286</v>
      </c>
      <c r="S58" s="850">
        <v>8629.83</v>
      </c>
    </row>
    <row r="59" spans="1:19" ht="14.4" customHeight="1" x14ac:dyDescent="0.3">
      <c r="A59" s="831" t="s">
        <v>5393</v>
      </c>
      <c r="B59" s="832" t="s">
        <v>5394</v>
      </c>
      <c r="C59" s="832" t="s">
        <v>612</v>
      </c>
      <c r="D59" s="832" t="s">
        <v>5386</v>
      </c>
      <c r="E59" s="832" t="s">
        <v>5395</v>
      </c>
      <c r="F59" s="832" t="s">
        <v>5446</v>
      </c>
      <c r="G59" s="832"/>
      <c r="H59" s="849">
        <v>10</v>
      </c>
      <c r="I59" s="849">
        <v>43149.1</v>
      </c>
      <c r="J59" s="832"/>
      <c r="K59" s="832">
        <v>4314.91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5393</v>
      </c>
      <c r="B60" s="832" t="s">
        <v>5394</v>
      </c>
      <c r="C60" s="832" t="s">
        <v>612</v>
      </c>
      <c r="D60" s="832" t="s">
        <v>5386</v>
      </c>
      <c r="E60" s="832" t="s">
        <v>5395</v>
      </c>
      <c r="F60" s="832" t="s">
        <v>5447</v>
      </c>
      <c r="G60" s="832"/>
      <c r="H60" s="849">
        <v>10</v>
      </c>
      <c r="I60" s="849">
        <v>86298.3</v>
      </c>
      <c r="J60" s="832"/>
      <c r="K60" s="832">
        <v>8629.83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5393</v>
      </c>
      <c r="B61" s="832" t="s">
        <v>5394</v>
      </c>
      <c r="C61" s="832" t="s">
        <v>612</v>
      </c>
      <c r="D61" s="832" t="s">
        <v>5386</v>
      </c>
      <c r="E61" s="832" t="s">
        <v>5395</v>
      </c>
      <c r="F61" s="832" t="s">
        <v>5450</v>
      </c>
      <c r="G61" s="832" t="s">
        <v>5451</v>
      </c>
      <c r="H61" s="849"/>
      <c r="I61" s="849"/>
      <c r="J61" s="832"/>
      <c r="K61" s="832"/>
      <c r="L61" s="849"/>
      <c r="M61" s="849"/>
      <c r="N61" s="832"/>
      <c r="O61" s="832"/>
      <c r="P61" s="849">
        <v>2.06</v>
      </c>
      <c r="Q61" s="849">
        <v>570.29</v>
      </c>
      <c r="R61" s="837"/>
      <c r="S61" s="850">
        <v>276.83980582524271</v>
      </c>
    </row>
    <row r="62" spans="1:19" ht="14.4" customHeight="1" x14ac:dyDescent="0.3">
      <c r="A62" s="831" t="s">
        <v>5393</v>
      </c>
      <c r="B62" s="832" t="s">
        <v>5394</v>
      </c>
      <c r="C62" s="832" t="s">
        <v>612</v>
      </c>
      <c r="D62" s="832" t="s">
        <v>5386</v>
      </c>
      <c r="E62" s="832" t="s">
        <v>5395</v>
      </c>
      <c r="F62" s="832" t="s">
        <v>5452</v>
      </c>
      <c r="G62" s="832" t="s">
        <v>5453</v>
      </c>
      <c r="H62" s="849"/>
      <c r="I62" s="849"/>
      <c r="J62" s="832"/>
      <c r="K62" s="832"/>
      <c r="L62" s="849">
        <v>5</v>
      </c>
      <c r="M62" s="849">
        <v>8138.15</v>
      </c>
      <c r="N62" s="832">
        <v>1</v>
      </c>
      <c r="O62" s="832">
        <v>1627.6299999999999</v>
      </c>
      <c r="P62" s="849"/>
      <c r="Q62" s="849"/>
      <c r="R62" s="837"/>
      <c r="S62" s="850"/>
    </row>
    <row r="63" spans="1:19" ht="14.4" customHeight="1" x14ac:dyDescent="0.3">
      <c r="A63" s="831" t="s">
        <v>5393</v>
      </c>
      <c r="B63" s="832" t="s">
        <v>5394</v>
      </c>
      <c r="C63" s="832" t="s">
        <v>612</v>
      </c>
      <c r="D63" s="832" t="s">
        <v>5386</v>
      </c>
      <c r="E63" s="832" t="s">
        <v>5395</v>
      </c>
      <c r="F63" s="832" t="s">
        <v>5454</v>
      </c>
      <c r="G63" s="832" t="s">
        <v>5455</v>
      </c>
      <c r="H63" s="849">
        <v>12.139999999999999</v>
      </c>
      <c r="I63" s="849">
        <v>6421.8</v>
      </c>
      <c r="J63" s="832">
        <v>3.1128755489631503</v>
      </c>
      <c r="K63" s="832">
        <v>528.9785831960462</v>
      </c>
      <c r="L63" s="849">
        <v>3</v>
      </c>
      <c r="M63" s="849">
        <v>2062.98</v>
      </c>
      <c r="N63" s="832">
        <v>1</v>
      </c>
      <c r="O63" s="832">
        <v>687.66</v>
      </c>
      <c r="P63" s="849">
        <v>22</v>
      </c>
      <c r="Q63" s="849">
        <v>15128.52</v>
      </c>
      <c r="R63" s="837">
        <v>7.333333333333333</v>
      </c>
      <c r="S63" s="850">
        <v>687.66</v>
      </c>
    </row>
    <row r="64" spans="1:19" ht="14.4" customHeight="1" x14ac:dyDescent="0.3">
      <c r="A64" s="831" t="s">
        <v>5393</v>
      </c>
      <c r="B64" s="832" t="s">
        <v>5394</v>
      </c>
      <c r="C64" s="832" t="s">
        <v>612</v>
      </c>
      <c r="D64" s="832" t="s">
        <v>5386</v>
      </c>
      <c r="E64" s="832" t="s">
        <v>5395</v>
      </c>
      <c r="F64" s="832" t="s">
        <v>5456</v>
      </c>
      <c r="G64" s="832" t="s">
        <v>5455</v>
      </c>
      <c r="H64" s="849">
        <v>84.98</v>
      </c>
      <c r="I64" s="849">
        <v>23341.439999999999</v>
      </c>
      <c r="J64" s="832">
        <v>2.1757251037460432</v>
      </c>
      <c r="K64" s="832">
        <v>274.66980465991998</v>
      </c>
      <c r="L64" s="849">
        <v>78</v>
      </c>
      <c r="M64" s="849">
        <v>10728.119999999999</v>
      </c>
      <c r="N64" s="832">
        <v>1</v>
      </c>
      <c r="O64" s="832">
        <v>137.54</v>
      </c>
      <c r="P64" s="849">
        <v>276.23</v>
      </c>
      <c r="Q64" s="849">
        <v>37992.590000000004</v>
      </c>
      <c r="R64" s="837">
        <v>3.5414024078776158</v>
      </c>
      <c r="S64" s="850">
        <v>137.53969518155162</v>
      </c>
    </row>
    <row r="65" spans="1:19" ht="14.4" customHeight="1" x14ac:dyDescent="0.3">
      <c r="A65" s="831" t="s">
        <v>5393</v>
      </c>
      <c r="B65" s="832" t="s">
        <v>5394</v>
      </c>
      <c r="C65" s="832" t="s">
        <v>612</v>
      </c>
      <c r="D65" s="832" t="s">
        <v>5386</v>
      </c>
      <c r="E65" s="832" t="s">
        <v>5395</v>
      </c>
      <c r="F65" s="832" t="s">
        <v>5460</v>
      </c>
      <c r="G65" s="832" t="s">
        <v>5461</v>
      </c>
      <c r="H65" s="849">
        <v>30.6</v>
      </c>
      <c r="I65" s="849">
        <v>10177.560000000001</v>
      </c>
      <c r="J65" s="832">
        <v>2.5862615748975926</v>
      </c>
      <c r="K65" s="832">
        <v>332.6</v>
      </c>
      <c r="L65" s="849">
        <v>13</v>
      </c>
      <c r="M65" s="849">
        <v>3935.24</v>
      </c>
      <c r="N65" s="832">
        <v>1</v>
      </c>
      <c r="O65" s="832">
        <v>302.71076923076919</v>
      </c>
      <c r="P65" s="849">
        <v>20.7</v>
      </c>
      <c r="Q65" s="849">
        <v>4873.96</v>
      </c>
      <c r="R65" s="837">
        <v>1.2385419948973888</v>
      </c>
      <c r="S65" s="850">
        <v>235.4570048309179</v>
      </c>
    </row>
    <row r="66" spans="1:19" ht="14.4" customHeight="1" x14ac:dyDescent="0.3">
      <c r="A66" s="831" t="s">
        <v>5393</v>
      </c>
      <c r="B66" s="832" t="s">
        <v>5394</v>
      </c>
      <c r="C66" s="832" t="s">
        <v>612</v>
      </c>
      <c r="D66" s="832" t="s">
        <v>5386</v>
      </c>
      <c r="E66" s="832" t="s">
        <v>5395</v>
      </c>
      <c r="F66" s="832" t="s">
        <v>5462</v>
      </c>
      <c r="G66" s="832" t="s">
        <v>1293</v>
      </c>
      <c r="H66" s="849"/>
      <c r="I66" s="849"/>
      <c r="J66" s="832"/>
      <c r="K66" s="832"/>
      <c r="L66" s="849">
        <v>1</v>
      </c>
      <c r="M66" s="849">
        <v>1627.63</v>
      </c>
      <c r="N66" s="832">
        <v>1</v>
      </c>
      <c r="O66" s="832">
        <v>1627.63</v>
      </c>
      <c r="P66" s="849">
        <v>15</v>
      </c>
      <c r="Q66" s="849">
        <v>24414.45</v>
      </c>
      <c r="R66" s="837">
        <v>15</v>
      </c>
      <c r="S66" s="850">
        <v>1627.63</v>
      </c>
    </row>
    <row r="67" spans="1:19" ht="14.4" customHeight="1" x14ac:dyDescent="0.3">
      <c r="A67" s="831" t="s">
        <v>5393</v>
      </c>
      <c r="B67" s="832" t="s">
        <v>5394</v>
      </c>
      <c r="C67" s="832" t="s">
        <v>612</v>
      </c>
      <c r="D67" s="832" t="s">
        <v>5386</v>
      </c>
      <c r="E67" s="832" t="s">
        <v>5395</v>
      </c>
      <c r="F67" s="832" t="s">
        <v>5463</v>
      </c>
      <c r="G67" s="832" t="s">
        <v>5464</v>
      </c>
      <c r="H67" s="849">
        <v>44</v>
      </c>
      <c r="I67" s="849">
        <v>12085.039999999999</v>
      </c>
      <c r="J67" s="832"/>
      <c r="K67" s="832">
        <v>274.65999999999997</v>
      </c>
      <c r="L67" s="849"/>
      <c r="M67" s="849"/>
      <c r="N67" s="832"/>
      <c r="O67" s="832"/>
      <c r="P67" s="849">
        <v>8</v>
      </c>
      <c r="Q67" s="849">
        <v>1100.32</v>
      </c>
      <c r="R67" s="837"/>
      <c r="S67" s="850">
        <v>137.54</v>
      </c>
    </row>
    <row r="68" spans="1:19" ht="14.4" customHeight="1" x14ac:dyDescent="0.3">
      <c r="A68" s="831" t="s">
        <v>5393</v>
      </c>
      <c r="B68" s="832" t="s">
        <v>5394</v>
      </c>
      <c r="C68" s="832" t="s">
        <v>612</v>
      </c>
      <c r="D68" s="832" t="s">
        <v>5386</v>
      </c>
      <c r="E68" s="832" t="s">
        <v>5395</v>
      </c>
      <c r="F68" s="832" t="s">
        <v>5465</v>
      </c>
      <c r="G68" s="832" t="s">
        <v>1416</v>
      </c>
      <c r="H68" s="849">
        <v>27</v>
      </c>
      <c r="I68" s="849">
        <v>30210.030000000002</v>
      </c>
      <c r="J68" s="832">
        <v>0.93102616177834774</v>
      </c>
      <c r="K68" s="832">
        <v>1118.8900000000001</v>
      </c>
      <c r="L68" s="849">
        <v>29</v>
      </c>
      <c r="M68" s="849">
        <v>32448.1</v>
      </c>
      <c r="N68" s="832">
        <v>1</v>
      </c>
      <c r="O68" s="832">
        <v>1118.8999999999999</v>
      </c>
      <c r="P68" s="849">
        <v>58</v>
      </c>
      <c r="Q68" s="849">
        <v>64896.2</v>
      </c>
      <c r="R68" s="837">
        <v>2</v>
      </c>
      <c r="S68" s="850">
        <v>1118.8999999999999</v>
      </c>
    </row>
    <row r="69" spans="1:19" ht="14.4" customHeight="1" x14ac:dyDescent="0.3">
      <c r="A69" s="831" t="s">
        <v>5393</v>
      </c>
      <c r="B69" s="832" t="s">
        <v>5394</v>
      </c>
      <c r="C69" s="832" t="s">
        <v>612</v>
      </c>
      <c r="D69" s="832" t="s">
        <v>5386</v>
      </c>
      <c r="E69" s="832" t="s">
        <v>5395</v>
      </c>
      <c r="F69" s="832" t="s">
        <v>5466</v>
      </c>
      <c r="G69" s="832" t="s">
        <v>5467</v>
      </c>
      <c r="H69" s="849">
        <v>7.31</v>
      </c>
      <c r="I69" s="849">
        <v>17305.899999999998</v>
      </c>
      <c r="J69" s="832">
        <v>4.7986900992130606</v>
      </c>
      <c r="K69" s="832">
        <v>2367.4281805745554</v>
      </c>
      <c r="L69" s="849">
        <v>1.52</v>
      </c>
      <c r="M69" s="849">
        <v>3606.38</v>
      </c>
      <c r="N69" s="832">
        <v>1</v>
      </c>
      <c r="O69" s="832">
        <v>2372.6184210526317</v>
      </c>
      <c r="P69" s="849">
        <v>6.5</v>
      </c>
      <c r="Q69" s="849">
        <v>19727.89</v>
      </c>
      <c r="R69" s="837">
        <v>5.4702749017019832</v>
      </c>
      <c r="S69" s="850">
        <v>3035.06</v>
      </c>
    </row>
    <row r="70" spans="1:19" ht="14.4" customHeight="1" x14ac:dyDescent="0.3">
      <c r="A70" s="831" t="s">
        <v>5393</v>
      </c>
      <c r="B70" s="832" t="s">
        <v>5394</v>
      </c>
      <c r="C70" s="832" t="s">
        <v>612</v>
      </c>
      <c r="D70" s="832" t="s">
        <v>5386</v>
      </c>
      <c r="E70" s="832" t="s">
        <v>5395</v>
      </c>
      <c r="F70" s="832" t="s">
        <v>5468</v>
      </c>
      <c r="G70" s="832"/>
      <c r="H70" s="849">
        <v>0.18</v>
      </c>
      <c r="I70" s="849">
        <v>27.58</v>
      </c>
      <c r="J70" s="832">
        <v>1.0084095063985374</v>
      </c>
      <c r="K70" s="832">
        <v>153.22222222222223</v>
      </c>
      <c r="L70" s="849">
        <v>0.2</v>
      </c>
      <c r="M70" s="849">
        <v>27.35</v>
      </c>
      <c r="N70" s="832">
        <v>1</v>
      </c>
      <c r="O70" s="832">
        <v>136.75</v>
      </c>
      <c r="P70" s="849"/>
      <c r="Q70" s="849"/>
      <c r="R70" s="837"/>
      <c r="S70" s="850"/>
    </row>
    <row r="71" spans="1:19" ht="14.4" customHeight="1" x14ac:dyDescent="0.3">
      <c r="A71" s="831" t="s">
        <v>5393</v>
      </c>
      <c r="B71" s="832" t="s">
        <v>5394</v>
      </c>
      <c r="C71" s="832" t="s">
        <v>612</v>
      </c>
      <c r="D71" s="832" t="s">
        <v>5386</v>
      </c>
      <c r="E71" s="832" t="s">
        <v>5395</v>
      </c>
      <c r="F71" s="832" t="s">
        <v>5469</v>
      </c>
      <c r="G71" s="832" t="s">
        <v>2521</v>
      </c>
      <c r="H71" s="849">
        <v>13</v>
      </c>
      <c r="I71" s="849">
        <v>845027.16999999993</v>
      </c>
      <c r="J71" s="832">
        <v>0.65324943963049864</v>
      </c>
      <c r="K71" s="832">
        <v>65002.09</v>
      </c>
      <c r="L71" s="849">
        <v>20</v>
      </c>
      <c r="M71" s="849">
        <v>1293575.04</v>
      </c>
      <c r="N71" s="832">
        <v>1</v>
      </c>
      <c r="O71" s="832">
        <v>64678.752</v>
      </c>
      <c r="P71" s="849">
        <v>28</v>
      </c>
      <c r="Q71" s="849">
        <v>1811003.32</v>
      </c>
      <c r="R71" s="837">
        <v>1.3999986579827639</v>
      </c>
      <c r="S71" s="850">
        <v>64678.69</v>
      </c>
    </row>
    <row r="72" spans="1:19" ht="14.4" customHeight="1" x14ac:dyDescent="0.3">
      <c r="A72" s="831" t="s">
        <v>5393</v>
      </c>
      <c r="B72" s="832" t="s">
        <v>5394</v>
      </c>
      <c r="C72" s="832" t="s">
        <v>612</v>
      </c>
      <c r="D72" s="832" t="s">
        <v>5386</v>
      </c>
      <c r="E72" s="832" t="s">
        <v>5395</v>
      </c>
      <c r="F72" s="832" t="s">
        <v>5470</v>
      </c>
      <c r="G72" s="832" t="s">
        <v>733</v>
      </c>
      <c r="H72" s="849">
        <v>55.98</v>
      </c>
      <c r="I72" s="849">
        <v>30956.94</v>
      </c>
      <c r="J72" s="832">
        <v>0.80872030872344358</v>
      </c>
      <c r="K72" s="832">
        <v>553</v>
      </c>
      <c r="L72" s="849">
        <v>49.989999999999995</v>
      </c>
      <c r="M72" s="849">
        <v>38278.92</v>
      </c>
      <c r="N72" s="832">
        <v>1</v>
      </c>
      <c r="O72" s="832">
        <v>765.73154630926194</v>
      </c>
      <c r="P72" s="849">
        <v>50.43</v>
      </c>
      <c r="Q72" s="849">
        <v>39807.629999999997</v>
      </c>
      <c r="R72" s="837">
        <v>1.0399360797013082</v>
      </c>
      <c r="S72" s="850">
        <v>789.36406900654367</v>
      </c>
    </row>
    <row r="73" spans="1:19" ht="14.4" customHeight="1" x14ac:dyDescent="0.3">
      <c r="A73" s="831" t="s">
        <v>5393</v>
      </c>
      <c r="B73" s="832" t="s">
        <v>5394</v>
      </c>
      <c r="C73" s="832" t="s">
        <v>612</v>
      </c>
      <c r="D73" s="832" t="s">
        <v>5386</v>
      </c>
      <c r="E73" s="832" t="s">
        <v>5395</v>
      </c>
      <c r="F73" s="832" t="s">
        <v>5471</v>
      </c>
      <c r="G73" s="832" t="s">
        <v>1367</v>
      </c>
      <c r="H73" s="849">
        <v>1.2</v>
      </c>
      <c r="I73" s="849">
        <v>31716.69</v>
      </c>
      <c r="J73" s="832"/>
      <c r="K73" s="832">
        <v>26430.575000000001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5393</v>
      </c>
      <c r="B74" s="832" t="s">
        <v>5394</v>
      </c>
      <c r="C74" s="832" t="s">
        <v>612</v>
      </c>
      <c r="D74" s="832" t="s">
        <v>5386</v>
      </c>
      <c r="E74" s="832" t="s">
        <v>5395</v>
      </c>
      <c r="F74" s="832" t="s">
        <v>5472</v>
      </c>
      <c r="G74" s="832" t="s">
        <v>5473</v>
      </c>
      <c r="H74" s="849">
        <v>6</v>
      </c>
      <c r="I74" s="849">
        <v>89635.14</v>
      </c>
      <c r="J74" s="832"/>
      <c r="K74" s="832">
        <v>14939.19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5393</v>
      </c>
      <c r="B75" s="832" t="s">
        <v>5394</v>
      </c>
      <c r="C75" s="832" t="s">
        <v>612</v>
      </c>
      <c r="D75" s="832" t="s">
        <v>5386</v>
      </c>
      <c r="E75" s="832" t="s">
        <v>5395</v>
      </c>
      <c r="F75" s="832" t="s">
        <v>5474</v>
      </c>
      <c r="G75" s="832" t="s">
        <v>2224</v>
      </c>
      <c r="H75" s="849">
        <v>80.800000000000011</v>
      </c>
      <c r="I75" s="849">
        <v>366430.47</v>
      </c>
      <c r="J75" s="832">
        <v>1.060367053269117</v>
      </c>
      <c r="K75" s="832">
        <v>4535.0305693069295</v>
      </c>
      <c r="L75" s="849">
        <v>76.199999999999989</v>
      </c>
      <c r="M75" s="849">
        <v>345569.46</v>
      </c>
      <c r="N75" s="832">
        <v>1</v>
      </c>
      <c r="O75" s="832">
        <v>4535.0322834645676</v>
      </c>
      <c r="P75" s="849">
        <v>54.23</v>
      </c>
      <c r="Q75" s="849">
        <v>184032.87</v>
      </c>
      <c r="R75" s="837">
        <v>0.53254957773178213</v>
      </c>
      <c r="S75" s="850">
        <v>3393.5620505255397</v>
      </c>
    </row>
    <row r="76" spans="1:19" ht="14.4" customHeight="1" x14ac:dyDescent="0.3">
      <c r="A76" s="831" t="s">
        <v>5393</v>
      </c>
      <c r="B76" s="832" t="s">
        <v>5394</v>
      </c>
      <c r="C76" s="832" t="s">
        <v>612</v>
      </c>
      <c r="D76" s="832" t="s">
        <v>5386</v>
      </c>
      <c r="E76" s="832" t="s">
        <v>5395</v>
      </c>
      <c r="F76" s="832" t="s">
        <v>5475</v>
      </c>
      <c r="G76" s="832" t="s">
        <v>2224</v>
      </c>
      <c r="H76" s="849">
        <v>165.74</v>
      </c>
      <c r="I76" s="849">
        <v>1142341.33</v>
      </c>
      <c r="J76" s="832">
        <v>1.1077148935203824</v>
      </c>
      <c r="K76" s="832">
        <v>6892.3695547242669</v>
      </c>
      <c r="L76" s="849">
        <v>153.6</v>
      </c>
      <c r="M76" s="849">
        <v>1031259.3400000001</v>
      </c>
      <c r="N76" s="832">
        <v>1</v>
      </c>
      <c r="O76" s="832">
        <v>6713.9279947916675</v>
      </c>
      <c r="P76" s="849">
        <v>138.60000000000002</v>
      </c>
      <c r="Q76" s="849">
        <v>731255.66999999993</v>
      </c>
      <c r="R76" s="837">
        <v>0.70908998506622001</v>
      </c>
      <c r="S76" s="850">
        <v>5276.0149350649335</v>
      </c>
    </row>
    <row r="77" spans="1:19" ht="14.4" customHeight="1" x14ac:dyDescent="0.3">
      <c r="A77" s="831" t="s">
        <v>5393</v>
      </c>
      <c r="B77" s="832" t="s">
        <v>5394</v>
      </c>
      <c r="C77" s="832" t="s">
        <v>612</v>
      </c>
      <c r="D77" s="832" t="s">
        <v>5386</v>
      </c>
      <c r="E77" s="832" t="s">
        <v>5395</v>
      </c>
      <c r="F77" s="832" t="s">
        <v>5476</v>
      </c>
      <c r="G77" s="832" t="s">
        <v>5477</v>
      </c>
      <c r="H77" s="849">
        <v>3</v>
      </c>
      <c r="I77" s="849">
        <v>13605.12</v>
      </c>
      <c r="J77" s="832"/>
      <c r="K77" s="832">
        <v>4535.04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5393</v>
      </c>
      <c r="B78" s="832" t="s">
        <v>5394</v>
      </c>
      <c r="C78" s="832" t="s">
        <v>612</v>
      </c>
      <c r="D78" s="832" t="s">
        <v>5386</v>
      </c>
      <c r="E78" s="832" t="s">
        <v>5395</v>
      </c>
      <c r="F78" s="832" t="s">
        <v>5478</v>
      </c>
      <c r="G78" s="832" t="s">
        <v>5479</v>
      </c>
      <c r="H78" s="849">
        <v>201.31</v>
      </c>
      <c r="I78" s="849">
        <v>1985196.09</v>
      </c>
      <c r="J78" s="832">
        <v>1.0680877013639414</v>
      </c>
      <c r="K78" s="832">
        <v>9861.3883562664541</v>
      </c>
      <c r="L78" s="849">
        <v>191.41</v>
      </c>
      <c r="M78" s="849">
        <v>1858645.21</v>
      </c>
      <c r="N78" s="832">
        <v>1</v>
      </c>
      <c r="O78" s="832">
        <v>9710.2826916044087</v>
      </c>
      <c r="P78" s="849">
        <v>311.83</v>
      </c>
      <c r="Q78" s="849">
        <v>3043894.69</v>
      </c>
      <c r="R78" s="837">
        <v>1.6376953888902768</v>
      </c>
      <c r="S78" s="850">
        <v>9761.3914312285542</v>
      </c>
    </row>
    <row r="79" spans="1:19" ht="14.4" customHeight="1" x14ac:dyDescent="0.3">
      <c r="A79" s="831" t="s">
        <v>5393</v>
      </c>
      <c r="B79" s="832" t="s">
        <v>5394</v>
      </c>
      <c r="C79" s="832" t="s">
        <v>612</v>
      </c>
      <c r="D79" s="832" t="s">
        <v>5386</v>
      </c>
      <c r="E79" s="832" t="s">
        <v>5395</v>
      </c>
      <c r="F79" s="832" t="s">
        <v>5480</v>
      </c>
      <c r="G79" s="832" t="s">
        <v>5481</v>
      </c>
      <c r="H79" s="849">
        <v>39</v>
      </c>
      <c r="I79" s="849">
        <v>3643045.16</v>
      </c>
      <c r="J79" s="832">
        <v>57.768345305488168</v>
      </c>
      <c r="K79" s="832">
        <v>93411.414358974362</v>
      </c>
      <c r="L79" s="849">
        <v>6</v>
      </c>
      <c r="M79" s="849">
        <v>63063</v>
      </c>
      <c r="N79" s="832">
        <v>1</v>
      </c>
      <c r="O79" s="832">
        <v>10510.5</v>
      </c>
      <c r="P79" s="849">
        <v>10</v>
      </c>
      <c r="Q79" s="849">
        <v>147601.29999999999</v>
      </c>
      <c r="R79" s="837">
        <v>2.3405372405372402</v>
      </c>
      <c r="S79" s="850">
        <v>14760.13</v>
      </c>
    </row>
    <row r="80" spans="1:19" ht="14.4" customHeight="1" x14ac:dyDescent="0.3">
      <c r="A80" s="831" t="s">
        <v>5393</v>
      </c>
      <c r="B80" s="832" t="s">
        <v>5394</v>
      </c>
      <c r="C80" s="832" t="s">
        <v>612</v>
      </c>
      <c r="D80" s="832" t="s">
        <v>5386</v>
      </c>
      <c r="E80" s="832" t="s">
        <v>5395</v>
      </c>
      <c r="F80" s="832" t="s">
        <v>5482</v>
      </c>
      <c r="G80" s="832" t="s">
        <v>5481</v>
      </c>
      <c r="H80" s="849"/>
      <c r="I80" s="849"/>
      <c r="J80" s="832"/>
      <c r="K80" s="832"/>
      <c r="L80" s="849">
        <v>6</v>
      </c>
      <c r="M80" s="849">
        <v>63063</v>
      </c>
      <c r="N80" s="832">
        <v>1</v>
      </c>
      <c r="O80" s="832">
        <v>10510.5</v>
      </c>
      <c r="P80" s="849"/>
      <c r="Q80" s="849"/>
      <c r="R80" s="837"/>
      <c r="S80" s="850"/>
    </row>
    <row r="81" spans="1:19" ht="14.4" customHeight="1" x14ac:dyDescent="0.3">
      <c r="A81" s="831" t="s">
        <v>5393</v>
      </c>
      <c r="B81" s="832" t="s">
        <v>5394</v>
      </c>
      <c r="C81" s="832" t="s">
        <v>612</v>
      </c>
      <c r="D81" s="832" t="s">
        <v>5386</v>
      </c>
      <c r="E81" s="832" t="s">
        <v>5395</v>
      </c>
      <c r="F81" s="832" t="s">
        <v>5483</v>
      </c>
      <c r="G81" s="832" t="s">
        <v>5481</v>
      </c>
      <c r="H81" s="849">
        <v>27</v>
      </c>
      <c r="I81" s="849">
        <v>595243.57999999996</v>
      </c>
      <c r="J81" s="832">
        <v>4.7193611252061398</v>
      </c>
      <c r="K81" s="832">
        <v>22046.058518518515</v>
      </c>
      <c r="L81" s="849">
        <v>12</v>
      </c>
      <c r="M81" s="849">
        <v>126128</v>
      </c>
      <c r="N81" s="832">
        <v>1</v>
      </c>
      <c r="O81" s="832">
        <v>10510.666666666666</v>
      </c>
      <c r="P81" s="849">
        <v>3</v>
      </c>
      <c r="Q81" s="849">
        <v>29568</v>
      </c>
      <c r="R81" s="837">
        <v>0.23442851706203222</v>
      </c>
      <c r="S81" s="850">
        <v>9856</v>
      </c>
    </row>
    <row r="82" spans="1:19" ht="14.4" customHeight="1" x14ac:dyDescent="0.3">
      <c r="A82" s="831" t="s">
        <v>5393</v>
      </c>
      <c r="B82" s="832" t="s">
        <v>5394</v>
      </c>
      <c r="C82" s="832" t="s">
        <v>612</v>
      </c>
      <c r="D82" s="832" t="s">
        <v>5386</v>
      </c>
      <c r="E82" s="832" t="s">
        <v>5395</v>
      </c>
      <c r="F82" s="832" t="s">
        <v>5484</v>
      </c>
      <c r="G82" s="832" t="s">
        <v>5485</v>
      </c>
      <c r="H82" s="849"/>
      <c r="I82" s="849"/>
      <c r="J82" s="832"/>
      <c r="K82" s="832"/>
      <c r="L82" s="849"/>
      <c r="M82" s="849"/>
      <c r="N82" s="832"/>
      <c r="O82" s="832"/>
      <c r="P82" s="849">
        <v>2.7</v>
      </c>
      <c r="Q82" s="849">
        <v>246580.38</v>
      </c>
      <c r="R82" s="837"/>
      <c r="S82" s="850">
        <v>91326.066666666666</v>
      </c>
    </row>
    <row r="83" spans="1:19" ht="14.4" customHeight="1" x14ac:dyDescent="0.3">
      <c r="A83" s="831" t="s">
        <v>5393</v>
      </c>
      <c r="B83" s="832" t="s">
        <v>5394</v>
      </c>
      <c r="C83" s="832" t="s">
        <v>612</v>
      </c>
      <c r="D83" s="832" t="s">
        <v>5386</v>
      </c>
      <c r="E83" s="832" t="s">
        <v>5395</v>
      </c>
      <c r="F83" s="832" t="s">
        <v>5486</v>
      </c>
      <c r="G83" s="832" t="s">
        <v>5487</v>
      </c>
      <c r="H83" s="849">
        <v>19.71</v>
      </c>
      <c r="I83" s="849">
        <v>613708.91999999993</v>
      </c>
      <c r="J83" s="832">
        <v>3.5625020788699904</v>
      </c>
      <c r="K83" s="832">
        <v>31136.931506849309</v>
      </c>
      <c r="L83" s="849">
        <v>6.9599999999999991</v>
      </c>
      <c r="M83" s="849">
        <v>172269.07</v>
      </c>
      <c r="N83" s="832">
        <v>1</v>
      </c>
      <c r="O83" s="832">
        <v>24751.303160919546</v>
      </c>
      <c r="P83" s="849"/>
      <c r="Q83" s="849"/>
      <c r="R83" s="837"/>
      <c r="S83" s="850"/>
    </row>
    <row r="84" spans="1:19" ht="14.4" customHeight="1" x14ac:dyDescent="0.3">
      <c r="A84" s="831" t="s">
        <v>5393</v>
      </c>
      <c r="B84" s="832" t="s">
        <v>5394</v>
      </c>
      <c r="C84" s="832" t="s">
        <v>612</v>
      </c>
      <c r="D84" s="832" t="s">
        <v>5386</v>
      </c>
      <c r="E84" s="832" t="s">
        <v>5395</v>
      </c>
      <c r="F84" s="832" t="s">
        <v>5488</v>
      </c>
      <c r="G84" s="832" t="s">
        <v>2515</v>
      </c>
      <c r="H84" s="849">
        <v>106</v>
      </c>
      <c r="I84" s="849">
        <v>3647928.5199999996</v>
      </c>
      <c r="J84" s="832">
        <v>1.1724625699738922</v>
      </c>
      <c r="K84" s="832">
        <v>34414.42</v>
      </c>
      <c r="L84" s="849">
        <v>93</v>
      </c>
      <c r="M84" s="849">
        <v>3111339</v>
      </c>
      <c r="N84" s="832">
        <v>1</v>
      </c>
      <c r="O84" s="832">
        <v>33455.258064516129</v>
      </c>
      <c r="P84" s="849">
        <v>108</v>
      </c>
      <c r="Q84" s="849">
        <v>3152001.6</v>
      </c>
      <c r="R84" s="837">
        <v>1.0130691641123002</v>
      </c>
      <c r="S84" s="850">
        <v>29185.200000000001</v>
      </c>
    </row>
    <row r="85" spans="1:19" ht="14.4" customHeight="1" x14ac:dyDescent="0.3">
      <c r="A85" s="831" t="s">
        <v>5393</v>
      </c>
      <c r="B85" s="832" t="s">
        <v>5394</v>
      </c>
      <c r="C85" s="832" t="s">
        <v>612</v>
      </c>
      <c r="D85" s="832" t="s">
        <v>5386</v>
      </c>
      <c r="E85" s="832" t="s">
        <v>5395</v>
      </c>
      <c r="F85" s="832" t="s">
        <v>5489</v>
      </c>
      <c r="G85" s="832" t="s">
        <v>5490</v>
      </c>
      <c r="H85" s="849"/>
      <c r="I85" s="849"/>
      <c r="J85" s="832"/>
      <c r="K85" s="832"/>
      <c r="L85" s="849">
        <v>7.8</v>
      </c>
      <c r="M85" s="849">
        <v>752420.39</v>
      </c>
      <c r="N85" s="832">
        <v>1</v>
      </c>
      <c r="O85" s="832">
        <v>96464.152564102566</v>
      </c>
      <c r="P85" s="849"/>
      <c r="Q85" s="849"/>
      <c r="R85" s="837"/>
      <c r="S85" s="850"/>
    </row>
    <row r="86" spans="1:19" ht="14.4" customHeight="1" x14ac:dyDescent="0.3">
      <c r="A86" s="831" t="s">
        <v>5393</v>
      </c>
      <c r="B86" s="832" t="s">
        <v>5394</v>
      </c>
      <c r="C86" s="832" t="s">
        <v>612</v>
      </c>
      <c r="D86" s="832" t="s">
        <v>5386</v>
      </c>
      <c r="E86" s="832" t="s">
        <v>5395</v>
      </c>
      <c r="F86" s="832" t="s">
        <v>5491</v>
      </c>
      <c r="G86" s="832" t="s">
        <v>5473</v>
      </c>
      <c r="H86" s="849"/>
      <c r="I86" s="849"/>
      <c r="J86" s="832"/>
      <c r="K86" s="832"/>
      <c r="L86" s="849">
        <v>12</v>
      </c>
      <c r="M86" s="849">
        <v>183454.64</v>
      </c>
      <c r="N86" s="832">
        <v>1</v>
      </c>
      <c r="O86" s="832">
        <v>15287.886666666667</v>
      </c>
      <c r="P86" s="849">
        <v>6</v>
      </c>
      <c r="Q86" s="849">
        <v>91726.98</v>
      </c>
      <c r="R86" s="837">
        <v>0.49999814668083614</v>
      </c>
      <c r="S86" s="850">
        <v>15287.83</v>
      </c>
    </row>
    <row r="87" spans="1:19" ht="14.4" customHeight="1" x14ac:dyDescent="0.3">
      <c r="A87" s="831" t="s">
        <v>5393</v>
      </c>
      <c r="B87" s="832" t="s">
        <v>5394</v>
      </c>
      <c r="C87" s="832" t="s">
        <v>612</v>
      </c>
      <c r="D87" s="832" t="s">
        <v>5386</v>
      </c>
      <c r="E87" s="832" t="s">
        <v>5395</v>
      </c>
      <c r="F87" s="832" t="s">
        <v>5492</v>
      </c>
      <c r="G87" s="832" t="s">
        <v>5493</v>
      </c>
      <c r="H87" s="849"/>
      <c r="I87" s="849"/>
      <c r="J87" s="832"/>
      <c r="K87" s="832"/>
      <c r="L87" s="849"/>
      <c r="M87" s="849"/>
      <c r="N87" s="832"/>
      <c r="O87" s="832"/>
      <c r="P87" s="849">
        <v>17.2</v>
      </c>
      <c r="Q87" s="849">
        <v>2047.48</v>
      </c>
      <c r="R87" s="837"/>
      <c r="S87" s="850">
        <v>119.03953488372093</v>
      </c>
    </row>
    <row r="88" spans="1:19" ht="14.4" customHeight="1" x14ac:dyDescent="0.3">
      <c r="A88" s="831" t="s">
        <v>5393</v>
      </c>
      <c r="B88" s="832" t="s">
        <v>5394</v>
      </c>
      <c r="C88" s="832" t="s">
        <v>612</v>
      </c>
      <c r="D88" s="832" t="s">
        <v>5386</v>
      </c>
      <c r="E88" s="832" t="s">
        <v>5395</v>
      </c>
      <c r="F88" s="832" t="s">
        <v>5494</v>
      </c>
      <c r="G88" s="832" t="s">
        <v>5495</v>
      </c>
      <c r="H88" s="849"/>
      <c r="I88" s="849"/>
      <c r="J88" s="832"/>
      <c r="K88" s="832"/>
      <c r="L88" s="849">
        <v>1</v>
      </c>
      <c r="M88" s="849">
        <v>8047.05</v>
      </c>
      <c r="N88" s="832">
        <v>1</v>
      </c>
      <c r="O88" s="832">
        <v>8047.05</v>
      </c>
      <c r="P88" s="849"/>
      <c r="Q88" s="849"/>
      <c r="R88" s="837"/>
      <c r="S88" s="850"/>
    </row>
    <row r="89" spans="1:19" ht="14.4" customHeight="1" x14ac:dyDescent="0.3">
      <c r="A89" s="831" t="s">
        <v>5393</v>
      </c>
      <c r="B89" s="832" t="s">
        <v>5394</v>
      </c>
      <c r="C89" s="832" t="s">
        <v>612</v>
      </c>
      <c r="D89" s="832" t="s">
        <v>5386</v>
      </c>
      <c r="E89" s="832" t="s">
        <v>5395</v>
      </c>
      <c r="F89" s="832" t="s">
        <v>5496</v>
      </c>
      <c r="G89" s="832" t="s">
        <v>5497</v>
      </c>
      <c r="H89" s="849"/>
      <c r="I89" s="849"/>
      <c r="J89" s="832"/>
      <c r="K89" s="832"/>
      <c r="L89" s="849">
        <v>7</v>
      </c>
      <c r="M89" s="849">
        <v>352044.98</v>
      </c>
      <c r="N89" s="832">
        <v>1</v>
      </c>
      <c r="O89" s="832">
        <v>50292.14</v>
      </c>
      <c r="P89" s="849">
        <v>3</v>
      </c>
      <c r="Q89" s="849">
        <v>147918.09</v>
      </c>
      <c r="R89" s="837">
        <v>0.42016815578509314</v>
      </c>
      <c r="S89" s="850">
        <v>49306.03</v>
      </c>
    </row>
    <row r="90" spans="1:19" ht="14.4" customHeight="1" x14ac:dyDescent="0.3">
      <c r="A90" s="831" t="s">
        <v>5393</v>
      </c>
      <c r="B90" s="832" t="s">
        <v>5394</v>
      </c>
      <c r="C90" s="832" t="s">
        <v>612</v>
      </c>
      <c r="D90" s="832" t="s">
        <v>5386</v>
      </c>
      <c r="E90" s="832" t="s">
        <v>5395</v>
      </c>
      <c r="F90" s="832" t="s">
        <v>5498</v>
      </c>
      <c r="G90" s="832" t="s">
        <v>5499</v>
      </c>
      <c r="H90" s="849">
        <v>156</v>
      </c>
      <c r="I90" s="849">
        <v>1077991.2</v>
      </c>
      <c r="J90" s="832"/>
      <c r="K90" s="832">
        <v>6910.2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5393</v>
      </c>
      <c r="B91" s="832" t="s">
        <v>5394</v>
      </c>
      <c r="C91" s="832" t="s">
        <v>612</v>
      </c>
      <c r="D91" s="832" t="s">
        <v>5386</v>
      </c>
      <c r="E91" s="832" t="s">
        <v>5395</v>
      </c>
      <c r="F91" s="832" t="s">
        <v>5500</v>
      </c>
      <c r="G91" s="832" t="s">
        <v>5499</v>
      </c>
      <c r="H91" s="849">
        <v>125</v>
      </c>
      <c r="I91" s="849">
        <v>413511.45</v>
      </c>
      <c r="J91" s="832"/>
      <c r="K91" s="832">
        <v>3308.0916000000002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5393</v>
      </c>
      <c r="B92" s="832" t="s">
        <v>5394</v>
      </c>
      <c r="C92" s="832" t="s">
        <v>612</v>
      </c>
      <c r="D92" s="832" t="s">
        <v>5386</v>
      </c>
      <c r="E92" s="832" t="s">
        <v>5395</v>
      </c>
      <c r="F92" s="832" t="s">
        <v>5501</v>
      </c>
      <c r="G92" s="832" t="s">
        <v>5487</v>
      </c>
      <c r="H92" s="849">
        <v>3.2800000000000002</v>
      </c>
      <c r="I92" s="849">
        <v>90376.13</v>
      </c>
      <c r="J92" s="832"/>
      <c r="K92" s="832">
        <v>27553.698170731706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5393</v>
      </c>
      <c r="B93" s="832" t="s">
        <v>5394</v>
      </c>
      <c r="C93" s="832" t="s">
        <v>612</v>
      </c>
      <c r="D93" s="832" t="s">
        <v>5386</v>
      </c>
      <c r="E93" s="832" t="s">
        <v>5395</v>
      </c>
      <c r="F93" s="832" t="s">
        <v>5502</v>
      </c>
      <c r="G93" s="832" t="s">
        <v>5499</v>
      </c>
      <c r="H93" s="849">
        <v>4</v>
      </c>
      <c r="I93" s="849">
        <v>7212.15</v>
      </c>
      <c r="J93" s="832">
        <v>6.564127516173795E-3</v>
      </c>
      <c r="K93" s="832">
        <v>1803.0374999999999</v>
      </c>
      <c r="L93" s="849">
        <v>212</v>
      </c>
      <c r="M93" s="849">
        <v>1098721.7999999998</v>
      </c>
      <c r="N93" s="832">
        <v>1</v>
      </c>
      <c r="O93" s="832">
        <v>5182.6499999999987</v>
      </c>
      <c r="P93" s="849">
        <v>181</v>
      </c>
      <c r="Q93" s="849">
        <v>938059.65</v>
      </c>
      <c r="R93" s="837">
        <v>0.85377358490566058</v>
      </c>
      <c r="S93" s="850">
        <v>5182.6500000000005</v>
      </c>
    </row>
    <row r="94" spans="1:19" ht="14.4" customHeight="1" x14ac:dyDescent="0.3">
      <c r="A94" s="831" t="s">
        <v>5393</v>
      </c>
      <c r="B94" s="832" t="s">
        <v>5394</v>
      </c>
      <c r="C94" s="832" t="s">
        <v>612</v>
      </c>
      <c r="D94" s="832" t="s">
        <v>5386</v>
      </c>
      <c r="E94" s="832" t="s">
        <v>5395</v>
      </c>
      <c r="F94" s="832" t="s">
        <v>5503</v>
      </c>
      <c r="G94" s="832" t="s">
        <v>5504</v>
      </c>
      <c r="H94" s="849"/>
      <c r="I94" s="849"/>
      <c r="J94" s="832"/>
      <c r="K94" s="832"/>
      <c r="L94" s="849"/>
      <c r="M94" s="849"/>
      <c r="N94" s="832"/>
      <c r="O94" s="832"/>
      <c r="P94" s="849">
        <v>19.5</v>
      </c>
      <c r="Q94" s="849">
        <v>5143.71</v>
      </c>
      <c r="R94" s="837"/>
      <c r="S94" s="850">
        <v>263.78000000000003</v>
      </c>
    </row>
    <row r="95" spans="1:19" ht="14.4" customHeight="1" x14ac:dyDescent="0.3">
      <c r="A95" s="831" t="s">
        <v>5393</v>
      </c>
      <c r="B95" s="832" t="s">
        <v>5394</v>
      </c>
      <c r="C95" s="832" t="s">
        <v>612</v>
      </c>
      <c r="D95" s="832" t="s">
        <v>5386</v>
      </c>
      <c r="E95" s="832" t="s">
        <v>5395</v>
      </c>
      <c r="F95" s="832" t="s">
        <v>5505</v>
      </c>
      <c r="G95" s="832" t="s">
        <v>1453</v>
      </c>
      <c r="H95" s="849">
        <v>30</v>
      </c>
      <c r="I95" s="849">
        <v>388342.2</v>
      </c>
      <c r="J95" s="832"/>
      <c r="K95" s="832">
        <v>12944.74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5393</v>
      </c>
      <c r="B96" s="832" t="s">
        <v>5394</v>
      </c>
      <c r="C96" s="832" t="s">
        <v>612</v>
      </c>
      <c r="D96" s="832" t="s">
        <v>5386</v>
      </c>
      <c r="E96" s="832" t="s">
        <v>5395</v>
      </c>
      <c r="F96" s="832" t="s">
        <v>5506</v>
      </c>
      <c r="G96" s="832" t="s">
        <v>5499</v>
      </c>
      <c r="H96" s="849"/>
      <c r="I96" s="849"/>
      <c r="J96" s="832"/>
      <c r="K96" s="832"/>
      <c r="L96" s="849">
        <v>173.4</v>
      </c>
      <c r="M96" s="849">
        <v>1198228.68</v>
      </c>
      <c r="N96" s="832">
        <v>1</v>
      </c>
      <c r="O96" s="832">
        <v>6910.2</v>
      </c>
      <c r="P96" s="849">
        <v>191</v>
      </c>
      <c r="Q96" s="849">
        <v>1319848.1999999997</v>
      </c>
      <c r="R96" s="837">
        <v>1.1014994232987312</v>
      </c>
      <c r="S96" s="850">
        <v>6910.1999999999989</v>
      </c>
    </row>
    <row r="97" spans="1:19" ht="14.4" customHeight="1" x14ac:dyDescent="0.3">
      <c r="A97" s="831" t="s">
        <v>5393</v>
      </c>
      <c r="B97" s="832" t="s">
        <v>5394</v>
      </c>
      <c r="C97" s="832" t="s">
        <v>612</v>
      </c>
      <c r="D97" s="832" t="s">
        <v>5386</v>
      </c>
      <c r="E97" s="832" t="s">
        <v>5395</v>
      </c>
      <c r="F97" s="832" t="s">
        <v>5507</v>
      </c>
      <c r="G97" s="832" t="s">
        <v>1459</v>
      </c>
      <c r="H97" s="849"/>
      <c r="I97" s="849"/>
      <c r="J97" s="832"/>
      <c r="K97" s="832"/>
      <c r="L97" s="849">
        <v>4</v>
      </c>
      <c r="M97" s="849">
        <v>34519.32</v>
      </c>
      <c r="N97" s="832">
        <v>1</v>
      </c>
      <c r="O97" s="832">
        <v>8629.83</v>
      </c>
      <c r="P97" s="849"/>
      <c r="Q97" s="849"/>
      <c r="R97" s="837"/>
      <c r="S97" s="850"/>
    </row>
    <row r="98" spans="1:19" ht="14.4" customHeight="1" x14ac:dyDescent="0.3">
      <c r="A98" s="831" t="s">
        <v>5393</v>
      </c>
      <c r="B98" s="832" t="s">
        <v>5394</v>
      </c>
      <c r="C98" s="832" t="s">
        <v>612</v>
      </c>
      <c r="D98" s="832" t="s">
        <v>5386</v>
      </c>
      <c r="E98" s="832" t="s">
        <v>5395</v>
      </c>
      <c r="F98" s="832" t="s">
        <v>5508</v>
      </c>
      <c r="G98" s="832" t="s">
        <v>1461</v>
      </c>
      <c r="H98" s="849"/>
      <c r="I98" s="849"/>
      <c r="J98" s="832"/>
      <c r="K98" s="832"/>
      <c r="L98" s="849">
        <v>6</v>
      </c>
      <c r="M98" s="849">
        <v>25889.46</v>
      </c>
      <c r="N98" s="832">
        <v>1</v>
      </c>
      <c r="O98" s="832">
        <v>4314.91</v>
      </c>
      <c r="P98" s="849"/>
      <c r="Q98" s="849"/>
      <c r="R98" s="837"/>
      <c r="S98" s="850"/>
    </row>
    <row r="99" spans="1:19" ht="14.4" customHeight="1" x14ac:dyDescent="0.3">
      <c r="A99" s="831" t="s">
        <v>5393</v>
      </c>
      <c r="B99" s="832" t="s">
        <v>5394</v>
      </c>
      <c r="C99" s="832" t="s">
        <v>612</v>
      </c>
      <c r="D99" s="832" t="s">
        <v>5386</v>
      </c>
      <c r="E99" s="832" t="s">
        <v>5395</v>
      </c>
      <c r="F99" s="832" t="s">
        <v>5509</v>
      </c>
      <c r="G99" s="832" t="s">
        <v>5510</v>
      </c>
      <c r="H99" s="849">
        <v>32.800000000000004</v>
      </c>
      <c r="I99" s="849">
        <v>2318.98</v>
      </c>
      <c r="J99" s="832">
        <v>1.4577720223539541</v>
      </c>
      <c r="K99" s="832">
        <v>70.700609756097549</v>
      </c>
      <c r="L99" s="849">
        <v>22.5</v>
      </c>
      <c r="M99" s="849">
        <v>1590.7700000000002</v>
      </c>
      <c r="N99" s="832">
        <v>1</v>
      </c>
      <c r="O99" s="832">
        <v>70.700888888888898</v>
      </c>
      <c r="P99" s="849">
        <v>24</v>
      </c>
      <c r="Q99" s="849">
        <v>1696.8100000000002</v>
      </c>
      <c r="R99" s="837">
        <v>1.066659542234264</v>
      </c>
      <c r="S99" s="850">
        <v>70.700416666666669</v>
      </c>
    </row>
    <row r="100" spans="1:19" ht="14.4" customHeight="1" x14ac:dyDescent="0.3">
      <c r="A100" s="831" t="s">
        <v>5393</v>
      </c>
      <c r="B100" s="832" t="s">
        <v>5394</v>
      </c>
      <c r="C100" s="832" t="s">
        <v>612</v>
      </c>
      <c r="D100" s="832" t="s">
        <v>5386</v>
      </c>
      <c r="E100" s="832" t="s">
        <v>5395</v>
      </c>
      <c r="F100" s="832" t="s">
        <v>5511</v>
      </c>
      <c r="G100" s="832" t="s">
        <v>5512</v>
      </c>
      <c r="H100" s="849">
        <v>18</v>
      </c>
      <c r="I100" s="849">
        <v>2078081.28</v>
      </c>
      <c r="J100" s="832">
        <v>1.2000000000000002</v>
      </c>
      <c r="K100" s="832">
        <v>115448.96000000001</v>
      </c>
      <c r="L100" s="849">
        <v>15</v>
      </c>
      <c r="M100" s="849">
        <v>1731734.4</v>
      </c>
      <c r="N100" s="832">
        <v>1</v>
      </c>
      <c r="O100" s="832">
        <v>115448.95999999999</v>
      </c>
      <c r="P100" s="849">
        <v>18</v>
      </c>
      <c r="Q100" s="849">
        <v>2078081.28</v>
      </c>
      <c r="R100" s="837">
        <v>1.2000000000000002</v>
      </c>
      <c r="S100" s="850">
        <v>115448.96000000001</v>
      </c>
    </row>
    <row r="101" spans="1:19" ht="14.4" customHeight="1" x14ac:dyDescent="0.3">
      <c r="A101" s="831" t="s">
        <v>5393</v>
      </c>
      <c r="B101" s="832" t="s">
        <v>5394</v>
      </c>
      <c r="C101" s="832" t="s">
        <v>612</v>
      </c>
      <c r="D101" s="832" t="s">
        <v>5386</v>
      </c>
      <c r="E101" s="832" t="s">
        <v>5395</v>
      </c>
      <c r="F101" s="832" t="s">
        <v>5513</v>
      </c>
      <c r="G101" s="832" t="s">
        <v>5514</v>
      </c>
      <c r="H101" s="849">
        <v>0.60000000000000009</v>
      </c>
      <c r="I101" s="849">
        <v>254.67000000000002</v>
      </c>
      <c r="J101" s="832"/>
      <c r="K101" s="832">
        <v>424.45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5393</v>
      </c>
      <c r="B102" s="832" t="s">
        <v>5394</v>
      </c>
      <c r="C102" s="832" t="s">
        <v>612</v>
      </c>
      <c r="D102" s="832" t="s">
        <v>5386</v>
      </c>
      <c r="E102" s="832" t="s">
        <v>5395</v>
      </c>
      <c r="F102" s="832" t="s">
        <v>5515</v>
      </c>
      <c r="G102" s="832" t="s">
        <v>2001</v>
      </c>
      <c r="H102" s="849">
        <v>2</v>
      </c>
      <c r="I102" s="849">
        <v>848.9</v>
      </c>
      <c r="J102" s="832">
        <v>1.6666666666666667</v>
      </c>
      <c r="K102" s="832">
        <v>424.45</v>
      </c>
      <c r="L102" s="849">
        <v>1.2</v>
      </c>
      <c r="M102" s="849">
        <v>509.34</v>
      </c>
      <c r="N102" s="832">
        <v>1</v>
      </c>
      <c r="O102" s="832">
        <v>424.45</v>
      </c>
      <c r="P102" s="849"/>
      <c r="Q102" s="849"/>
      <c r="R102" s="837"/>
      <c r="S102" s="850"/>
    </row>
    <row r="103" spans="1:19" ht="14.4" customHeight="1" x14ac:dyDescent="0.3">
      <c r="A103" s="831" t="s">
        <v>5393</v>
      </c>
      <c r="B103" s="832" t="s">
        <v>5394</v>
      </c>
      <c r="C103" s="832" t="s">
        <v>612</v>
      </c>
      <c r="D103" s="832" t="s">
        <v>5386</v>
      </c>
      <c r="E103" s="832" t="s">
        <v>5395</v>
      </c>
      <c r="F103" s="832" t="s">
        <v>5516</v>
      </c>
      <c r="G103" s="832" t="s">
        <v>2348</v>
      </c>
      <c r="H103" s="849">
        <v>5</v>
      </c>
      <c r="I103" s="849">
        <v>921101.8</v>
      </c>
      <c r="J103" s="832">
        <v>0.43375564502837233</v>
      </c>
      <c r="K103" s="832">
        <v>184220.36000000002</v>
      </c>
      <c r="L103" s="849">
        <v>13</v>
      </c>
      <c r="M103" s="849">
        <v>2123550</v>
      </c>
      <c r="N103" s="832">
        <v>1</v>
      </c>
      <c r="O103" s="832">
        <v>163350</v>
      </c>
      <c r="P103" s="849">
        <v>16</v>
      </c>
      <c r="Q103" s="849">
        <v>2613600</v>
      </c>
      <c r="R103" s="837">
        <v>1.2307692307692308</v>
      </c>
      <c r="S103" s="850">
        <v>163350</v>
      </c>
    </row>
    <row r="104" spans="1:19" ht="14.4" customHeight="1" x14ac:dyDescent="0.3">
      <c r="A104" s="831" t="s">
        <v>5393</v>
      </c>
      <c r="B104" s="832" t="s">
        <v>5394</v>
      </c>
      <c r="C104" s="832" t="s">
        <v>612</v>
      </c>
      <c r="D104" s="832" t="s">
        <v>5386</v>
      </c>
      <c r="E104" s="832" t="s">
        <v>5395</v>
      </c>
      <c r="F104" s="832" t="s">
        <v>5517</v>
      </c>
      <c r="G104" s="832" t="s">
        <v>5518</v>
      </c>
      <c r="H104" s="849">
        <v>8</v>
      </c>
      <c r="I104" s="849">
        <v>937490.4</v>
      </c>
      <c r="J104" s="832">
        <v>2.0024999999999999</v>
      </c>
      <c r="K104" s="832">
        <v>117186.3</v>
      </c>
      <c r="L104" s="849">
        <v>4</v>
      </c>
      <c r="M104" s="849">
        <v>468160</v>
      </c>
      <c r="N104" s="832">
        <v>1</v>
      </c>
      <c r="O104" s="832">
        <v>117040</v>
      </c>
      <c r="P104" s="849">
        <v>4</v>
      </c>
      <c r="Q104" s="849">
        <v>468160</v>
      </c>
      <c r="R104" s="837">
        <v>1</v>
      </c>
      <c r="S104" s="850">
        <v>117040</v>
      </c>
    </row>
    <row r="105" spans="1:19" ht="14.4" customHeight="1" x14ac:dyDescent="0.3">
      <c r="A105" s="831" t="s">
        <v>5393</v>
      </c>
      <c r="B105" s="832" t="s">
        <v>5394</v>
      </c>
      <c r="C105" s="832" t="s">
        <v>612</v>
      </c>
      <c r="D105" s="832" t="s">
        <v>5386</v>
      </c>
      <c r="E105" s="832" t="s">
        <v>5395</v>
      </c>
      <c r="F105" s="832" t="s">
        <v>5519</v>
      </c>
      <c r="G105" s="832" t="s">
        <v>5520</v>
      </c>
      <c r="H105" s="849">
        <v>3</v>
      </c>
      <c r="I105" s="849">
        <v>212.10000000000002</v>
      </c>
      <c r="J105" s="832"/>
      <c r="K105" s="832">
        <v>70.7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5393</v>
      </c>
      <c r="B106" s="832" t="s">
        <v>5394</v>
      </c>
      <c r="C106" s="832" t="s">
        <v>612</v>
      </c>
      <c r="D106" s="832" t="s">
        <v>5386</v>
      </c>
      <c r="E106" s="832" t="s">
        <v>5395</v>
      </c>
      <c r="F106" s="832" t="s">
        <v>5521</v>
      </c>
      <c r="G106" s="832" t="s">
        <v>2539</v>
      </c>
      <c r="H106" s="849">
        <v>3</v>
      </c>
      <c r="I106" s="849">
        <v>753068.7</v>
      </c>
      <c r="J106" s="832">
        <v>0.33666660085949174</v>
      </c>
      <c r="K106" s="832">
        <v>251022.9</v>
      </c>
      <c r="L106" s="849">
        <v>9</v>
      </c>
      <c r="M106" s="849">
        <v>2236838.16</v>
      </c>
      <c r="N106" s="832">
        <v>1</v>
      </c>
      <c r="O106" s="832">
        <v>248537.57333333336</v>
      </c>
      <c r="P106" s="849">
        <v>9</v>
      </c>
      <c r="Q106" s="849">
        <v>1850550.48</v>
      </c>
      <c r="R106" s="837">
        <v>0.82730637964438158</v>
      </c>
      <c r="S106" s="850">
        <v>205616.72</v>
      </c>
    </row>
    <row r="107" spans="1:19" ht="14.4" customHeight="1" x14ac:dyDescent="0.3">
      <c r="A107" s="831" t="s">
        <v>5393</v>
      </c>
      <c r="B107" s="832" t="s">
        <v>5394</v>
      </c>
      <c r="C107" s="832" t="s">
        <v>612</v>
      </c>
      <c r="D107" s="832" t="s">
        <v>5386</v>
      </c>
      <c r="E107" s="832" t="s">
        <v>5395</v>
      </c>
      <c r="F107" s="832" t="s">
        <v>5522</v>
      </c>
      <c r="G107" s="832" t="s">
        <v>2340</v>
      </c>
      <c r="H107" s="849">
        <v>9</v>
      </c>
      <c r="I107" s="849">
        <v>956920.8</v>
      </c>
      <c r="J107" s="832">
        <v>1.2949035846222547</v>
      </c>
      <c r="K107" s="832">
        <v>106324.53333333334</v>
      </c>
      <c r="L107" s="849">
        <v>7</v>
      </c>
      <c r="M107" s="849">
        <v>738990</v>
      </c>
      <c r="N107" s="832">
        <v>1</v>
      </c>
      <c r="O107" s="832">
        <v>105570</v>
      </c>
      <c r="P107" s="849">
        <v>12</v>
      </c>
      <c r="Q107" s="849">
        <v>1168125.3</v>
      </c>
      <c r="R107" s="837">
        <v>1.5807051516258679</v>
      </c>
      <c r="S107" s="850">
        <v>97343.775000000009</v>
      </c>
    </row>
    <row r="108" spans="1:19" ht="14.4" customHeight="1" x14ac:dyDescent="0.3">
      <c r="A108" s="831" t="s">
        <v>5393</v>
      </c>
      <c r="B108" s="832" t="s">
        <v>5394</v>
      </c>
      <c r="C108" s="832" t="s">
        <v>612</v>
      </c>
      <c r="D108" s="832" t="s">
        <v>5386</v>
      </c>
      <c r="E108" s="832" t="s">
        <v>5395</v>
      </c>
      <c r="F108" s="832" t="s">
        <v>5523</v>
      </c>
      <c r="G108" s="832" t="s">
        <v>5524</v>
      </c>
      <c r="H108" s="849">
        <v>150.04</v>
      </c>
      <c r="I108" s="849">
        <v>4123847.1</v>
      </c>
      <c r="J108" s="832">
        <v>15.106627106154914</v>
      </c>
      <c r="K108" s="832">
        <v>27484.984670754468</v>
      </c>
      <c r="L108" s="849">
        <v>65.22999999999999</v>
      </c>
      <c r="M108" s="849">
        <v>272982.65000000002</v>
      </c>
      <c r="N108" s="832">
        <v>1</v>
      </c>
      <c r="O108" s="832">
        <v>4184.9248811896377</v>
      </c>
      <c r="P108" s="849"/>
      <c r="Q108" s="849"/>
      <c r="R108" s="837"/>
      <c r="S108" s="850"/>
    </row>
    <row r="109" spans="1:19" ht="14.4" customHeight="1" x14ac:dyDescent="0.3">
      <c r="A109" s="831" t="s">
        <v>5393</v>
      </c>
      <c r="B109" s="832" t="s">
        <v>5394</v>
      </c>
      <c r="C109" s="832" t="s">
        <v>612</v>
      </c>
      <c r="D109" s="832" t="s">
        <v>5386</v>
      </c>
      <c r="E109" s="832" t="s">
        <v>5395</v>
      </c>
      <c r="F109" s="832" t="s">
        <v>5525</v>
      </c>
      <c r="G109" s="832" t="s">
        <v>1997</v>
      </c>
      <c r="H109" s="849"/>
      <c r="I109" s="849"/>
      <c r="J109" s="832"/>
      <c r="K109" s="832"/>
      <c r="L109" s="849">
        <v>5.45</v>
      </c>
      <c r="M109" s="849">
        <v>1542.11</v>
      </c>
      <c r="N109" s="832">
        <v>1</v>
      </c>
      <c r="O109" s="832">
        <v>282.95596330275225</v>
      </c>
      <c r="P109" s="849">
        <v>2.35</v>
      </c>
      <c r="Q109" s="849">
        <v>664.91000000000008</v>
      </c>
      <c r="R109" s="837">
        <v>0.43116898275739091</v>
      </c>
      <c r="S109" s="850">
        <v>282.94042553191491</v>
      </c>
    </row>
    <row r="110" spans="1:19" ht="14.4" customHeight="1" x14ac:dyDescent="0.3">
      <c r="A110" s="831" t="s">
        <v>5393</v>
      </c>
      <c r="B110" s="832" t="s">
        <v>5394</v>
      </c>
      <c r="C110" s="832" t="s">
        <v>612</v>
      </c>
      <c r="D110" s="832" t="s">
        <v>5386</v>
      </c>
      <c r="E110" s="832" t="s">
        <v>5395</v>
      </c>
      <c r="F110" s="832" t="s">
        <v>5526</v>
      </c>
      <c r="G110" s="832" t="s">
        <v>5527</v>
      </c>
      <c r="H110" s="849">
        <v>10</v>
      </c>
      <c r="I110" s="849">
        <v>17490.8</v>
      </c>
      <c r="J110" s="832"/>
      <c r="K110" s="832">
        <v>1749.08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5393</v>
      </c>
      <c r="B111" s="832" t="s">
        <v>5394</v>
      </c>
      <c r="C111" s="832" t="s">
        <v>612</v>
      </c>
      <c r="D111" s="832" t="s">
        <v>5386</v>
      </c>
      <c r="E111" s="832" t="s">
        <v>5395</v>
      </c>
      <c r="F111" s="832" t="s">
        <v>5528</v>
      </c>
      <c r="G111" s="832" t="s">
        <v>2505</v>
      </c>
      <c r="H111" s="849">
        <v>5</v>
      </c>
      <c r="I111" s="849">
        <v>465865.55</v>
      </c>
      <c r="J111" s="832">
        <v>1.6666666666666665</v>
      </c>
      <c r="K111" s="832">
        <v>93173.11</v>
      </c>
      <c r="L111" s="849">
        <v>3</v>
      </c>
      <c r="M111" s="849">
        <v>279519.33</v>
      </c>
      <c r="N111" s="832">
        <v>1</v>
      </c>
      <c r="O111" s="832">
        <v>93173.11</v>
      </c>
      <c r="P111" s="849">
        <v>10</v>
      </c>
      <c r="Q111" s="849">
        <v>931731.10000000009</v>
      </c>
      <c r="R111" s="837">
        <v>3.3333333333333335</v>
      </c>
      <c r="S111" s="850">
        <v>93173.110000000015</v>
      </c>
    </row>
    <row r="112" spans="1:19" ht="14.4" customHeight="1" x14ac:dyDescent="0.3">
      <c r="A112" s="831" t="s">
        <v>5393</v>
      </c>
      <c r="B112" s="832" t="s">
        <v>5394</v>
      </c>
      <c r="C112" s="832" t="s">
        <v>612</v>
      </c>
      <c r="D112" s="832" t="s">
        <v>5386</v>
      </c>
      <c r="E112" s="832" t="s">
        <v>5395</v>
      </c>
      <c r="F112" s="832" t="s">
        <v>5529</v>
      </c>
      <c r="G112" s="832" t="s">
        <v>1119</v>
      </c>
      <c r="H112" s="849"/>
      <c r="I112" s="849"/>
      <c r="J112" s="832"/>
      <c r="K112" s="832"/>
      <c r="L112" s="849">
        <v>0.2</v>
      </c>
      <c r="M112" s="849">
        <v>14.14</v>
      </c>
      <c r="N112" s="832">
        <v>1</v>
      </c>
      <c r="O112" s="832">
        <v>70.7</v>
      </c>
      <c r="P112" s="849"/>
      <c r="Q112" s="849"/>
      <c r="R112" s="837"/>
      <c r="S112" s="850"/>
    </row>
    <row r="113" spans="1:19" ht="14.4" customHeight="1" x14ac:dyDescent="0.3">
      <c r="A113" s="831" t="s">
        <v>5393</v>
      </c>
      <c r="B113" s="832" t="s">
        <v>5394</v>
      </c>
      <c r="C113" s="832" t="s">
        <v>612</v>
      </c>
      <c r="D113" s="832" t="s">
        <v>5386</v>
      </c>
      <c r="E113" s="832" t="s">
        <v>5395</v>
      </c>
      <c r="F113" s="832" t="s">
        <v>5530</v>
      </c>
      <c r="G113" s="832" t="s">
        <v>5531</v>
      </c>
      <c r="H113" s="849">
        <v>5.6</v>
      </c>
      <c r="I113" s="849">
        <v>106111.6</v>
      </c>
      <c r="J113" s="832"/>
      <c r="K113" s="832">
        <v>18948.500000000004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5393</v>
      </c>
      <c r="B114" s="832" t="s">
        <v>5394</v>
      </c>
      <c r="C114" s="832" t="s">
        <v>612</v>
      </c>
      <c r="D114" s="832" t="s">
        <v>5386</v>
      </c>
      <c r="E114" s="832" t="s">
        <v>5395</v>
      </c>
      <c r="F114" s="832" t="s">
        <v>5532</v>
      </c>
      <c r="G114" s="832" t="s">
        <v>3984</v>
      </c>
      <c r="H114" s="849">
        <v>2</v>
      </c>
      <c r="I114" s="849">
        <v>597.63</v>
      </c>
      <c r="J114" s="832"/>
      <c r="K114" s="832">
        <v>298.815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5393</v>
      </c>
      <c r="B115" s="832" t="s">
        <v>5394</v>
      </c>
      <c r="C115" s="832" t="s">
        <v>612</v>
      </c>
      <c r="D115" s="832" t="s">
        <v>5386</v>
      </c>
      <c r="E115" s="832" t="s">
        <v>5395</v>
      </c>
      <c r="F115" s="832" t="s">
        <v>5533</v>
      </c>
      <c r="G115" s="832" t="s">
        <v>5534</v>
      </c>
      <c r="H115" s="849"/>
      <c r="I115" s="849"/>
      <c r="J115" s="832"/>
      <c r="K115" s="832"/>
      <c r="L115" s="849">
        <v>44</v>
      </c>
      <c r="M115" s="849">
        <v>6329959.2000000002</v>
      </c>
      <c r="N115" s="832">
        <v>1</v>
      </c>
      <c r="O115" s="832">
        <v>143862.70909090911</v>
      </c>
      <c r="P115" s="849">
        <v>53</v>
      </c>
      <c r="Q115" s="849">
        <v>7526263.7999999998</v>
      </c>
      <c r="R115" s="837">
        <v>1.1889908863867558</v>
      </c>
      <c r="S115" s="850">
        <v>142004.97735849055</v>
      </c>
    </row>
    <row r="116" spans="1:19" ht="14.4" customHeight="1" x14ac:dyDescent="0.3">
      <c r="A116" s="831" t="s">
        <v>5393</v>
      </c>
      <c r="B116" s="832" t="s">
        <v>5394</v>
      </c>
      <c r="C116" s="832" t="s">
        <v>612</v>
      </c>
      <c r="D116" s="832" t="s">
        <v>5386</v>
      </c>
      <c r="E116" s="832" t="s">
        <v>5395</v>
      </c>
      <c r="F116" s="832" t="s">
        <v>5536</v>
      </c>
      <c r="G116" s="832" t="s">
        <v>2925</v>
      </c>
      <c r="H116" s="849"/>
      <c r="I116" s="849"/>
      <c r="J116" s="832"/>
      <c r="K116" s="832"/>
      <c r="L116" s="849">
        <v>0</v>
      </c>
      <c r="M116" s="849">
        <v>0</v>
      </c>
      <c r="N116" s="832"/>
      <c r="O116" s="832"/>
      <c r="P116" s="849">
        <v>6</v>
      </c>
      <c r="Q116" s="849">
        <v>19955.939999999999</v>
      </c>
      <c r="R116" s="837"/>
      <c r="S116" s="850">
        <v>3325.99</v>
      </c>
    </row>
    <row r="117" spans="1:19" ht="14.4" customHeight="1" x14ac:dyDescent="0.3">
      <c r="A117" s="831" t="s">
        <v>5393</v>
      </c>
      <c r="B117" s="832" t="s">
        <v>5394</v>
      </c>
      <c r="C117" s="832" t="s">
        <v>612</v>
      </c>
      <c r="D117" s="832" t="s">
        <v>5386</v>
      </c>
      <c r="E117" s="832" t="s">
        <v>5395</v>
      </c>
      <c r="F117" s="832" t="s">
        <v>5537</v>
      </c>
      <c r="G117" s="832" t="s">
        <v>5538</v>
      </c>
      <c r="H117" s="849"/>
      <c r="I117" s="849"/>
      <c r="J117" s="832"/>
      <c r="K117" s="832"/>
      <c r="L117" s="849">
        <v>1.8</v>
      </c>
      <c r="M117" s="849">
        <v>267721.19</v>
      </c>
      <c r="N117" s="832">
        <v>1</v>
      </c>
      <c r="O117" s="832">
        <v>148733.99444444446</v>
      </c>
      <c r="P117" s="849">
        <v>1</v>
      </c>
      <c r="Q117" s="849">
        <v>148733.99</v>
      </c>
      <c r="R117" s="837">
        <v>0.55555553895453691</v>
      </c>
      <c r="S117" s="850">
        <v>148733.99</v>
      </c>
    </row>
    <row r="118" spans="1:19" ht="14.4" customHeight="1" x14ac:dyDescent="0.3">
      <c r="A118" s="831" t="s">
        <v>5393</v>
      </c>
      <c r="B118" s="832" t="s">
        <v>5394</v>
      </c>
      <c r="C118" s="832" t="s">
        <v>612</v>
      </c>
      <c r="D118" s="832" t="s">
        <v>5386</v>
      </c>
      <c r="E118" s="832" t="s">
        <v>5395</v>
      </c>
      <c r="F118" s="832" t="s">
        <v>5539</v>
      </c>
      <c r="G118" s="832" t="s">
        <v>5540</v>
      </c>
      <c r="H118" s="849"/>
      <c r="I118" s="849"/>
      <c r="J118" s="832"/>
      <c r="K118" s="832"/>
      <c r="L118" s="849">
        <v>2.34</v>
      </c>
      <c r="M118" s="849">
        <v>18197.2</v>
      </c>
      <c r="N118" s="832">
        <v>1</v>
      </c>
      <c r="O118" s="832">
        <v>7776.5811965811972</v>
      </c>
      <c r="P118" s="849">
        <v>1.36</v>
      </c>
      <c r="Q118" s="849">
        <v>10576.15</v>
      </c>
      <c r="R118" s="837">
        <v>0.58119655771217549</v>
      </c>
      <c r="S118" s="850">
        <v>7776.5808823529405</v>
      </c>
    </row>
    <row r="119" spans="1:19" ht="14.4" customHeight="1" x14ac:dyDescent="0.3">
      <c r="A119" s="831" t="s">
        <v>5393</v>
      </c>
      <c r="B119" s="832" t="s">
        <v>5394</v>
      </c>
      <c r="C119" s="832" t="s">
        <v>612</v>
      </c>
      <c r="D119" s="832" t="s">
        <v>5386</v>
      </c>
      <c r="E119" s="832" t="s">
        <v>5395</v>
      </c>
      <c r="F119" s="832" t="s">
        <v>5541</v>
      </c>
      <c r="G119" s="832"/>
      <c r="H119" s="849"/>
      <c r="I119" s="849"/>
      <c r="J119" s="832"/>
      <c r="K119" s="832"/>
      <c r="L119" s="849">
        <v>3</v>
      </c>
      <c r="M119" s="849">
        <v>15206.24</v>
      </c>
      <c r="N119" s="832">
        <v>1</v>
      </c>
      <c r="O119" s="832">
        <v>5068.7466666666669</v>
      </c>
      <c r="P119" s="849"/>
      <c r="Q119" s="849"/>
      <c r="R119" s="837"/>
      <c r="S119" s="850"/>
    </row>
    <row r="120" spans="1:19" ht="14.4" customHeight="1" x14ac:dyDescent="0.3">
      <c r="A120" s="831" t="s">
        <v>5393</v>
      </c>
      <c r="B120" s="832" t="s">
        <v>5394</v>
      </c>
      <c r="C120" s="832" t="s">
        <v>612</v>
      </c>
      <c r="D120" s="832" t="s">
        <v>5386</v>
      </c>
      <c r="E120" s="832" t="s">
        <v>5395</v>
      </c>
      <c r="F120" s="832" t="s">
        <v>5542</v>
      </c>
      <c r="G120" s="832" t="s">
        <v>5543</v>
      </c>
      <c r="H120" s="849"/>
      <c r="I120" s="849"/>
      <c r="J120" s="832"/>
      <c r="K120" s="832"/>
      <c r="L120" s="849">
        <v>8</v>
      </c>
      <c r="M120" s="849">
        <v>109321.59999999999</v>
      </c>
      <c r="N120" s="832">
        <v>1</v>
      </c>
      <c r="O120" s="832">
        <v>13665.199999999999</v>
      </c>
      <c r="P120" s="849"/>
      <c r="Q120" s="849"/>
      <c r="R120" s="837"/>
      <c r="S120" s="850"/>
    </row>
    <row r="121" spans="1:19" ht="14.4" customHeight="1" x14ac:dyDescent="0.3">
      <c r="A121" s="831" t="s">
        <v>5393</v>
      </c>
      <c r="B121" s="832" t="s">
        <v>5394</v>
      </c>
      <c r="C121" s="832" t="s">
        <v>612</v>
      </c>
      <c r="D121" s="832" t="s">
        <v>5386</v>
      </c>
      <c r="E121" s="832" t="s">
        <v>5395</v>
      </c>
      <c r="F121" s="832" t="s">
        <v>5544</v>
      </c>
      <c r="G121" s="832" t="s">
        <v>5543</v>
      </c>
      <c r="H121" s="849"/>
      <c r="I121" s="849"/>
      <c r="J121" s="832"/>
      <c r="K121" s="832"/>
      <c r="L121" s="849">
        <v>1</v>
      </c>
      <c r="M121" s="849">
        <v>6832.6</v>
      </c>
      <c r="N121" s="832">
        <v>1</v>
      </c>
      <c r="O121" s="832">
        <v>6832.6</v>
      </c>
      <c r="P121" s="849"/>
      <c r="Q121" s="849"/>
      <c r="R121" s="837"/>
      <c r="S121" s="850"/>
    </row>
    <row r="122" spans="1:19" ht="14.4" customHeight="1" x14ac:dyDescent="0.3">
      <c r="A122" s="831" t="s">
        <v>5393</v>
      </c>
      <c r="B122" s="832" t="s">
        <v>5394</v>
      </c>
      <c r="C122" s="832" t="s">
        <v>612</v>
      </c>
      <c r="D122" s="832" t="s">
        <v>5386</v>
      </c>
      <c r="E122" s="832" t="s">
        <v>5395</v>
      </c>
      <c r="F122" s="832" t="s">
        <v>5545</v>
      </c>
      <c r="G122" s="832" t="s">
        <v>5546</v>
      </c>
      <c r="H122" s="849"/>
      <c r="I122" s="849"/>
      <c r="J122" s="832"/>
      <c r="K122" s="832"/>
      <c r="L122" s="849">
        <v>1</v>
      </c>
      <c r="M122" s="849">
        <v>190916</v>
      </c>
      <c r="N122" s="832">
        <v>1</v>
      </c>
      <c r="O122" s="832">
        <v>190916</v>
      </c>
      <c r="P122" s="849">
        <v>3</v>
      </c>
      <c r="Q122" s="849">
        <v>572748</v>
      </c>
      <c r="R122" s="837">
        <v>3</v>
      </c>
      <c r="S122" s="850">
        <v>190916</v>
      </c>
    </row>
    <row r="123" spans="1:19" ht="14.4" customHeight="1" x14ac:dyDescent="0.3">
      <c r="A123" s="831" t="s">
        <v>5393</v>
      </c>
      <c r="B123" s="832" t="s">
        <v>5394</v>
      </c>
      <c r="C123" s="832" t="s">
        <v>612</v>
      </c>
      <c r="D123" s="832" t="s">
        <v>5386</v>
      </c>
      <c r="E123" s="832" t="s">
        <v>5395</v>
      </c>
      <c r="F123" s="832" t="s">
        <v>5547</v>
      </c>
      <c r="G123" s="832" t="s">
        <v>2527</v>
      </c>
      <c r="H123" s="849"/>
      <c r="I123" s="849"/>
      <c r="J123" s="832"/>
      <c r="K123" s="832"/>
      <c r="L123" s="849">
        <v>164.85</v>
      </c>
      <c r="M123" s="849">
        <v>593370.6</v>
      </c>
      <c r="N123" s="832">
        <v>1</v>
      </c>
      <c r="O123" s="832">
        <v>3599.4576888080073</v>
      </c>
      <c r="P123" s="849">
        <v>126.16</v>
      </c>
      <c r="Q123" s="849">
        <v>130204.86</v>
      </c>
      <c r="R123" s="837">
        <v>0.21943261091803337</v>
      </c>
      <c r="S123" s="850">
        <v>1032.0613506658212</v>
      </c>
    </row>
    <row r="124" spans="1:19" ht="14.4" customHeight="1" x14ac:dyDescent="0.3">
      <c r="A124" s="831" t="s">
        <v>5393</v>
      </c>
      <c r="B124" s="832" t="s">
        <v>5394</v>
      </c>
      <c r="C124" s="832" t="s">
        <v>612</v>
      </c>
      <c r="D124" s="832" t="s">
        <v>5386</v>
      </c>
      <c r="E124" s="832" t="s">
        <v>5395</v>
      </c>
      <c r="F124" s="832" t="s">
        <v>5548</v>
      </c>
      <c r="G124" s="832" t="s">
        <v>2521</v>
      </c>
      <c r="H124" s="849"/>
      <c r="I124" s="849"/>
      <c r="J124" s="832"/>
      <c r="K124" s="832"/>
      <c r="L124" s="849">
        <v>5</v>
      </c>
      <c r="M124" s="849">
        <v>422912.44</v>
      </c>
      <c r="N124" s="832">
        <v>1</v>
      </c>
      <c r="O124" s="832">
        <v>84582.487999999998</v>
      </c>
      <c r="P124" s="849">
        <v>18</v>
      </c>
      <c r="Q124" s="849">
        <v>1521413.64</v>
      </c>
      <c r="R124" s="837">
        <v>3.5974672204014615</v>
      </c>
      <c r="S124" s="850">
        <v>84522.98</v>
      </c>
    </row>
    <row r="125" spans="1:19" ht="14.4" customHeight="1" x14ac:dyDescent="0.3">
      <c r="A125" s="831" t="s">
        <v>5393</v>
      </c>
      <c r="B125" s="832" t="s">
        <v>5394</v>
      </c>
      <c r="C125" s="832" t="s">
        <v>612</v>
      </c>
      <c r="D125" s="832" t="s">
        <v>5386</v>
      </c>
      <c r="E125" s="832" t="s">
        <v>5395</v>
      </c>
      <c r="F125" s="832" t="s">
        <v>5549</v>
      </c>
      <c r="G125" s="832" t="s">
        <v>1395</v>
      </c>
      <c r="H125" s="849"/>
      <c r="I125" s="849"/>
      <c r="J125" s="832"/>
      <c r="K125" s="832"/>
      <c r="L125" s="849">
        <v>16.2</v>
      </c>
      <c r="M125" s="849">
        <v>557956.39999999991</v>
      </c>
      <c r="N125" s="832">
        <v>1</v>
      </c>
      <c r="O125" s="832">
        <v>34441.753086419747</v>
      </c>
      <c r="P125" s="849">
        <v>69.400000000000006</v>
      </c>
      <c r="Q125" s="849">
        <v>2239374.56</v>
      </c>
      <c r="R125" s="837">
        <v>4.0135296593067133</v>
      </c>
      <c r="S125" s="850">
        <v>32267.644956772332</v>
      </c>
    </row>
    <row r="126" spans="1:19" ht="14.4" customHeight="1" x14ac:dyDescent="0.3">
      <c r="A126" s="831" t="s">
        <v>5393</v>
      </c>
      <c r="B126" s="832" t="s">
        <v>5394</v>
      </c>
      <c r="C126" s="832" t="s">
        <v>612</v>
      </c>
      <c r="D126" s="832" t="s">
        <v>5386</v>
      </c>
      <c r="E126" s="832" t="s">
        <v>5395</v>
      </c>
      <c r="F126" s="832" t="s">
        <v>5550</v>
      </c>
      <c r="G126" s="832" t="s">
        <v>2340</v>
      </c>
      <c r="H126" s="849"/>
      <c r="I126" s="849"/>
      <c r="J126" s="832"/>
      <c r="K126" s="832"/>
      <c r="L126" s="849">
        <v>7</v>
      </c>
      <c r="M126" s="849">
        <v>319306.90000000002</v>
      </c>
      <c r="N126" s="832">
        <v>1</v>
      </c>
      <c r="O126" s="832">
        <v>45615.271428571432</v>
      </c>
      <c r="P126" s="849">
        <v>16</v>
      </c>
      <c r="Q126" s="849">
        <v>796767.25</v>
      </c>
      <c r="R126" s="837">
        <v>2.4953023251298356</v>
      </c>
      <c r="S126" s="850">
        <v>49797.953125</v>
      </c>
    </row>
    <row r="127" spans="1:19" ht="14.4" customHeight="1" x14ac:dyDescent="0.3">
      <c r="A127" s="831" t="s">
        <v>5393</v>
      </c>
      <c r="B127" s="832" t="s">
        <v>5394</v>
      </c>
      <c r="C127" s="832" t="s">
        <v>612</v>
      </c>
      <c r="D127" s="832" t="s">
        <v>5386</v>
      </c>
      <c r="E127" s="832" t="s">
        <v>5395</v>
      </c>
      <c r="F127" s="832" t="s">
        <v>5551</v>
      </c>
      <c r="G127" s="832" t="s">
        <v>5552</v>
      </c>
      <c r="H127" s="849"/>
      <c r="I127" s="849"/>
      <c r="J127" s="832"/>
      <c r="K127" s="832"/>
      <c r="L127" s="849">
        <v>2.1</v>
      </c>
      <c r="M127" s="849">
        <v>66861.919999999998</v>
      </c>
      <c r="N127" s="832">
        <v>1</v>
      </c>
      <c r="O127" s="832">
        <v>31839.00952380952</v>
      </c>
      <c r="P127" s="849">
        <v>6.8</v>
      </c>
      <c r="Q127" s="849">
        <v>194215.4</v>
      </c>
      <c r="R127" s="837">
        <v>2.9047236453873895</v>
      </c>
      <c r="S127" s="850">
        <v>28561.088235294119</v>
      </c>
    </row>
    <row r="128" spans="1:19" ht="14.4" customHeight="1" x14ac:dyDescent="0.3">
      <c r="A128" s="831" t="s">
        <v>5393</v>
      </c>
      <c r="B128" s="832" t="s">
        <v>5394</v>
      </c>
      <c r="C128" s="832" t="s">
        <v>612</v>
      </c>
      <c r="D128" s="832" t="s">
        <v>5386</v>
      </c>
      <c r="E128" s="832" t="s">
        <v>5395</v>
      </c>
      <c r="F128" s="832" t="s">
        <v>5553</v>
      </c>
      <c r="G128" s="832" t="s">
        <v>1453</v>
      </c>
      <c r="H128" s="849"/>
      <c r="I128" s="849"/>
      <c r="J128" s="832"/>
      <c r="K128" s="832"/>
      <c r="L128" s="849">
        <v>1</v>
      </c>
      <c r="M128" s="849">
        <v>2157.46</v>
      </c>
      <c r="N128" s="832">
        <v>1</v>
      </c>
      <c r="O128" s="832">
        <v>2157.46</v>
      </c>
      <c r="P128" s="849"/>
      <c r="Q128" s="849"/>
      <c r="R128" s="837"/>
      <c r="S128" s="850"/>
    </row>
    <row r="129" spans="1:19" ht="14.4" customHeight="1" x14ac:dyDescent="0.3">
      <c r="A129" s="831" t="s">
        <v>5393</v>
      </c>
      <c r="B129" s="832" t="s">
        <v>5394</v>
      </c>
      <c r="C129" s="832" t="s">
        <v>612</v>
      </c>
      <c r="D129" s="832" t="s">
        <v>5386</v>
      </c>
      <c r="E129" s="832" t="s">
        <v>5395</v>
      </c>
      <c r="F129" s="832" t="s">
        <v>5554</v>
      </c>
      <c r="G129" s="832" t="s">
        <v>1459</v>
      </c>
      <c r="H129" s="849"/>
      <c r="I129" s="849"/>
      <c r="J129" s="832"/>
      <c r="K129" s="832"/>
      <c r="L129" s="849">
        <v>6</v>
      </c>
      <c r="M129" s="849">
        <v>51778.98</v>
      </c>
      <c r="N129" s="832">
        <v>1</v>
      </c>
      <c r="O129" s="832">
        <v>8629.83</v>
      </c>
      <c r="P129" s="849">
        <v>32</v>
      </c>
      <c r="Q129" s="849">
        <v>276154.56</v>
      </c>
      <c r="R129" s="837">
        <v>5.333333333333333</v>
      </c>
      <c r="S129" s="850">
        <v>8629.83</v>
      </c>
    </row>
    <row r="130" spans="1:19" ht="14.4" customHeight="1" x14ac:dyDescent="0.3">
      <c r="A130" s="831" t="s">
        <v>5393</v>
      </c>
      <c r="B130" s="832" t="s">
        <v>5394</v>
      </c>
      <c r="C130" s="832" t="s">
        <v>612</v>
      </c>
      <c r="D130" s="832" t="s">
        <v>5386</v>
      </c>
      <c r="E130" s="832" t="s">
        <v>5395</v>
      </c>
      <c r="F130" s="832" t="s">
        <v>5555</v>
      </c>
      <c r="G130" s="832" t="s">
        <v>3045</v>
      </c>
      <c r="H130" s="849"/>
      <c r="I130" s="849"/>
      <c r="J130" s="832"/>
      <c r="K130" s="832"/>
      <c r="L130" s="849">
        <v>3</v>
      </c>
      <c r="M130" s="849">
        <v>18501.45</v>
      </c>
      <c r="N130" s="832">
        <v>1</v>
      </c>
      <c r="O130" s="832">
        <v>6167.1500000000005</v>
      </c>
      <c r="P130" s="849"/>
      <c r="Q130" s="849"/>
      <c r="R130" s="837"/>
      <c r="S130" s="850"/>
    </row>
    <row r="131" spans="1:19" ht="14.4" customHeight="1" x14ac:dyDescent="0.3">
      <c r="A131" s="831" t="s">
        <v>5393</v>
      </c>
      <c r="B131" s="832" t="s">
        <v>5394</v>
      </c>
      <c r="C131" s="832" t="s">
        <v>612</v>
      </c>
      <c r="D131" s="832" t="s">
        <v>5386</v>
      </c>
      <c r="E131" s="832" t="s">
        <v>5395</v>
      </c>
      <c r="F131" s="832" t="s">
        <v>5556</v>
      </c>
      <c r="G131" s="832" t="s">
        <v>5407</v>
      </c>
      <c r="H131" s="849"/>
      <c r="I131" s="849"/>
      <c r="J131" s="832"/>
      <c r="K131" s="832"/>
      <c r="L131" s="849"/>
      <c r="M131" s="849"/>
      <c r="N131" s="832"/>
      <c r="O131" s="832"/>
      <c r="P131" s="849">
        <v>83</v>
      </c>
      <c r="Q131" s="849">
        <v>3372196.21</v>
      </c>
      <c r="R131" s="837"/>
      <c r="S131" s="850">
        <v>40628.870000000003</v>
      </c>
    </row>
    <row r="132" spans="1:19" ht="14.4" customHeight="1" x14ac:dyDescent="0.3">
      <c r="A132" s="831" t="s">
        <v>5393</v>
      </c>
      <c r="B132" s="832" t="s">
        <v>5394</v>
      </c>
      <c r="C132" s="832" t="s">
        <v>612</v>
      </c>
      <c r="D132" s="832" t="s">
        <v>5386</v>
      </c>
      <c r="E132" s="832" t="s">
        <v>5395</v>
      </c>
      <c r="F132" s="832" t="s">
        <v>5557</v>
      </c>
      <c r="G132" s="832" t="s">
        <v>1463</v>
      </c>
      <c r="H132" s="849"/>
      <c r="I132" s="849"/>
      <c r="J132" s="832"/>
      <c r="K132" s="832"/>
      <c r="L132" s="849"/>
      <c r="M132" s="849"/>
      <c r="N132" s="832"/>
      <c r="O132" s="832"/>
      <c r="P132" s="849">
        <v>4</v>
      </c>
      <c r="Q132" s="849">
        <v>51016.44</v>
      </c>
      <c r="R132" s="837"/>
      <c r="S132" s="850">
        <v>12754.11</v>
      </c>
    </row>
    <row r="133" spans="1:19" ht="14.4" customHeight="1" x14ac:dyDescent="0.3">
      <c r="A133" s="831" t="s">
        <v>5393</v>
      </c>
      <c r="B133" s="832" t="s">
        <v>5394</v>
      </c>
      <c r="C133" s="832" t="s">
        <v>612</v>
      </c>
      <c r="D133" s="832" t="s">
        <v>5386</v>
      </c>
      <c r="E133" s="832" t="s">
        <v>5395</v>
      </c>
      <c r="F133" s="832" t="s">
        <v>5559</v>
      </c>
      <c r="G133" s="832" t="s">
        <v>1848</v>
      </c>
      <c r="H133" s="849"/>
      <c r="I133" s="849"/>
      <c r="J133" s="832"/>
      <c r="K133" s="832"/>
      <c r="L133" s="849"/>
      <c r="M133" s="849"/>
      <c r="N133" s="832"/>
      <c r="O133" s="832"/>
      <c r="P133" s="849">
        <v>158</v>
      </c>
      <c r="Q133" s="849">
        <v>294548.33999999997</v>
      </c>
      <c r="R133" s="837"/>
      <c r="S133" s="850">
        <v>1864.2299999999998</v>
      </c>
    </row>
    <row r="134" spans="1:19" ht="14.4" customHeight="1" x14ac:dyDescent="0.3">
      <c r="A134" s="831" t="s">
        <v>5393</v>
      </c>
      <c r="B134" s="832" t="s">
        <v>5394</v>
      </c>
      <c r="C134" s="832" t="s">
        <v>612</v>
      </c>
      <c r="D134" s="832" t="s">
        <v>5386</v>
      </c>
      <c r="E134" s="832" t="s">
        <v>5395</v>
      </c>
      <c r="F134" s="832" t="s">
        <v>5560</v>
      </c>
      <c r="G134" s="832" t="s">
        <v>1848</v>
      </c>
      <c r="H134" s="849"/>
      <c r="I134" s="849"/>
      <c r="J134" s="832"/>
      <c r="K134" s="832"/>
      <c r="L134" s="849"/>
      <c r="M134" s="849"/>
      <c r="N134" s="832"/>
      <c r="O134" s="832"/>
      <c r="P134" s="849">
        <v>216</v>
      </c>
      <c r="Q134" s="849">
        <v>805345.2</v>
      </c>
      <c r="R134" s="837"/>
      <c r="S134" s="850">
        <v>3728.45</v>
      </c>
    </row>
    <row r="135" spans="1:19" ht="14.4" customHeight="1" x14ac:dyDescent="0.3">
      <c r="A135" s="831" t="s">
        <v>5393</v>
      </c>
      <c r="B135" s="832" t="s">
        <v>5394</v>
      </c>
      <c r="C135" s="832" t="s">
        <v>612</v>
      </c>
      <c r="D135" s="832" t="s">
        <v>5386</v>
      </c>
      <c r="E135" s="832" t="s">
        <v>5395</v>
      </c>
      <c r="F135" s="832" t="s">
        <v>5562</v>
      </c>
      <c r="G135" s="832" t="s">
        <v>1414</v>
      </c>
      <c r="H135" s="849"/>
      <c r="I135" s="849"/>
      <c r="J135" s="832"/>
      <c r="K135" s="832"/>
      <c r="L135" s="849"/>
      <c r="M135" s="849"/>
      <c r="N135" s="832"/>
      <c r="O135" s="832"/>
      <c r="P135" s="849">
        <v>3</v>
      </c>
      <c r="Q135" s="849">
        <v>1815</v>
      </c>
      <c r="R135" s="837"/>
      <c r="S135" s="850">
        <v>605</v>
      </c>
    </row>
    <row r="136" spans="1:19" ht="14.4" customHeight="1" x14ac:dyDescent="0.3">
      <c r="A136" s="831" t="s">
        <v>5393</v>
      </c>
      <c r="B136" s="832" t="s">
        <v>5394</v>
      </c>
      <c r="C136" s="832" t="s">
        <v>612</v>
      </c>
      <c r="D136" s="832" t="s">
        <v>5386</v>
      </c>
      <c r="E136" s="832" t="s">
        <v>5395</v>
      </c>
      <c r="F136" s="832" t="s">
        <v>5563</v>
      </c>
      <c r="G136" s="832" t="s">
        <v>4300</v>
      </c>
      <c r="H136" s="849"/>
      <c r="I136" s="849"/>
      <c r="J136" s="832"/>
      <c r="K136" s="832"/>
      <c r="L136" s="849"/>
      <c r="M136" s="849"/>
      <c r="N136" s="832"/>
      <c r="O136" s="832"/>
      <c r="P136" s="849">
        <v>32</v>
      </c>
      <c r="Q136" s="849">
        <v>570573.75999999989</v>
      </c>
      <c r="R136" s="837"/>
      <c r="S136" s="850">
        <v>17830.429999999997</v>
      </c>
    </row>
    <row r="137" spans="1:19" ht="14.4" customHeight="1" x14ac:dyDescent="0.3">
      <c r="A137" s="831" t="s">
        <v>5393</v>
      </c>
      <c r="B137" s="832" t="s">
        <v>5394</v>
      </c>
      <c r="C137" s="832" t="s">
        <v>612</v>
      </c>
      <c r="D137" s="832" t="s">
        <v>5386</v>
      </c>
      <c r="E137" s="832" t="s">
        <v>5395</v>
      </c>
      <c r="F137" s="832" t="s">
        <v>5564</v>
      </c>
      <c r="G137" s="832" t="s">
        <v>1457</v>
      </c>
      <c r="H137" s="849"/>
      <c r="I137" s="849"/>
      <c r="J137" s="832"/>
      <c r="K137" s="832"/>
      <c r="L137" s="849"/>
      <c r="M137" s="849"/>
      <c r="N137" s="832"/>
      <c r="O137" s="832"/>
      <c r="P137" s="849">
        <v>20</v>
      </c>
      <c r="Q137" s="849">
        <v>409247.2</v>
      </c>
      <c r="R137" s="837"/>
      <c r="S137" s="850">
        <v>20462.36</v>
      </c>
    </row>
    <row r="138" spans="1:19" ht="14.4" customHeight="1" x14ac:dyDescent="0.3">
      <c r="A138" s="831" t="s">
        <v>5393</v>
      </c>
      <c r="B138" s="832" t="s">
        <v>5394</v>
      </c>
      <c r="C138" s="832" t="s">
        <v>612</v>
      </c>
      <c r="D138" s="832" t="s">
        <v>5386</v>
      </c>
      <c r="E138" s="832" t="s">
        <v>5395</v>
      </c>
      <c r="F138" s="832" t="s">
        <v>5565</v>
      </c>
      <c r="G138" s="832" t="s">
        <v>1395</v>
      </c>
      <c r="H138" s="849"/>
      <c r="I138" s="849"/>
      <c r="J138" s="832"/>
      <c r="K138" s="832"/>
      <c r="L138" s="849"/>
      <c r="M138" s="849"/>
      <c r="N138" s="832"/>
      <c r="O138" s="832"/>
      <c r="P138" s="849">
        <v>64.180000000000007</v>
      </c>
      <c r="Q138" s="849">
        <v>384896.86</v>
      </c>
      <c r="R138" s="837"/>
      <c r="S138" s="850">
        <v>5997.1464630726077</v>
      </c>
    </row>
    <row r="139" spans="1:19" ht="14.4" customHeight="1" x14ac:dyDescent="0.3">
      <c r="A139" s="831" t="s">
        <v>5393</v>
      </c>
      <c r="B139" s="832" t="s">
        <v>5394</v>
      </c>
      <c r="C139" s="832" t="s">
        <v>612</v>
      </c>
      <c r="D139" s="832" t="s">
        <v>5386</v>
      </c>
      <c r="E139" s="832" t="s">
        <v>5395</v>
      </c>
      <c r="F139" s="832" t="s">
        <v>5566</v>
      </c>
      <c r="G139" s="832" t="s">
        <v>1837</v>
      </c>
      <c r="H139" s="849"/>
      <c r="I139" s="849"/>
      <c r="J139" s="832"/>
      <c r="K139" s="832"/>
      <c r="L139" s="849"/>
      <c r="M139" s="849"/>
      <c r="N139" s="832"/>
      <c r="O139" s="832"/>
      <c r="P139" s="849">
        <v>8.14</v>
      </c>
      <c r="Q139" s="849">
        <v>11471.52</v>
      </c>
      <c r="R139" s="837"/>
      <c r="S139" s="850">
        <v>1409.2776412776411</v>
      </c>
    </row>
    <row r="140" spans="1:19" ht="14.4" customHeight="1" x14ac:dyDescent="0.3">
      <c r="A140" s="831" t="s">
        <v>5393</v>
      </c>
      <c r="B140" s="832" t="s">
        <v>5394</v>
      </c>
      <c r="C140" s="832" t="s">
        <v>612</v>
      </c>
      <c r="D140" s="832" t="s">
        <v>5386</v>
      </c>
      <c r="E140" s="832" t="s">
        <v>5395</v>
      </c>
      <c r="F140" s="832" t="s">
        <v>5567</v>
      </c>
      <c r="G140" s="832" t="s">
        <v>1395</v>
      </c>
      <c r="H140" s="849"/>
      <c r="I140" s="849"/>
      <c r="J140" s="832"/>
      <c r="K140" s="832"/>
      <c r="L140" s="849"/>
      <c r="M140" s="849"/>
      <c r="N140" s="832"/>
      <c r="O140" s="832"/>
      <c r="P140" s="849">
        <v>36</v>
      </c>
      <c r="Q140" s="849">
        <v>593176.80000000005</v>
      </c>
      <c r="R140" s="837"/>
      <c r="S140" s="850">
        <v>16477.133333333335</v>
      </c>
    </row>
    <row r="141" spans="1:19" ht="14.4" customHeight="1" x14ac:dyDescent="0.3">
      <c r="A141" s="831" t="s">
        <v>5393</v>
      </c>
      <c r="B141" s="832" t="s">
        <v>5394</v>
      </c>
      <c r="C141" s="832" t="s">
        <v>612</v>
      </c>
      <c r="D141" s="832" t="s">
        <v>5386</v>
      </c>
      <c r="E141" s="832" t="s">
        <v>5395</v>
      </c>
      <c r="F141" s="832" t="s">
        <v>5568</v>
      </c>
      <c r="G141" s="832" t="s">
        <v>1427</v>
      </c>
      <c r="H141" s="849"/>
      <c r="I141" s="849"/>
      <c r="J141" s="832"/>
      <c r="K141" s="832"/>
      <c r="L141" s="849"/>
      <c r="M141" s="849"/>
      <c r="N141" s="832"/>
      <c r="O141" s="832"/>
      <c r="P141" s="849">
        <v>5</v>
      </c>
      <c r="Q141" s="849">
        <v>107970.8</v>
      </c>
      <c r="R141" s="837"/>
      <c r="S141" s="850">
        <v>21594.16</v>
      </c>
    </row>
    <row r="142" spans="1:19" ht="14.4" customHeight="1" x14ac:dyDescent="0.3">
      <c r="A142" s="831" t="s">
        <v>5393</v>
      </c>
      <c r="B142" s="832" t="s">
        <v>5394</v>
      </c>
      <c r="C142" s="832" t="s">
        <v>612</v>
      </c>
      <c r="D142" s="832" t="s">
        <v>5386</v>
      </c>
      <c r="E142" s="832" t="s">
        <v>5570</v>
      </c>
      <c r="F142" s="832" t="s">
        <v>5571</v>
      </c>
      <c r="G142" s="832" t="s">
        <v>5572</v>
      </c>
      <c r="H142" s="849">
        <v>19</v>
      </c>
      <c r="I142" s="849">
        <v>37253.93</v>
      </c>
      <c r="J142" s="832">
        <v>8.9422022620785011</v>
      </c>
      <c r="K142" s="832">
        <v>1960.7331578947369</v>
      </c>
      <c r="L142" s="849">
        <v>2</v>
      </c>
      <c r="M142" s="849">
        <v>4166.08</v>
      </c>
      <c r="N142" s="832">
        <v>1</v>
      </c>
      <c r="O142" s="832">
        <v>2083.04</v>
      </c>
      <c r="P142" s="849">
        <v>7</v>
      </c>
      <c r="Q142" s="849">
        <v>15116.99</v>
      </c>
      <c r="R142" s="837">
        <v>3.6285885052615408</v>
      </c>
      <c r="S142" s="850">
        <v>2159.5700000000002</v>
      </c>
    </row>
    <row r="143" spans="1:19" ht="14.4" customHeight="1" x14ac:dyDescent="0.3">
      <c r="A143" s="831" t="s">
        <v>5393</v>
      </c>
      <c r="B143" s="832" t="s">
        <v>5394</v>
      </c>
      <c r="C143" s="832" t="s">
        <v>612</v>
      </c>
      <c r="D143" s="832" t="s">
        <v>5386</v>
      </c>
      <c r="E143" s="832" t="s">
        <v>5570</v>
      </c>
      <c r="F143" s="832" t="s">
        <v>5573</v>
      </c>
      <c r="G143" s="832" t="s">
        <v>5574</v>
      </c>
      <c r="H143" s="849"/>
      <c r="I143" s="849"/>
      <c r="J143" s="832"/>
      <c r="K143" s="832"/>
      <c r="L143" s="849">
        <v>19</v>
      </c>
      <c r="M143" s="849">
        <v>48426.55</v>
      </c>
      <c r="N143" s="832">
        <v>1</v>
      </c>
      <c r="O143" s="832">
        <v>2548.7657894736844</v>
      </c>
      <c r="P143" s="849">
        <v>17</v>
      </c>
      <c r="Q143" s="849">
        <v>44899.549999999996</v>
      </c>
      <c r="R143" s="837">
        <v>0.92716805140981529</v>
      </c>
      <c r="S143" s="850">
        <v>2641.1499999999996</v>
      </c>
    </row>
    <row r="144" spans="1:19" ht="14.4" customHeight="1" x14ac:dyDescent="0.3">
      <c r="A144" s="831" t="s">
        <v>5393</v>
      </c>
      <c r="B144" s="832" t="s">
        <v>5394</v>
      </c>
      <c r="C144" s="832" t="s">
        <v>612</v>
      </c>
      <c r="D144" s="832" t="s">
        <v>5386</v>
      </c>
      <c r="E144" s="832" t="s">
        <v>5570</v>
      </c>
      <c r="F144" s="832" t="s">
        <v>5575</v>
      </c>
      <c r="G144" s="832" t="s">
        <v>5576</v>
      </c>
      <c r="H144" s="849"/>
      <c r="I144" s="849"/>
      <c r="J144" s="832"/>
      <c r="K144" s="832"/>
      <c r="L144" s="849">
        <v>1</v>
      </c>
      <c r="M144" s="849">
        <v>8655.19</v>
      </c>
      <c r="N144" s="832">
        <v>1</v>
      </c>
      <c r="O144" s="832">
        <v>8655.19</v>
      </c>
      <c r="P144" s="849">
        <v>7</v>
      </c>
      <c r="Q144" s="849">
        <v>60586.33</v>
      </c>
      <c r="R144" s="837">
        <v>7</v>
      </c>
      <c r="S144" s="850">
        <v>8655.19</v>
      </c>
    </row>
    <row r="145" spans="1:19" ht="14.4" customHeight="1" x14ac:dyDescent="0.3">
      <c r="A145" s="831" t="s">
        <v>5393</v>
      </c>
      <c r="B145" s="832" t="s">
        <v>5394</v>
      </c>
      <c r="C145" s="832" t="s">
        <v>612</v>
      </c>
      <c r="D145" s="832" t="s">
        <v>5386</v>
      </c>
      <c r="E145" s="832" t="s">
        <v>5570</v>
      </c>
      <c r="F145" s="832" t="s">
        <v>5577</v>
      </c>
      <c r="G145" s="832" t="s">
        <v>5578</v>
      </c>
      <c r="H145" s="849"/>
      <c r="I145" s="849"/>
      <c r="J145" s="832"/>
      <c r="K145" s="832"/>
      <c r="L145" s="849">
        <v>1</v>
      </c>
      <c r="M145" s="849">
        <v>10309.15</v>
      </c>
      <c r="N145" s="832">
        <v>1</v>
      </c>
      <c r="O145" s="832">
        <v>10309.15</v>
      </c>
      <c r="P145" s="849"/>
      <c r="Q145" s="849"/>
      <c r="R145" s="837"/>
      <c r="S145" s="850"/>
    </row>
    <row r="146" spans="1:19" ht="14.4" customHeight="1" x14ac:dyDescent="0.3">
      <c r="A146" s="831" t="s">
        <v>5393</v>
      </c>
      <c r="B146" s="832" t="s">
        <v>5394</v>
      </c>
      <c r="C146" s="832" t="s">
        <v>612</v>
      </c>
      <c r="D146" s="832" t="s">
        <v>5386</v>
      </c>
      <c r="E146" s="832" t="s">
        <v>5570</v>
      </c>
      <c r="F146" s="832" t="s">
        <v>5579</v>
      </c>
      <c r="G146" s="832" t="s">
        <v>5580</v>
      </c>
      <c r="H146" s="849">
        <v>33</v>
      </c>
      <c r="I146" s="849">
        <v>7953.18</v>
      </c>
      <c r="J146" s="832">
        <v>2.043594671819434</v>
      </c>
      <c r="K146" s="832">
        <v>241.00545454545454</v>
      </c>
      <c r="L146" s="849">
        <v>16</v>
      </c>
      <c r="M146" s="849">
        <v>3891.76</v>
      </c>
      <c r="N146" s="832">
        <v>1</v>
      </c>
      <c r="O146" s="832">
        <v>243.23500000000001</v>
      </c>
      <c r="P146" s="849">
        <v>7</v>
      </c>
      <c r="Q146" s="849">
        <v>1719.27</v>
      </c>
      <c r="R146" s="837">
        <v>0.44177184615700865</v>
      </c>
      <c r="S146" s="850">
        <v>245.60999999999999</v>
      </c>
    </row>
    <row r="147" spans="1:19" ht="14.4" customHeight="1" x14ac:dyDescent="0.3">
      <c r="A147" s="831" t="s">
        <v>5393</v>
      </c>
      <c r="B147" s="832" t="s">
        <v>5394</v>
      </c>
      <c r="C147" s="832" t="s">
        <v>612</v>
      </c>
      <c r="D147" s="832" t="s">
        <v>5386</v>
      </c>
      <c r="E147" s="832" t="s">
        <v>5581</v>
      </c>
      <c r="F147" s="832" t="s">
        <v>5582</v>
      </c>
      <c r="G147" s="832" t="s">
        <v>5583</v>
      </c>
      <c r="H147" s="849">
        <v>168</v>
      </c>
      <c r="I147" s="849">
        <v>94936.8</v>
      </c>
      <c r="J147" s="832">
        <v>1.2537313432835819</v>
      </c>
      <c r="K147" s="832">
        <v>565.1</v>
      </c>
      <c r="L147" s="849">
        <v>134</v>
      </c>
      <c r="M147" s="849">
        <v>75723.400000000009</v>
      </c>
      <c r="N147" s="832">
        <v>1</v>
      </c>
      <c r="O147" s="832">
        <v>565.1</v>
      </c>
      <c r="P147" s="849">
        <v>102</v>
      </c>
      <c r="Q147" s="849">
        <v>57640.2</v>
      </c>
      <c r="R147" s="837">
        <v>0.76119402985074613</v>
      </c>
      <c r="S147" s="850">
        <v>565.1</v>
      </c>
    </row>
    <row r="148" spans="1:19" ht="14.4" customHeight="1" x14ac:dyDescent="0.3">
      <c r="A148" s="831" t="s">
        <v>5393</v>
      </c>
      <c r="B148" s="832" t="s">
        <v>5394</v>
      </c>
      <c r="C148" s="832" t="s">
        <v>612</v>
      </c>
      <c r="D148" s="832" t="s">
        <v>5386</v>
      </c>
      <c r="E148" s="832" t="s">
        <v>5581</v>
      </c>
      <c r="F148" s="832" t="s">
        <v>5584</v>
      </c>
      <c r="G148" s="832" t="s">
        <v>5585</v>
      </c>
      <c r="H148" s="849">
        <v>86</v>
      </c>
      <c r="I148" s="849">
        <v>90214</v>
      </c>
      <c r="J148" s="832">
        <v>1.323076923076923</v>
      </c>
      <c r="K148" s="832">
        <v>1049</v>
      </c>
      <c r="L148" s="849">
        <v>65</v>
      </c>
      <c r="M148" s="849">
        <v>68185</v>
      </c>
      <c r="N148" s="832">
        <v>1</v>
      </c>
      <c r="O148" s="832">
        <v>1049</v>
      </c>
      <c r="P148" s="849">
        <v>61</v>
      </c>
      <c r="Q148" s="849">
        <v>63989</v>
      </c>
      <c r="R148" s="837">
        <v>0.93846153846153846</v>
      </c>
      <c r="S148" s="850">
        <v>1049</v>
      </c>
    </row>
    <row r="149" spans="1:19" ht="14.4" customHeight="1" x14ac:dyDescent="0.3">
      <c r="A149" s="831" t="s">
        <v>5393</v>
      </c>
      <c r="B149" s="832" t="s">
        <v>5394</v>
      </c>
      <c r="C149" s="832" t="s">
        <v>612</v>
      </c>
      <c r="D149" s="832" t="s">
        <v>5386</v>
      </c>
      <c r="E149" s="832" t="s">
        <v>5586</v>
      </c>
      <c r="F149" s="832" t="s">
        <v>5587</v>
      </c>
      <c r="G149" s="832" t="s">
        <v>5588</v>
      </c>
      <c r="H149" s="849">
        <v>561</v>
      </c>
      <c r="I149" s="849">
        <v>81906</v>
      </c>
      <c r="J149" s="832">
        <v>1.0777247069040383</v>
      </c>
      <c r="K149" s="832">
        <v>146</v>
      </c>
      <c r="L149" s="849">
        <v>517</v>
      </c>
      <c r="M149" s="849">
        <v>75999</v>
      </c>
      <c r="N149" s="832">
        <v>1</v>
      </c>
      <c r="O149" s="832">
        <v>147</v>
      </c>
      <c r="P149" s="849">
        <v>499</v>
      </c>
      <c r="Q149" s="849">
        <v>73353</v>
      </c>
      <c r="R149" s="837">
        <v>0.96518375241779497</v>
      </c>
      <c r="S149" s="850">
        <v>147</v>
      </c>
    </row>
    <row r="150" spans="1:19" ht="14.4" customHeight="1" x14ac:dyDescent="0.3">
      <c r="A150" s="831" t="s">
        <v>5393</v>
      </c>
      <c r="B150" s="832" t="s">
        <v>5394</v>
      </c>
      <c r="C150" s="832" t="s">
        <v>612</v>
      </c>
      <c r="D150" s="832" t="s">
        <v>5386</v>
      </c>
      <c r="E150" s="832" t="s">
        <v>5586</v>
      </c>
      <c r="F150" s="832" t="s">
        <v>5589</v>
      </c>
      <c r="G150" s="832" t="s">
        <v>5590</v>
      </c>
      <c r="H150" s="849">
        <v>16</v>
      </c>
      <c r="I150" s="849">
        <v>3120</v>
      </c>
      <c r="J150" s="832">
        <v>0.72356215213358066</v>
      </c>
      <c r="K150" s="832">
        <v>195</v>
      </c>
      <c r="L150" s="849">
        <v>22</v>
      </c>
      <c r="M150" s="849">
        <v>4312</v>
      </c>
      <c r="N150" s="832">
        <v>1</v>
      </c>
      <c r="O150" s="832">
        <v>196</v>
      </c>
      <c r="P150" s="849">
        <v>19</v>
      </c>
      <c r="Q150" s="849">
        <v>3724</v>
      </c>
      <c r="R150" s="837">
        <v>0.86363636363636365</v>
      </c>
      <c r="S150" s="850">
        <v>196</v>
      </c>
    </row>
    <row r="151" spans="1:19" ht="14.4" customHeight="1" x14ac:dyDescent="0.3">
      <c r="A151" s="831" t="s">
        <v>5393</v>
      </c>
      <c r="B151" s="832" t="s">
        <v>5394</v>
      </c>
      <c r="C151" s="832" t="s">
        <v>612</v>
      </c>
      <c r="D151" s="832" t="s">
        <v>5386</v>
      </c>
      <c r="E151" s="832" t="s">
        <v>5586</v>
      </c>
      <c r="F151" s="832" t="s">
        <v>5591</v>
      </c>
      <c r="G151" s="832" t="s">
        <v>5592</v>
      </c>
      <c r="H151" s="849">
        <v>2</v>
      </c>
      <c r="I151" s="849">
        <v>74</v>
      </c>
      <c r="J151" s="832">
        <v>0.5</v>
      </c>
      <c r="K151" s="832">
        <v>37</v>
      </c>
      <c r="L151" s="849">
        <v>4</v>
      </c>
      <c r="M151" s="849">
        <v>148</v>
      </c>
      <c r="N151" s="832">
        <v>1</v>
      </c>
      <c r="O151" s="832">
        <v>37</v>
      </c>
      <c r="P151" s="849">
        <v>1</v>
      </c>
      <c r="Q151" s="849">
        <v>37</v>
      </c>
      <c r="R151" s="837">
        <v>0.25</v>
      </c>
      <c r="S151" s="850">
        <v>37</v>
      </c>
    </row>
    <row r="152" spans="1:19" ht="14.4" customHeight="1" x14ac:dyDescent="0.3">
      <c r="A152" s="831" t="s">
        <v>5393</v>
      </c>
      <c r="B152" s="832" t="s">
        <v>5394</v>
      </c>
      <c r="C152" s="832" t="s">
        <v>612</v>
      </c>
      <c r="D152" s="832" t="s">
        <v>5386</v>
      </c>
      <c r="E152" s="832" t="s">
        <v>5586</v>
      </c>
      <c r="F152" s="832" t="s">
        <v>5593</v>
      </c>
      <c r="G152" s="832" t="s">
        <v>5594</v>
      </c>
      <c r="H152" s="849"/>
      <c r="I152" s="849"/>
      <c r="J152" s="832"/>
      <c r="K152" s="832"/>
      <c r="L152" s="849"/>
      <c r="M152" s="849"/>
      <c r="N152" s="832"/>
      <c r="O152" s="832"/>
      <c r="P152" s="849">
        <v>81</v>
      </c>
      <c r="Q152" s="849">
        <v>6723</v>
      </c>
      <c r="R152" s="837"/>
      <c r="S152" s="850">
        <v>83</v>
      </c>
    </row>
    <row r="153" spans="1:19" ht="14.4" customHeight="1" x14ac:dyDescent="0.3">
      <c r="A153" s="831" t="s">
        <v>5393</v>
      </c>
      <c r="B153" s="832" t="s">
        <v>5394</v>
      </c>
      <c r="C153" s="832" t="s">
        <v>612</v>
      </c>
      <c r="D153" s="832" t="s">
        <v>5386</v>
      </c>
      <c r="E153" s="832" t="s">
        <v>5586</v>
      </c>
      <c r="F153" s="832" t="s">
        <v>5595</v>
      </c>
      <c r="G153" s="832" t="s">
        <v>5596</v>
      </c>
      <c r="H153" s="849">
        <v>83</v>
      </c>
      <c r="I153" s="849">
        <v>12035</v>
      </c>
      <c r="J153" s="832">
        <v>1.0506329113924051</v>
      </c>
      <c r="K153" s="832">
        <v>145</v>
      </c>
      <c r="L153" s="849">
        <v>79</v>
      </c>
      <c r="M153" s="849">
        <v>11455</v>
      </c>
      <c r="N153" s="832">
        <v>1</v>
      </c>
      <c r="O153" s="832">
        <v>145</v>
      </c>
      <c r="P153" s="849">
        <v>68</v>
      </c>
      <c r="Q153" s="849">
        <v>9928</v>
      </c>
      <c r="R153" s="837">
        <v>0.86669576604103016</v>
      </c>
      <c r="S153" s="850">
        <v>146</v>
      </c>
    </row>
    <row r="154" spans="1:19" ht="14.4" customHeight="1" x14ac:dyDescent="0.3">
      <c r="A154" s="831" t="s">
        <v>5393</v>
      </c>
      <c r="B154" s="832" t="s">
        <v>5394</v>
      </c>
      <c r="C154" s="832" t="s">
        <v>612</v>
      </c>
      <c r="D154" s="832" t="s">
        <v>5386</v>
      </c>
      <c r="E154" s="832" t="s">
        <v>5586</v>
      </c>
      <c r="F154" s="832" t="s">
        <v>5597</v>
      </c>
      <c r="G154" s="832" t="s">
        <v>5598</v>
      </c>
      <c r="H154" s="849">
        <v>168</v>
      </c>
      <c r="I154" s="849">
        <v>29736</v>
      </c>
      <c r="J154" s="832">
        <v>1.2444444444444445</v>
      </c>
      <c r="K154" s="832">
        <v>177</v>
      </c>
      <c r="L154" s="849">
        <v>135</v>
      </c>
      <c r="M154" s="849">
        <v>23895</v>
      </c>
      <c r="N154" s="832">
        <v>1</v>
      </c>
      <c r="O154" s="832">
        <v>177</v>
      </c>
      <c r="P154" s="849">
        <v>104</v>
      </c>
      <c r="Q154" s="849">
        <v>18512</v>
      </c>
      <c r="R154" s="837">
        <v>0.77472274534421426</v>
      </c>
      <c r="S154" s="850">
        <v>178</v>
      </c>
    </row>
    <row r="155" spans="1:19" ht="14.4" customHeight="1" x14ac:dyDescent="0.3">
      <c r="A155" s="831" t="s">
        <v>5393</v>
      </c>
      <c r="B155" s="832" t="s">
        <v>5394</v>
      </c>
      <c r="C155" s="832" t="s">
        <v>612</v>
      </c>
      <c r="D155" s="832" t="s">
        <v>5386</v>
      </c>
      <c r="E155" s="832" t="s">
        <v>5586</v>
      </c>
      <c r="F155" s="832" t="s">
        <v>5601</v>
      </c>
      <c r="G155" s="832" t="s">
        <v>5602</v>
      </c>
      <c r="H155" s="849">
        <v>168</v>
      </c>
      <c r="I155" s="849">
        <v>8232</v>
      </c>
      <c r="J155" s="832">
        <v>1.2444444444444445</v>
      </c>
      <c r="K155" s="832">
        <v>49</v>
      </c>
      <c r="L155" s="849">
        <v>135</v>
      </c>
      <c r="M155" s="849">
        <v>6615</v>
      </c>
      <c r="N155" s="832">
        <v>1</v>
      </c>
      <c r="O155" s="832">
        <v>49</v>
      </c>
      <c r="P155" s="849">
        <v>104</v>
      </c>
      <c r="Q155" s="849">
        <v>5096</v>
      </c>
      <c r="R155" s="837">
        <v>0.77037037037037037</v>
      </c>
      <c r="S155" s="850">
        <v>49</v>
      </c>
    </row>
    <row r="156" spans="1:19" ht="14.4" customHeight="1" x14ac:dyDescent="0.3">
      <c r="A156" s="831" t="s">
        <v>5393</v>
      </c>
      <c r="B156" s="832" t="s">
        <v>5394</v>
      </c>
      <c r="C156" s="832" t="s">
        <v>612</v>
      </c>
      <c r="D156" s="832" t="s">
        <v>5386</v>
      </c>
      <c r="E156" s="832" t="s">
        <v>5586</v>
      </c>
      <c r="F156" s="832" t="s">
        <v>5603</v>
      </c>
      <c r="G156" s="832" t="s">
        <v>5604</v>
      </c>
      <c r="H156" s="849">
        <v>1</v>
      </c>
      <c r="I156" s="849">
        <v>0</v>
      </c>
      <c r="J156" s="832"/>
      <c r="K156" s="832">
        <v>0</v>
      </c>
      <c r="L156" s="849">
        <v>3</v>
      </c>
      <c r="M156" s="849">
        <v>0</v>
      </c>
      <c r="N156" s="832"/>
      <c r="O156" s="832">
        <v>0</v>
      </c>
      <c r="P156" s="849">
        <v>5</v>
      </c>
      <c r="Q156" s="849">
        <v>0</v>
      </c>
      <c r="R156" s="837"/>
      <c r="S156" s="850">
        <v>0</v>
      </c>
    </row>
    <row r="157" spans="1:19" ht="14.4" customHeight="1" x14ac:dyDescent="0.3">
      <c r="A157" s="831" t="s">
        <v>5393</v>
      </c>
      <c r="B157" s="832" t="s">
        <v>5394</v>
      </c>
      <c r="C157" s="832" t="s">
        <v>612</v>
      </c>
      <c r="D157" s="832" t="s">
        <v>5386</v>
      </c>
      <c r="E157" s="832" t="s">
        <v>5586</v>
      </c>
      <c r="F157" s="832" t="s">
        <v>5605</v>
      </c>
      <c r="G157" s="832" t="s">
        <v>5606</v>
      </c>
      <c r="H157" s="849">
        <v>487</v>
      </c>
      <c r="I157" s="849">
        <v>0</v>
      </c>
      <c r="J157" s="832"/>
      <c r="K157" s="832">
        <v>0</v>
      </c>
      <c r="L157" s="849">
        <v>554</v>
      </c>
      <c r="M157" s="849">
        <v>0</v>
      </c>
      <c r="N157" s="832"/>
      <c r="O157" s="832">
        <v>0</v>
      </c>
      <c r="P157" s="849">
        <v>565</v>
      </c>
      <c r="Q157" s="849">
        <v>0</v>
      </c>
      <c r="R157" s="837"/>
      <c r="S157" s="850">
        <v>0</v>
      </c>
    </row>
    <row r="158" spans="1:19" ht="14.4" customHeight="1" x14ac:dyDescent="0.3">
      <c r="A158" s="831" t="s">
        <v>5393</v>
      </c>
      <c r="B158" s="832" t="s">
        <v>5394</v>
      </c>
      <c r="C158" s="832" t="s">
        <v>612</v>
      </c>
      <c r="D158" s="832" t="s">
        <v>5386</v>
      </c>
      <c r="E158" s="832" t="s">
        <v>5586</v>
      </c>
      <c r="F158" s="832" t="s">
        <v>5607</v>
      </c>
      <c r="G158" s="832" t="s">
        <v>5608</v>
      </c>
      <c r="H158" s="849">
        <v>248</v>
      </c>
      <c r="I158" s="849">
        <v>0</v>
      </c>
      <c r="J158" s="832"/>
      <c r="K158" s="832">
        <v>0</v>
      </c>
      <c r="L158" s="849">
        <v>239</v>
      </c>
      <c r="M158" s="849">
        <v>0</v>
      </c>
      <c r="N158" s="832"/>
      <c r="O158" s="832">
        <v>0</v>
      </c>
      <c r="P158" s="849">
        <v>252</v>
      </c>
      <c r="Q158" s="849">
        <v>0</v>
      </c>
      <c r="R158" s="837"/>
      <c r="S158" s="850">
        <v>0</v>
      </c>
    </row>
    <row r="159" spans="1:19" ht="14.4" customHeight="1" x14ac:dyDescent="0.3">
      <c r="A159" s="831" t="s">
        <v>5393</v>
      </c>
      <c r="B159" s="832" t="s">
        <v>5394</v>
      </c>
      <c r="C159" s="832" t="s">
        <v>612</v>
      </c>
      <c r="D159" s="832" t="s">
        <v>5386</v>
      </c>
      <c r="E159" s="832" t="s">
        <v>5586</v>
      </c>
      <c r="F159" s="832" t="s">
        <v>5609</v>
      </c>
      <c r="G159" s="832" t="s">
        <v>5610</v>
      </c>
      <c r="H159" s="849">
        <v>4</v>
      </c>
      <c r="I159" s="849">
        <v>133.34</v>
      </c>
      <c r="J159" s="832">
        <v>0.50003750093752353</v>
      </c>
      <c r="K159" s="832">
        <v>33.335000000000001</v>
      </c>
      <c r="L159" s="849">
        <v>8</v>
      </c>
      <c r="M159" s="849">
        <v>266.65999999999997</v>
      </c>
      <c r="N159" s="832">
        <v>1</v>
      </c>
      <c r="O159" s="832">
        <v>33.332499999999996</v>
      </c>
      <c r="P159" s="849">
        <v>2</v>
      </c>
      <c r="Q159" s="849">
        <v>66.67</v>
      </c>
      <c r="R159" s="837">
        <v>0.25001875046876176</v>
      </c>
      <c r="S159" s="850">
        <v>33.335000000000001</v>
      </c>
    </row>
    <row r="160" spans="1:19" ht="14.4" customHeight="1" x14ac:dyDescent="0.3">
      <c r="A160" s="831" t="s">
        <v>5393</v>
      </c>
      <c r="B160" s="832" t="s">
        <v>5394</v>
      </c>
      <c r="C160" s="832" t="s">
        <v>612</v>
      </c>
      <c r="D160" s="832" t="s">
        <v>5386</v>
      </c>
      <c r="E160" s="832" t="s">
        <v>5586</v>
      </c>
      <c r="F160" s="832" t="s">
        <v>5611</v>
      </c>
      <c r="G160" s="832" t="s">
        <v>5612</v>
      </c>
      <c r="H160" s="849">
        <v>5</v>
      </c>
      <c r="I160" s="849">
        <v>185</v>
      </c>
      <c r="J160" s="832">
        <v>0.625</v>
      </c>
      <c r="K160" s="832">
        <v>37</v>
      </c>
      <c r="L160" s="849">
        <v>8</v>
      </c>
      <c r="M160" s="849">
        <v>296</v>
      </c>
      <c r="N160" s="832">
        <v>1</v>
      </c>
      <c r="O160" s="832">
        <v>37</v>
      </c>
      <c r="P160" s="849">
        <v>3</v>
      </c>
      <c r="Q160" s="849">
        <v>111</v>
      </c>
      <c r="R160" s="837">
        <v>0.375</v>
      </c>
      <c r="S160" s="850">
        <v>37</v>
      </c>
    </row>
    <row r="161" spans="1:19" ht="14.4" customHeight="1" x14ac:dyDescent="0.3">
      <c r="A161" s="831" t="s">
        <v>5393</v>
      </c>
      <c r="B161" s="832" t="s">
        <v>5394</v>
      </c>
      <c r="C161" s="832" t="s">
        <v>612</v>
      </c>
      <c r="D161" s="832" t="s">
        <v>5386</v>
      </c>
      <c r="E161" s="832" t="s">
        <v>5586</v>
      </c>
      <c r="F161" s="832" t="s">
        <v>5613</v>
      </c>
      <c r="G161" s="832" t="s">
        <v>5614</v>
      </c>
      <c r="H161" s="849">
        <v>185</v>
      </c>
      <c r="I161" s="849">
        <v>15910</v>
      </c>
      <c r="J161" s="832">
        <v>1.2091503267973855</v>
      </c>
      <c r="K161" s="832">
        <v>86</v>
      </c>
      <c r="L161" s="849">
        <v>153</v>
      </c>
      <c r="M161" s="849">
        <v>13158</v>
      </c>
      <c r="N161" s="832">
        <v>1</v>
      </c>
      <c r="O161" s="832">
        <v>86</v>
      </c>
      <c r="P161" s="849">
        <v>140</v>
      </c>
      <c r="Q161" s="849">
        <v>12040</v>
      </c>
      <c r="R161" s="837">
        <v>0.91503267973856206</v>
      </c>
      <c r="S161" s="850">
        <v>86</v>
      </c>
    </row>
    <row r="162" spans="1:19" ht="14.4" customHeight="1" x14ac:dyDescent="0.3">
      <c r="A162" s="831" t="s">
        <v>5393</v>
      </c>
      <c r="B162" s="832" t="s">
        <v>5394</v>
      </c>
      <c r="C162" s="832" t="s">
        <v>612</v>
      </c>
      <c r="D162" s="832" t="s">
        <v>5386</v>
      </c>
      <c r="E162" s="832" t="s">
        <v>5586</v>
      </c>
      <c r="F162" s="832" t="s">
        <v>5615</v>
      </c>
      <c r="G162" s="832" t="s">
        <v>5616</v>
      </c>
      <c r="H162" s="849">
        <v>690</v>
      </c>
      <c r="I162" s="849">
        <v>22080</v>
      </c>
      <c r="J162" s="832">
        <v>0.86466165413533835</v>
      </c>
      <c r="K162" s="832">
        <v>32</v>
      </c>
      <c r="L162" s="849">
        <v>798</v>
      </c>
      <c r="M162" s="849">
        <v>25536</v>
      </c>
      <c r="N162" s="832">
        <v>1</v>
      </c>
      <c r="O162" s="832">
        <v>32</v>
      </c>
      <c r="P162" s="849">
        <v>749</v>
      </c>
      <c r="Q162" s="849">
        <v>23968</v>
      </c>
      <c r="R162" s="837">
        <v>0.93859649122807021</v>
      </c>
      <c r="S162" s="850">
        <v>32</v>
      </c>
    </row>
    <row r="163" spans="1:19" ht="14.4" customHeight="1" x14ac:dyDescent="0.3">
      <c r="A163" s="831" t="s">
        <v>5393</v>
      </c>
      <c r="B163" s="832" t="s">
        <v>5394</v>
      </c>
      <c r="C163" s="832" t="s">
        <v>612</v>
      </c>
      <c r="D163" s="832" t="s">
        <v>5386</v>
      </c>
      <c r="E163" s="832" t="s">
        <v>5586</v>
      </c>
      <c r="F163" s="832" t="s">
        <v>5617</v>
      </c>
      <c r="G163" s="832" t="s">
        <v>5618</v>
      </c>
      <c r="H163" s="849"/>
      <c r="I163" s="849"/>
      <c r="J163" s="832"/>
      <c r="K163" s="832"/>
      <c r="L163" s="849">
        <v>2</v>
      </c>
      <c r="M163" s="849">
        <v>0</v>
      </c>
      <c r="N163" s="832"/>
      <c r="O163" s="832">
        <v>0</v>
      </c>
      <c r="P163" s="849"/>
      <c r="Q163" s="849"/>
      <c r="R163" s="837"/>
      <c r="S163" s="850"/>
    </row>
    <row r="164" spans="1:19" ht="14.4" customHeight="1" x14ac:dyDescent="0.3">
      <c r="A164" s="831" t="s">
        <v>5393</v>
      </c>
      <c r="B164" s="832" t="s">
        <v>5394</v>
      </c>
      <c r="C164" s="832" t="s">
        <v>612</v>
      </c>
      <c r="D164" s="832" t="s">
        <v>5386</v>
      </c>
      <c r="E164" s="832" t="s">
        <v>5586</v>
      </c>
      <c r="F164" s="832" t="s">
        <v>5619</v>
      </c>
      <c r="G164" s="832" t="s">
        <v>5620</v>
      </c>
      <c r="H164" s="849"/>
      <c r="I164" s="849"/>
      <c r="J164" s="832"/>
      <c r="K164" s="832"/>
      <c r="L164" s="849">
        <v>1</v>
      </c>
      <c r="M164" s="849">
        <v>132</v>
      </c>
      <c r="N164" s="832">
        <v>1</v>
      </c>
      <c r="O164" s="832">
        <v>132</v>
      </c>
      <c r="P164" s="849"/>
      <c r="Q164" s="849"/>
      <c r="R164" s="837"/>
      <c r="S164" s="850"/>
    </row>
    <row r="165" spans="1:19" ht="14.4" customHeight="1" x14ac:dyDescent="0.3">
      <c r="A165" s="831" t="s">
        <v>5393</v>
      </c>
      <c r="B165" s="832" t="s">
        <v>5394</v>
      </c>
      <c r="C165" s="832" t="s">
        <v>612</v>
      </c>
      <c r="D165" s="832" t="s">
        <v>5386</v>
      </c>
      <c r="E165" s="832" t="s">
        <v>5586</v>
      </c>
      <c r="F165" s="832" t="s">
        <v>5621</v>
      </c>
      <c r="G165" s="832" t="s">
        <v>5622</v>
      </c>
      <c r="H165" s="849">
        <v>1</v>
      </c>
      <c r="I165" s="849">
        <v>354</v>
      </c>
      <c r="J165" s="832">
        <v>0.9971830985915493</v>
      </c>
      <c r="K165" s="832">
        <v>354</v>
      </c>
      <c r="L165" s="849">
        <v>1</v>
      </c>
      <c r="M165" s="849">
        <v>355</v>
      </c>
      <c r="N165" s="832">
        <v>1</v>
      </c>
      <c r="O165" s="832">
        <v>355</v>
      </c>
      <c r="P165" s="849">
        <v>1</v>
      </c>
      <c r="Q165" s="849">
        <v>355</v>
      </c>
      <c r="R165" s="837">
        <v>1</v>
      </c>
      <c r="S165" s="850">
        <v>355</v>
      </c>
    </row>
    <row r="166" spans="1:19" ht="14.4" customHeight="1" x14ac:dyDescent="0.3">
      <c r="A166" s="831" t="s">
        <v>5393</v>
      </c>
      <c r="B166" s="832" t="s">
        <v>5394</v>
      </c>
      <c r="C166" s="832" t="s">
        <v>612</v>
      </c>
      <c r="D166" s="832" t="s">
        <v>5386</v>
      </c>
      <c r="E166" s="832" t="s">
        <v>5586</v>
      </c>
      <c r="F166" s="832" t="s">
        <v>5625</v>
      </c>
      <c r="G166" s="832" t="s">
        <v>5626</v>
      </c>
      <c r="H166" s="849">
        <v>86</v>
      </c>
      <c r="I166" s="849">
        <v>40764</v>
      </c>
      <c r="J166" s="832">
        <v>1.3202914979757086</v>
      </c>
      <c r="K166" s="832">
        <v>474</v>
      </c>
      <c r="L166" s="849">
        <v>65</v>
      </c>
      <c r="M166" s="849">
        <v>30875</v>
      </c>
      <c r="N166" s="832">
        <v>1</v>
      </c>
      <c r="O166" s="832">
        <v>475</v>
      </c>
      <c r="P166" s="849">
        <v>62</v>
      </c>
      <c r="Q166" s="849">
        <v>29512</v>
      </c>
      <c r="R166" s="837">
        <v>0.95585425101214572</v>
      </c>
      <c r="S166" s="850">
        <v>476</v>
      </c>
    </row>
    <row r="167" spans="1:19" ht="14.4" customHeight="1" x14ac:dyDescent="0.3">
      <c r="A167" s="831" t="s">
        <v>5393</v>
      </c>
      <c r="B167" s="832" t="s">
        <v>5394</v>
      </c>
      <c r="C167" s="832" t="s">
        <v>612</v>
      </c>
      <c r="D167" s="832" t="s">
        <v>5386</v>
      </c>
      <c r="E167" s="832" t="s">
        <v>5586</v>
      </c>
      <c r="F167" s="832" t="s">
        <v>5631</v>
      </c>
      <c r="G167" s="832" t="s">
        <v>5632</v>
      </c>
      <c r="H167" s="849">
        <v>388</v>
      </c>
      <c r="I167" s="849">
        <v>10864</v>
      </c>
      <c r="J167" s="832">
        <v>0.96758104738154616</v>
      </c>
      <c r="K167" s="832">
        <v>28</v>
      </c>
      <c r="L167" s="849">
        <v>401</v>
      </c>
      <c r="M167" s="849">
        <v>11228</v>
      </c>
      <c r="N167" s="832">
        <v>1</v>
      </c>
      <c r="O167" s="832">
        <v>28</v>
      </c>
      <c r="P167" s="849">
        <v>333</v>
      </c>
      <c r="Q167" s="849">
        <v>9324</v>
      </c>
      <c r="R167" s="837">
        <v>0.83042394014962595</v>
      </c>
      <c r="S167" s="850">
        <v>28</v>
      </c>
    </row>
    <row r="168" spans="1:19" ht="14.4" customHeight="1" x14ac:dyDescent="0.3">
      <c r="A168" s="831" t="s">
        <v>5393</v>
      </c>
      <c r="B168" s="832" t="s">
        <v>5394</v>
      </c>
      <c r="C168" s="832" t="s">
        <v>612</v>
      </c>
      <c r="D168" s="832" t="s">
        <v>5386</v>
      </c>
      <c r="E168" s="832" t="s">
        <v>5586</v>
      </c>
      <c r="F168" s="832" t="s">
        <v>5633</v>
      </c>
      <c r="G168" s="832" t="s">
        <v>5634</v>
      </c>
      <c r="H168" s="849">
        <v>5</v>
      </c>
      <c r="I168" s="849">
        <v>885</v>
      </c>
      <c r="J168" s="832">
        <v>0.7142857142857143</v>
      </c>
      <c r="K168" s="832">
        <v>177</v>
      </c>
      <c r="L168" s="849">
        <v>7</v>
      </c>
      <c r="M168" s="849">
        <v>1239</v>
      </c>
      <c r="N168" s="832">
        <v>1</v>
      </c>
      <c r="O168" s="832">
        <v>177</v>
      </c>
      <c r="P168" s="849">
        <v>1</v>
      </c>
      <c r="Q168" s="849">
        <v>178</v>
      </c>
      <c r="R168" s="837">
        <v>0.14366424535916061</v>
      </c>
      <c r="S168" s="850">
        <v>178</v>
      </c>
    </row>
    <row r="169" spans="1:19" ht="14.4" customHeight="1" x14ac:dyDescent="0.3">
      <c r="A169" s="831" t="s">
        <v>5393</v>
      </c>
      <c r="B169" s="832" t="s">
        <v>5394</v>
      </c>
      <c r="C169" s="832" t="s">
        <v>612</v>
      </c>
      <c r="D169" s="832" t="s">
        <v>5386</v>
      </c>
      <c r="E169" s="832" t="s">
        <v>5586</v>
      </c>
      <c r="F169" s="832" t="s">
        <v>5635</v>
      </c>
      <c r="G169" s="832" t="s">
        <v>5636</v>
      </c>
      <c r="H169" s="849">
        <v>6</v>
      </c>
      <c r="I169" s="849">
        <v>354</v>
      </c>
      <c r="J169" s="832"/>
      <c r="K169" s="832">
        <v>59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5393</v>
      </c>
      <c r="B170" s="832" t="s">
        <v>5394</v>
      </c>
      <c r="C170" s="832" t="s">
        <v>612</v>
      </c>
      <c r="D170" s="832" t="s">
        <v>2570</v>
      </c>
      <c r="E170" s="832" t="s">
        <v>5586</v>
      </c>
      <c r="F170" s="832" t="s">
        <v>5591</v>
      </c>
      <c r="G170" s="832" t="s">
        <v>5592</v>
      </c>
      <c r="H170" s="849">
        <v>8</v>
      </c>
      <c r="I170" s="849">
        <v>296</v>
      </c>
      <c r="J170" s="832">
        <v>8</v>
      </c>
      <c r="K170" s="832">
        <v>37</v>
      </c>
      <c r="L170" s="849">
        <v>1</v>
      </c>
      <c r="M170" s="849">
        <v>37</v>
      </c>
      <c r="N170" s="832">
        <v>1</v>
      </c>
      <c r="O170" s="832">
        <v>37</v>
      </c>
      <c r="P170" s="849">
        <v>1</v>
      </c>
      <c r="Q170" s="849">
        <v>37</v>
      </c>
      <c r="R170" s="837">
        <v>1</v>
      </c>
      <c r="S170" s="850">
        <v>37</v>
      </c>
    </row>
    <row r="171" spans="1:19" ht="14.4" customHeight="1" x14ac:dyDescent="0.3">
      <c r="A171" s="831" t="s">
        <v>5393</v>
      </c>
      <c r="B171" s="832" t="s">
        <v>5394</v>
      </c>
      <c r="C171" s="832" t="s">
        <v>612</v>
      </c>
      <c r="D171" s="832" t="s">
        <v>2570</v>
      </c>
      <c r="E171" s="832" t="s">
        <v>5586</v>
      </c>
      <c r="F171" s="832" t="s">
        <v>5609</v>
      </c>
      <c r="G171" s="832" t="s">
        <v>5610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33.33</v>
      </c>
      <c r="R171" s="837"/>
      <c r="S171" s="850">
        <v>33.33</v>
      </c>
    </row>
    <row r="172" spans="1:19" ht="14.4" customHeight="1" x14ac:dyDescent="0.3">
      <c r="A172" s="831" t="s">
        <v>5393</v>
      </c>
      <c r="B172" s="832" t="s">
        <v>5394</v>
      </c>
      <c r="C172" s="832" t="s">
        <v>612</v>
      </c>
      <c r="D172" s="832" t="s">
        <v>2570</v>
      </c>
      <c r="E172" s="832" t="s">
        <v>5586</v>
      </c>
      <c r="F172" s="832" t="s">
        <v>5611</v>
      </c>
      <c r="G172" s="832" t="s">
        <v>5612</v>
      </c>
      <c r="H172" s="849">
        <v>1</v>
      </c>
      <c r="I172" s="849">
        <v>37</v>
      </c>
      <c r="J172" s="832"/>
      <c r="K172" s="832">
        <v>37</v>
      </c>
      <c r="L172" s="849"/>
      <c r="M172" s="849"/>
      <c r="N172" s="832"/>
      <c r="O172" s="832"/>
      <c r="P172" s="849">
        <v>1</v>
      </c>
      <c r="Q172" s="849">
        <v>37</v>
      </c>
      <c r="R172" s="837"/>
      <c r="S172" s="850">
        <v>37</v>
      </c>
    </row>
    <row r="173" spans="1:19" ht="14.4" customHeight="1" x14ac:dyDescent="0.3">
      <c r="A173" s="831" t="s">
        <v>5393</v>
      </c>
      <c r="B173" s="832" t="s">
        <v>5394</v>
      </c>
      <c r="C173" s="832" t="s">
        <v>612</v>
      </c>
      <c r="D173" s="832" t="s">
        <v>2570</v>
      </c>
      <c r="E173" s="832" t="s">
        <v>5586</v>
      </c>
      <c r="F173" s="832" t="s">
        <v>5621</v>
      </c>
      <c r="G173" s="832" t="s">
        <v>5622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355</v>
      </c>
      <c r="R173" s="837"/>
      <c r="S173" s="850">
        <v>355</v>
      </c>
    </row>
    <row r="174" spans="1:19" ht="14.4" customHeight="1" x14ac:dyDescent="0.3">
      <c r="A174" s="831" t="s">
        <v>5393</v>
      </c>
      <c r="B174" s="832" t="s">
        <v>5394</v>
      </c>
      <c r="C174" s="832" t="s">
        <v>612</v>
      </c>
      <c r="D174" s="832" t="s">
        <v>2570</v>
      </c>
      <c r="E174" s="832" t="s">
        <v>5586</v>
      </c>
      <c r="F174" s="832" t="s">
        <v>5633</v>
      </c>
      <c r="G174" s="832" t="s">
        <v>5634</v>
      </c>
      <c r="H174" s="849">
        <v>1</v>
      </c>
      <c r="I174" s="849">
        <v>177</v>
      </c>
      <c r="J174" s="832"/>
      <c r="K174" s="832">
        <v>177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5393</v>
      </c>
      <c r="B175" s="832" t="s">
        <v>5394</v>
      </c>
      <c r="C175" s="832" t="s">
        <v>612</v>
      </c>
      <c r="D175" s="832" t="s">
        <v>5390</v>
      </c>
      <c r="E175" s="832" t="s">
        <v>5586</v>
      </c>
      <c r="F175" s="832" t="s">
        <v>5603</v>
      </c>
      <c r="G175" s="832" t="s">
        <v>5604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0</v>
      </c>
      <c r="R175" s="837"/>
      <c r="S175" s="850">
        <v>0</v>
      </c>
    </row>
    <row r="176" spans="1:19" ht="14.4" customHeight="1" x14ac:dyDescent="0.3">
      <c r="A176" s="831" t="s">
        <v>5393</v>
      </c>
      <c r="B176" s="832" t="s">
        <v>5394</v>
      </c>
      <c r="C176" s="832" t="s">
        <v>612</v>
      </c>
      <c r="D176" s="832" t="s">
        <v>5390</v>
      </c>
      <c r="E176" s="832" t="s">
        <v>5586</v>
      </c>
      <c r="F176" s="832" t="s">
        <v>5609</v>
      </c>
      <c r="G176" s="832" t="s">
        <v>5610</v>
      </c>
      <c r="H176" s="849"/>
      <c r="I176" s="849"/>
      <c r="J176" s="832"/>
      <c r="K176" s="832"/>
      <c r="L176" s="849"/>
      <c r="M176" s="849"/>
      <c r="N176" s="832"/>
      <c r="O176" s="832"/>
      <c r="P176" s="849">
        <v>1</v>
      </c>
      <c r="Q176" s="849">
        <v>33.33</v>
      </c>
      <c r="R176" s="837"/>
      <c r="S176" s="850">
        <v>33.33</v>
      </c>
    </row>
    <row r="177" spans="1:19" ht="14.4" customHeight="1" x14ac:dyDescent="0.3">
      <c r="A177" s="831" t="s">
        <v>5393</v>
      </c>
      <c r="B177" s="832" t="s">
        <v>5394</v>
      </c>
      <c r="C177" s="832" t="s">
        <v>612</v>
      </c>
      <c r="D177" s="832" t="s">
        <v>5390</v>
      </c>
      <c r="E177" s="832" t="s">
        <v>5586</v>
      </c>
      <c r="F177" s="832" t="s">
        <v>5611</v>
      </c>
      <c r="G177" s="832" t="s">
        <v>5612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37</v>
      </c>
      <c r="R177" s="837"/>
      <c r="S177" s="850">
        <v>37</v>
      </c>
    </row>
    <row r="178" spans="1:19" ht="14.4" customHeight="1" x14ac:dyDescent="0.3">
      <c r="A178" s="831" t="s">
        <v>5393</v>
      </c>
      <c r="B178" s="832" t="s">
        <v>5394</v>
      </c>
      <c r="C178" s="832" t="s">
        <v>612</v>
      </c>
      <c r="D178" s="832" t="s">
        <v>5390</v>
      </c>
      <c r="E178" s="832" t="s">
        <v>5586</v>
      </c>
      <c r="F178" s="832" t="s">
        <v>5621</v>
      </c>
      <c r="G178" s="832" t="s">
        <v>5622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355</v>
      </c>
      <c r="R178" s="837"/>
      <c r="S178" s="850">
        <v>355</v>
      </c>
    </row>
    <row r="179" spans="1:19" ht="14.4" customHeight="1" x14ac:dyDescent="0.3">
      <c r="A179" s="831" t="s">
        <v>5393</v>
      </c>
      <c r="B179" s="832" t="s">
        <v>5394</v>
      </c>
      <c r="C179" s="832" t="s">
        <v>612</v>
      </c>
      <c r="D179" s="832" t="s">
        <v>2571</v>
      </c>
      <c r="E179" s="832" t="s">
        <v>5395</v>
      </c>
      <c r="F179" s="832" t="s">
        <v>5400</v>
      </c>
      <c r="G179" s="832" t="s">
        <v>5399</v>
      </c>
      <c r="H179" s="849">
        <v>1</v>
      </c>
      <c r="I179" s="849">
        <v>267.08999999999997</v>
      </c>
      <c r="J179" s="832">
        <v>0.96768233035034956</v>
      </c>
      <c r="K179" s="832">
        <v>267.08999999999997</v>
      </c>
      <c r="L179" s="849">
        <v>1</v>
      </c>
      <c r="M179" s="849">
        <v>276.01</v>
      </c>
      <c r="N179" s="832">
        <v>1</v>
      </c>
      <c r="O179" s="832">
        <v>276.01</v>
      </c>
      <c r="P179" s="849"/>
      <c r="Q179" s="849"/>
      <c r="R179" s="837"/>
      <c r="S179" s="850"/>
    </row>
    <row r="180" spans="1:19" ht="14.4" customHeight="1" x14ac:dyDescent="0.3">
      <c r="A180" s="831" t="s">
        <v>5393</v>
      </c>
      <c r="B180" s="832" t="s">
        <v>5394</v>
      </c>
      <c r="C180" s="832" t="s">
        <v>612</v>
      </c>
      <c r="D180" s="832" t="s">
        <v>2571</v>
      </c>
      <c r="E180" s="832" t="s">
        <v>5395</v>
      </c>
      <c r="F180" s="832" t="s">
        <v>5406</v>
      </c>
      <c r="G180" s="832" t="s">
        <v>5407</v>
      </c>
      <c r="H180" s="849">
        <v>1</v>
      </c>
      <c r="I180" s="849">
        <v>12495.63</v>
      </c>
      <c r="J180" s="832"/>
      <c r="K180" s="832">
        <v>12495.63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5393</v>
      </c>
      <c r="B181" s="832" t="s">
        <v>5394</v>
      </c>
      <c r="C181" s="832" t="s">
        <v>612</v>
      </c>
      <c r="D181" s="832" t="s">
        <v>2571</v>
      </c>
      <c r="E181" s="832" t="s">
        <v>5395</v>
      </c>
      <c r="F181" s="832" t="s">
        <v>5408</v>
      </c>
      <c r="G181" s="832" t="s">
        <v>5407</v>
      </c>
      <c r="H181" s="849">
        <v>1</v>
      </c>
      <c r="I181" s="849">
        <v>31239.07</v>
      </c>
      <c r="J181" s="832"/>
      <c r="K181" s="832">
        <v>31239.07</v>
      </c>
      <c r="L181" s="849"/>
      <c r="M181" s="849"/>
      <c r="N181" s="832"/>
      <c r="O181" s="832"/>
      <c r="P181" s="849">
        <v>1.8399999999999999</v>
      </c>
      <c r="Q181" s="849">
        <v>54326.400000000001</v>
      </c>
      <c r="R181" s="837"/>
      <c r="S181" s="850">
        <v>29525.217391304352</v>
      </c>
    </row>
    <row r="182" spans="1:19" ht="14.4" customHeight="1" x14ac:dyDescent="0.3">
      <c r="A182" s="831" t="s">
        <v>5393</v>
      </c>
      <c r="B182" s="832" t="s">
        <v>5394</v>
      </c>
      <c r="C182" s="832" t="s">
        <v>612</v>
      </c>
      <c r="D182" s="832" t="s">
        <v>2571</v>
      </c>
      <c r="E182" s="832" t="s">
        <v>5395</v>
      </c>
      <c r="F182" s="832" t="s">
        <v>5440</v>
      </c>
      <c r="G182" s="832" t="s">
        <v>823</v>
      </c>
      <c r="H182" s="849">
        <v>0.3</v>
      </c>
      <c r="I182" s="849">
        <v>21.22</v>
      </c>
      <c r="J182" s="832">
        <v>3.0014144271570014</v>
      </c>
      <c r="K182" s="832">
        <v>70.733333333333334</v>
      </c>
      <c r="L182" s="849">
        <v>0.1</v>
      </c>
      <c r="M182" s="849">
        <v>7.07</v>
      </c>
      <c r="N182" s="832">
        <v>1</v>
      </c>
      <c r="O182" s="832">
        <v>70.7</v>
      </c>
      <c r="P182" s="849">
        <v>0.2</v>
      </c>
      <c r="Q182" s="849">
        <v>17.03</v>
      </c>
      <c r="R182" s="837">
        <v>2.408769448373409</v>
      </c>
      <c r="S182" s="850">
        <v>85.15</v>
      </c>
    </row>
    <row r="183" spans="1:19" ht="14.4" customHeight="1" x14ac:dyDescent="0.3">
      <c r="A183" s="831" t="s">
        <v>5393</v>
      </c>
      <c r="B183" s="832" t="s">
        <v>5394</v>
      </c>
      <c r="C183" s="832" t="s">
        <v>612</v>
      </c>
      <c r="D183" s="832" t="s">
        <v>2571</v>
      </c>
      <c r="E183" s="832" t="s">
        <v>5395</v>
      </c>
      <c r="F183" s="832" t="s">
        <v>5450</v>
      </c>
      <c r="G183" s="832" t="s">
        <v>5451</v>
      </c>
      <c r="H183" s="849"/>
      <c r="I183" s="849"/>
      <c r="J183" s="832"/>
      <c r="K183" s="832"/>
      <c r="L183" s="849">
        <v>0.02</v>
      </c>
      <c r="M183" s="849">
        <v>5.12</v>
      </c>
      <c r="N183" s="832">
        <v>1</v>
      </c>
      <c r="O183" s="832">
        <v>256</v>
      </c>
      <c r="P183" s="849"/>
      <c r="Q183" s="849"/>
      <c r="R183" s="837"/>
      <c r="S183" s="850"/>
    </row>
    <row r="184" spans="1:19" ht="14.4" customHeight="1" x14ac:dyDescent="0.3">
      <c r="A184" s="831" t="s">
        <v>5393</v>
      </c>
      <c r="B184" s="832" t="s">
        <v>5394</v>
      </c>
      <c r="C184" s="832" t="s">
        <v>612</v>
      </c>
      <c r="D184" s="832" t="s">
        <v>2571</v>
      </c>
      <c r="E184" s="832" t="s">
        <v>5395</v>
      </c>
      <c r="F184" s="832" t="s">
        <v>5470</v>
      </c>
      <c r="G184" s="832" t="s">
        <v>733</v>
      </c>
      <c r="H184" s="849"/>
      <c r="I184" s="849"/>
      <c r="J184" s="832"/>
      <c r="K184" s="832"/>
      <c r="L184" s="849">
        <v>1</v>
      </c>
      <c r="M184" s="849">
        <v>789.29</v>
      </c>
      <c r="N184" s="832">
        <v>1</v>
      </c>
      <c r="O184" s="832">
        <v>789.29</v>
      </c>
      <c r="P184" s="849"/>
      <c r="Q184" s="849"/>
      <c r="R184" s="837"/>
      <c r="S184" s="850"/>
    </row>
    <row r="185" spans="1:19" ht="14.4" customHeight="1" x14ac:dyDescent="0.3">
      <c r="A185" s="831" t="s">
        <v>5393</v>
      </c>
      <c r="B185" s="832" t="s">
        <v>5394</v>
      </c>
      <c r="C185" s="832" t="s">
        <v>612</v>
      </c>
      <c r="D185" s="832" t="s">
        <v>2571</v>
      </c>
      <c r="E185" s="832" t="s">
        <v>5395</v>
      </c>
      <c r="F185" s="832" t="s">
        <v>5486</v>
      </c>
      <c r="G185" s="832" t="s">
        <v>5487</v>
      </c>
      <c r="H185" s="849"/>
      <c r="I185" s="849"/>
      <c r="J185" s="832"/>
      <c r="K185" s="832"/>
      <c r="L185" s="849"/>
      <c r="M185" s="849"/>
      <c r="N185" s="832"/>
      <c r="O185" s="832"/>
      <c r="P185" s="849">
        <v>0.24</v>
      </c>
      <c r="Q185" s="849">
        <v>5225.2</v>
      </c>
      <c r="R185" s="837"/>
      <c r="S185" s="850">
        <v>21771.666666666668</v>
      </c>
    </row>
    <row r="186" spans="1:19" ht="14.4" customHeight="1" x14ac:dyDescent="0.3">
      <c r="A186" s="831" t="s">
        <v>5393</v>
      </c>
      <c r="B186" s="832" t="s">
        <v>5394</v>
      </c>
      <c r="C186" s="832" t="s">
        <v>612</v>
      </c>
      <c r="D186" s="832" t="s">
        <v>2571</v>
      </c>
      <c r="E186" s="832" t="s">
        <v>5570</v>
      </c>
      <c r="F186" s="832" t="s">
        <v>5571</v>
      </c>
      <c r="G186" s="832" t="s">
        <v>5572</v>
      </c>
      <c r="H186" s="849">
        <v>17</v>
      </c>
      <c r="I186" s="849">
        <v>33945.56</v>
      </c>
      <c r="J186" s="832"/>
      <c r="K186" s="832">
        <v>1996.7976470588235</v>
      </c>
      <c r="L186" s="849"/>
      <c r="M186" s="849"/>
      <c r="N186" s="832"/>
      <c r="O186" s="832"/>
      <c r="P186" s="849">
        <v>13</v>
      </c>
      <c r="Q186" s="849">
        <v>28074.41</v>
      </c>
      <c r="R186" s="837"/>
      <c r="S186" s="850">
        <v>2159.5700000000002</v>
      </c>
    </row>
    <row r="187" spans="1:19" ht="14.4" customHeight="1" x14ac:dyDescent="0.3">
      <c r="A187" s="831" t="s">
        <v>5393</v>
      </c>
      <c r="B187" s="832" t="s">
        <v>5394</v>
      </c>
      <c r="C187" s="832" t="s">
        <v>612</v>
      </c>
      <c r="D187" s="832" t="s">
        <v>2571</v>
      </c>
      <c r="E187" s="832" t="s">
        <v>5570</v>
      </c>
      <c r="F187" s="832" t="s">
        <v>5573</v>
      </c>
      <c r="G187" s="832" t="s">
        <v>5574</v>
      </c>
      <c r="H187" s="849"/>
      <c r="I187" s="849"/>
      <c r="J187" s="832"/>
      <c r="K187" s="832"/>
      <c r="L187" s="849">
        <v>3</v>
      </c>
      <c r="M187" s="849">
        <v>7747.92</v>
      </c>
      <c r="N187" s="832">
        <v>1</v>
      </c>
      <c r="O187" s="832">
        <v>2582.64</v>
      </c>
      <c r="P187" s="849"/>
      <c r="Q187" s="849"/>
      <c r="R187" s="837"/>
      <c r="S187" s="850"/>
    </row>
    <row r="188" spans="1:19" ht="14.4" customHeight="1" x14ac:dyDescent="0.3">
      <c r="A188" s="831" t="s">
        <v>5393</v>
      </c>
      <c r="B188" s="832" t="s">
        <v>5394</v>
      </c>
      <c r="C188" s="832" t="s">
        <v>612</v>
      </c>
      <c r="D188" s="832" t="s">
        <v>2571</v>
      </c>
      <c r="E188" s="832" t="s">
        <v>5570</v>
      </c>
      <c r="F188" s="832" t="s">
        <v>5575</v>
      </c>
      <c r="G188" s="832" t="s">
        <v>5576</v>
      </c>
      <c r="H188" s="849"/>
      <c r="I188" s="849"/>
      <c r="J188" s="832"/>
      <c r="K188" s="832"/>
      <c r="L188" s="849"/>
      <c r="M188" s="849"/>
      <c r="N188" s="832"/>
      <c r="O188" s="832"/>
      <c r="P188" s="849">
        <v>4</v>
      </c>
      <c r="Q188" s="849">
        <v>34620.76</v>
      </c>
      <c r="R188" s="837"/>
      <c r="S188" s="850">
        <v>8655.19</v>
      </c>
    </row>
    <row r="189" spans="1:19" ht="14.4" customHeight="1" x14ac:dyDescent="0.3">
      <c r="A189" s="831" t="s">
        <v>5393</v>
      </c>
      <c r="B189" s="832" t="s">
        <v>5394</v>
      </c>
      <c r="C189" s="832" t="s">
        <v>612</v>
      </c>
      <c r="D189" s="832" t="s">
        <v>2571</v>
      </c>
      <c r="E189" s="832" t="s">
        <v>5570</v>
      </c>
      <c r="F189" s="832" t="s">
        <v>5577</v>
      </c>
      <c r="G189" s="832" t="s">
        <v>5578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10309.15</v>
      </c>
      <c r="R189" s="837"/>
      <c r="S189" s="850">
        <v>10309.15</v>
      </c>
    </row>
    <row r="190" spans="1:19" ht="14.4" customHeight="1" x14ac:dyDescent="0.3">
      <c r="A190" s="831" t="s">
        <v>5393</v>
      </c>
      <c r="B190" s="832" t="s">
        <v>5394</v>
      </c>
      <c r="C190" s="832" t="s">
        <v>612</v>
      </c>
      <c r="D190" s="832" t="s">
        <v>2571</v>
      </c>
      <c r="E190" s="832" t="s">
        <v>5570</v>
      </c>
      <c r="F190" s="832" t="s">
        <v>5579</v>
      </c>
      <c r="G190" s="832" t="s">
        <v>5580</v>
      </c>
      <c r="H190" s="849">
        <v>11</v>
      </c>
      <c r="I190" s="849">
        <v>2654.63</v>
      </c>
      <c r="J190" s="832">
        <v>3.6214479625663345</v>
      </c>
      <c r="K190" s="832">
        <v>241.33</v>
      </c>
      <c r="L190" s="849">
        <v>3</v>
      </c>
      <c r="M190" s="849">
        <v>733.03</v>
      </c>
      <c r="N190" s="832">
        <v>1</v>
      </c>
      <c r="O190" s="832">
        <v>244.34333333333333</v>
      </c>
      <c r="P190" s="849">
        <v>6</v>
      </c>
      <c r="Q190" s="849">
        <v>1473.66</v>
      </c>
      <c r="R190" s="837">
        <v>2.0103679249143966</v>
      </c>
      <c r="S190" s="850">
        <v>245.61</v>
      </c>
    </row>
    <row r="191" spans="1:19" ht="14.4" customHeight="1" x14ac:dyDescent="0.3">
      <c r="A191" s="831" t="s">
        <v>5393</v>
      </c>
      <c r="B191" s="832" t="s">
        <v>5394</v>
      </c>
      <c r="C191" s="832" t="s">
        <v>612</v>
      </c>
      <c r="D191" s="832" t="s">
        <v>2571</v>
      </c>
      <c r="E191" s="832" t="s">
        <v>5586</v>
      </c>
      <c r="F191" s="832" t="s">
        <v>5589</v>
      </c>
      <c r="G191" s="832" t="s">
        <v>5590</v>
      </c>
      <c r="H191" s="849">
        <v>13</v>
      </c>
      <c r="I191" s="849">
        <v>2535</v>
      </c>
      <c r="J191" s="832">
        <v>4.3112244897959187</v>
      </c>
      <c r="K191" s="832">
        <v>195</v>
      </c>
      <c r="L191" s="849">
        <v>3</v>
      </c>
      <c r="M191" s="849">
        <v>588</v>
      </c>
      <c r="N191" s="832">
        <v>1</v>
      </c>
      <c r="O191" s="832">
        <v>196</v>
      </c>
      <c r="P191" s="849">
        <v>11</v>
      </c>
      <c r="Q191" s="849">
        <v>2156</v>
      </c>
      <c r="R191" s="837">
        <v>3.6666666666666665</v>
      </c>
      <c r="S191" s="850">
        <v>196</v>
      </c>
    </row>
    <row r="192" spans="1:19" ht="14.4" customHeight="1" x14ac:dyDescent="0.3">
      <c r="A192" s="831" t="s">
        <v>5393</v>
      </c>
      <c r="B192" s="832" t="s">
        <v>5394</v>
      </c>
      <c r="C192" s="832" t="s">
        <v>612</v>
      </c>
      <c r="D192" s="832" t="s">
        <v>2571</v>
      </c>
      <c r="E192" s="832" t="s">
        <v>5586</v>
      </c>
      <c r="F192" s="832" t="s">
        <v>5591</v>
      </c>
      <c r="G192" s="832" t="s">
        <v>5592</v>
      </c>
      <c r="H192" s="849">
        <v>28</v>
      </c>
      <c r="I192" s="849">
        <v>1036</v>
      </c>
      <c r="J192" s="832">
        <v>0.73684210526315785</v>
      </c>
      <c r="K192" s="832">
        <v>37</v>
      </c>
      <c r="L192" s="849">
        <v>38</v>
      </c>
      <c r="M192" s="849">
        <v>1406</v>
      </c>
      <c r="N192" s="832">
        <v>1</v>
      </c>
      <c r="O192" s="832">
        <v>37</v>
      </c>
      <c r="P192" s="849">
        <v>37</v>
      </c>
      <c r="Q192" s="849">
        <v>1369</v>
      </c>
      <c r="R192" s="837">
        <v>0.97368421052631582</v>
      </c>
      <c r="S192" s="850">
        <v>37</v>
      </c>
    </row>
    <row r="193" spans="1:19" ht="14.4" customHeight="1" x14ac:dyDescent="0.3">
      <c r="A193" s="831" t="s">
        <v>5393</v>
      </c>
      <c r="B193" s="832" t="s">
        <v>5394</v>
      </c>
      <c r="C193" s="832" t="s">
        <v>612</v>
      </c>
      <c r="D193" s="832" t="s">
        <v>2571</v>
      </c>
      <c r="E193" s="832" t="s">
        <v>5586</v>
      </c>
      <c r="F193" s="832" t="s">
        <v>5603</v>
      </c>
      <c r="G193" s="832" t="s">
        <v>5604</v>
      </c>
      <c r="H193" s="849">
        <v>1</v>
      </c>
      <c r="I193" s="849">
        <v>0</v>
      </c>
      <c r="J193" s="832"/>
      <c r="K193" s="832">
        <v>0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5393</v>
      </c>
      <c r="B194" s="832" t="s">
        <v>5394</v>
      </c>
      <c r="C194" s="832" t="s">
        <v>612</v>
      </c>
      <c r="D194" s="832" t="s">
        <v>2571</v>
      </c>
      <c r="E194" s="832" t="s">
        <v>5586</v>
      </c>
      <c r="F194" s="832" t="s">
        <v>5609</v>
      </c>
      <c r="G194" s="832" t="s">
        <v>5610</v>
      </c>
      <c r="H194" s="849">
        <v>188</v>
      </c>
      <c r="I194" s="849">
        <v>6266.67</v>
      </c>
      <c r="J194" s="832">
        <v>0.72586939222756464</v>
      </c>
      <c r="K194" s="832">
        <v>33.333351063829788</v>
      </c>
      <c r="L194" s="849">
        <v>259</v>
      </c>
      <c r="M194" s="849">
        <v>8633.33</v>
      </c>
      <c r="N194" s="832">
        <v>1</v>
      </c>
      <c r="O194" s="832">
        <v>33.333320463320462</v>
      </c>
      <c r="P194" s="849">
        <v>242</v>
      </c>
      <c r="Q194" s="849">
        <v>8066.65</v>
      </c>
      <c r="R194" s="837">
        <v>0.93436136461828745</v>
      </c>
      <c r="S194" s="850">
        <v>33.333264462809915</v>
      </c>
    </row>
    <row r="195" spans="1:19" ht="14.4" customHeight="1" x14ac:dyDescent="0.3">
      <c r="A195" s="831" t="s">
        <v>5393</v>
      </c>
      <c r="B195" s="832" t="s">
        <v>5394</v>
      </c>
      <c r="C195" s="832" t="s">
        <v>612</v>
      </c>
      <c r="D195" s="832" t="s">
        <v>2571</v>
      </c>
      <c r="E195" s="832" t="s">
        <v>5586</v>
      </c>
      <c r="F195" s="832" t="s">
        <v>5611</v>
      </c>
      <c r="G195" s="832" t="s">
        <v>5612</v>
      </c>
      <c r="H195" s="849">
        <v>297</v>
      </c>
      <c r="I195" s="849">
        <v>10989</v>
      </c>
      <c r="J195" s="832">
        <v>1.1467181467181466</v>
      </c>
      <c r="K195" s="832">
        <v>37</v>
      </c>
      <c r="L195" s="849">
        <v>259</v>
      </c>
      <c r="M195" s="849">
        <v>9583</v>
      </c>
      <c r="N195" s="832">
        <v>1</v>
      </c>
      <c r="O195" s="832">
        <v>37</v>
      </c>
      <c r="P195" s="849">
        <v>242</v>
      </c>
      <c r="Q195" s="849">
        <v>8954</v>
      </c>
      <c r="R195" s="837">
        <v>0.93436293436293438</v>
      </c>
      <c r="S195" s="850">
        <v>37</v>
      </c>
    </row>
    <row r="196" spans="1:19" ht="14.4" customHeight="1" x14ac:dyDescent="0.3">
      <c r="A196" s="831" t="s">
        <v>5393</v>
      </c>
      <c r="B196" s="832" t="s">
        <v>5394</v>
      </c>
      <c r="C196" s="832" t="s">
        <v>612</v>
      </c>
      <c r="D196" s="832" t="s">
        <v>2571</v>
      </c>
      <c r="E196" s="832" t="s">
        <v>5586</v>
      </c>
      <c r="F196" s="832" t="s">
        <v>5619</v>
      </c>
      <c r="G196" s="832" t="s">
        <v>5620</v>
      </c>
      <c r="H196" s="849"/>
      <c r="I196" s="849"/>
      <c r="J196" s="832"/>
      <c r="K196" s="832"/>
      <c r="L196" s="849">
        <v>1</v>
      </c>
      <c r="M196" s="849">
        <v>132</v>
      </c>
      <c r="N196" s="832">
        <v>1</v>
      </c>
      <c r="O196" s="832">
        <v>132</v>
      </c>
      <c r="P196" s="849">
        <v>1</v>
      </c>
      <c r="Q196" s="849">
        <v>132</v>
      </c>
      <c r="R196" s="837">
        <v>1</v>
      </c>
      <c r="S196" s="850">
        <v>132</v>
      </c>
    </row>
    <row r="197" spans="1:19" ht="14.4" customHeight="1" x14ac:dyDescent="0.3">
      <c r="A197" s="831" t="s">
        <v>5393</v>
      </c>
      <c r="B197" s="832" t="s">
        <v>5394</v>
      </c>
      <c r="C197" s="832" t="s">
        <v>612</v>
      </c>
      <c r="D197" s="832" t="s">
        <v>2571</v>
      </c>
      <c r="E197" s="832" t="s">
        <v>5586</v>
      </c>
      <c r="F197" s="832" t="s">
        <v>5621</v>
      </c>
      <c r="G197" s="832" t="s">
        <v>5622</v>
      </c>
      <c r="H197" s="849">
        <v>285</v>
      </c>
      <c r="I197" s="849">
        <v>100890</v>
      </c>
      <c r="J197" s="832">
        <v>1.2410357340549849</v>
      </c>
      <c r="K197" s="832">
        <v>354</v>
      </c>
      <c r="L197" s="849">
        <v>229</v>
      </c>
      <c r="M197" s="849">
        <v>81295</v>
      </c>
      <c r="N197" s="832">
        <v>1</v>
      </c>
      <c r="O197" s="832">
        <v>355</v>
      </c>
      <c r="P197" s="849">
        <v>130</v>
      </c>
      <c r="Q197" s="849">
        <v>46150</v>
      </c>
      <c r="R197" s="837">
        <v>0.56768558951965065</v>
      </c>
      <c r="S197" s="850">
        <v>355</v>
      </c>
    </row>
    <row r="198" spans="1:19" ht="14.4" customHeight="1" x14ac:dyDescent="0.3">
      <c r="A198" s="831" t="s">
        <v>5393</v>
      </c>
      <c r="B198" s="832" t="s">
        <v>5394</v>
      </c>
      <c r="C198" s="832" t="s">
        <v>612</v>
      </c>
      <c r="D198" s="832" t="s">
        <v>2571</v>
      </c>
      <c r="E198" s="832" t="s">
        <v>5586</v>
      </c>
      <c r="F198" s="832" t="s">
        <v>5629</v>
      </c>
      <c r="G198" s="832" t="s">
        <v>5630</v>
      </c>
      <c r="H198" s="849">
        <v>1</v>
      </c>
      <c r="I198" s="849">
        <v>59</v>
      </c>
      <c r="J198" s="832"/>
      <c r="K198" s="832">
        <v>59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5393</v>
      </c>
      <c r="B199" s="832" t="s">
        <v>5394</v>
      </c>
      <c r="C199" s="832" t="s">
        <v>612</v>
      </c>
      <c r="D199" s="832" t="s">
        <v>2571</v>
      </c>
      <c r="E199" s="832" t="s">
        <v>5586</v>
      </c>
      <c r="F199" s="832" t="s">
        <v>5633</v>
      </c>
      <c r="G199" s="832" t="s">
        <v>5634</v>
      </c>
      <c r="H199" s="849">
        <v>4</v>
      </c>
      <c r="I199" s="849">
        <v>708</v>
      </c>
      <c r="J199" s="832">
        <v>0.21052631578947367</v>
      </c>
      <c r="K199" s="832">
        <v>177</v>
      </c>
      <c r="L199" s="849">
        <v>19</v>
      </c>
      <c r="M199" s="849">
        <v>3363</v>
      </c>
      <c r="N199" s="832">
        <v>1</v>
      </c>
      <c r="O199" s="832">
        <v>177</v>
      </c>
      <c r="P199" s="849">
        <v>103</v>
      </c>
      <c r="Q199" s="849">
        <v>18334</v>
      </c>
      <c r="R199" s="837">
        <v>5.4516800475765681</v>
      </c>
      <c r="S199" s="850">
        <v>178</v>
      </c>
    </row>
    <row r="200" spans="1:19" ht="14.4" customHeight="1" x14ac:dyDescent="0.3">
      <c r="A200" s="831" t="s">
        <v>5393</v>
      </c>
      <c r="B200" s="832" t="s">
        <v>5394</v>
      </c>
      <c r="C200" s="832" t="s">
        <v>612</v>
      </c>
      <c r="D200" s="832" t="s">
        <v>2571</v>
      </c>
      <c r="E200" s="832" t="s">
        <v>5586</v>
      </c>
      <c r="F200" s="832" t="s">
        <v>5637</v>
      </c>
      <c r="G200" s="832" t="s">
        <v>5638</v>
      </c>
      <c r="H200" s="849">
        <v>8</v>
      </c>
      <c r="I200" s="849">
        <v>5608</v>
      </c>
      <c r="J200" s="832">
        <v>0.72727272727272729</v>
      </c>
      <c r="K200" s="832">
        <v>701</v>
      </c>
      <c r="L200" s="849">
        <v>11</v>
      </c>
      <c r="M200" s="849">
        <v>7711</v>
      </c>
      <c r="N200" s="832">
        <v>1</v>
      </c>
      <c r="O200" s="832">
        <v>701</v>
      </c>
      <c r="P200" s="849">
        <v>9</v>
      </c>
      <c r="Q200" s="849">
        <v>6318</v>
      </c>
      <c r="R200" s="837">
        <v>0.81934898197380368</v>
      </c>
      <c r="S200" s="850">
        <v>702</v>
      </c>
    </row>
    <row r="201" spans="1:19" ht="14.4" customHeight="1" x14ac:dyDescent="0.3">
      <c r="A201" s="831" t="s">
        <v>5393</v>
      </c>
      <c r="B201" s="832" t="s">
        <v>5394</v>
      </c>
      <c r="C201" s="832" t="s">
        <v>612</v>
      </c>
      <c r="D201" s="832" t="s">
        <v>2573</v>
      </c>
      <c r="E201" s="832" t="s">
        <v>5395</v>
      </c>
      <c r="F201" s="832" t="s">
        <v>5444</v>
      </c>
      <c r="G201" s="832" t="s">
        <v>1453</v>
      </c>
      <c r="H201" s="849">
        <v>15</v>
      </c>
      <c r="I201" s="849">
        <v>64723.65</v>
      </c>
      <c r="J201" s="832">
        <v>0.33333333333333331</v>
      </c>
      <c r="K201" s="832">
        <v>4314.91</v>
      </c>
      <c r="L201" s="849">
        <v>45</v>
      </c>
      <c r="M201" s="849">
        <v>194170.95</v>
      </c>
      <c r="N201" s="832">
        <v>1</v>
      </c>
      <c r="O201" s="832">
        <v>4314.91</v>
      </c>
      <c r="P201" s="849">
        <v>43</v>
      </c>
      <c r="Q201" s="849">
        <v>185541.13</v>
      </c>
      <c r="R201" s="837">
        <v>0.95555555555555549</v>
      </c>
      <c r="S201" s="850">
        <v>4314.91</v>
      </c>
    </row>
    <row r="202" spans="1:19" ht="14.4" customHeight="1" x14ac:dyDescent="0.3">
      <c r="A202" s="831" t="s">
        <v>5393</v>
      </c>
      <c r="B202" s="832" t="s">
        <v>5394</v>
      </c>
      <c r="C202" s="832" t="s">
        <v>612</v>
      </c>
      <c r="D202" s="832" t="s">
        <v>2573</v>
      </c>
      <c r="E202" s="832" t="s">
        <v>5395</v>
      </c>
      <c r="F202" s="832" t="s">
        <v>5445</v>
      </c>
      <c r="G202" s="832" t="s">
        <v>1453</v>
      </c>
      <c r="H202" s="849">
        <v>33</v>
      </c>
      <c r="I202" s="849">
        <v>284784.39</v>
      </c>
      <c r="J202" s="832">
        <v>0.82500000000000007</v>
      </c>
      <c r="K202" s="832">
        <v>8629.83</v>
      </c>
      <c r="L202" s="849">
        <v>40</v>
      </c>
      <c r="M202" s="849">
        <v>345193.2</v>
      </c>
      <c r="N202" s="832">
        <v>1</v>
      </c>
      <c r="O202" s="832">
        <v>8629.83</v>
      </c>
      <c r="P202" s="849">
        <v>27</v>
      </c>
      <c r="Q202" s="849">
        <v>233005.41</v>
      </c>
      <c r="R202" s="837">
        <v>0.67499999999999993</v>
      </c>
      <c r="S202" s="850">
        <v>8629.83</v>
      </c>
    </row>
    <row r="203" spans="1:19" ht="14.4" customHeight="1" x14ac:dyDescent="0.3">
      <c r="A203" s="831" t="s">
        <v>5393</v>
      </c>
      <c r="B203" s="832" t="s">
        <v>5394</v>
      </c>
      <c r="C203" s="832" t="s">
        <v>612</v>
      </c>
      <c r="D203" s="832" t="s">
        <v>2573</v>
      </c>
      <c r="E203" s="832" t="s">
        <v>5395</v>
      </c>
      <c r="F203" s="832" t="s">
        <v>5446</v>
      </c>
      <c r="G203" s="832"/>
      <c r="H203" s="849">
        <v>5</v>
      </c>
      <c r="I203" s="849">
        <v>21574.55</v>
      </c>
      <c r="J203" s="832"/>
      <c r="K203" s="832">
        <v>4314.91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5393</v>
      </c>
      <c r="B204" s="832" t="s">
        <v>5394</v>
      </c>
      <c r="C204" s="832" t="s">
        <v>612</v>
      </c>
      <c r="D204" s="832" t="s">
        <v>2573</v>
      </c>
      <c r="E204" s="832" t="s">
        <v>5395</v>
      </c>
      <c r="F204" s="832" t="s">
        <v>5447</v>
      </c>
      <c r="G204" s="832"/>
      <c r="H204" s="849">
        <v>82</v>
      </c>
      <c r="I204" s="849">
        <v>707646.06</v>
      </c>
      <c r="J204" s="832"/>
      <c r="K204" s="832">
        <v>8629.83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5393</v>
      </c>
      <c r="B205" s="832" t="s">
        <v>5394</v>
      </c>
      <c r="C205" s="832" t="s">
        <v>612</v>
      </c>
      <c r="D205" s="832" t="s">
        <v>2573</v>
      </c>
      <c r="E205" s="832" t="s">
        <v>5395</v>
      </c>
      <c r="F205" s="832" t="s">
        <v>5457</v>
      </c>
      <c r="G205" s="832" t="s">
        <v>5458</v>
      </c>
      <c r="H205" s="849">
        <v>25</v>
      </c>
      <c r="I205" s="849">
        <v>161458.25</v>
      </c>
      <c r="J205" s="832">
        <v>3.1648253662345969</v>
      </c>
      <c r="K205" s="832">
        <v>6458.33</v>
      </c>
      <c r="L205" s="849">
        <v>8</v>
      </c>
      <c r="M205" s="849">
        <v>51016.480000000003</v>
      </c>
      <c r="N205" s="832">
        <v>1</v>
      </c>
      <c r="O205" s="832">
        <v>6377.06</v>
      </c>
      <c r="P205" s="849">
        <v>2</v>
      </c>
      <c r="Q205" s="849">
        <v>12754.12</v>
      </c>
      <c r="R205" s="837">
        <v>0.25</v>
      </c>
      <c r="S205" s="850">
        <v>6377.06</v>
      </c>
    </row>
    <row r="206" spans="1:19" ht="14.4" customHeight="1" x14ac:dyDescent="0.3">
      <c r="A206" s="831" t="s">
        <v>5393</v>
      </c>
      <c r="B206" s="832" t="s">
        <v>5394</v>
      </c>
      <c r="C206" s="832" t="s">
        <v>612</v>
      </c>
      <c r="D206" s="832" t="s">
        <v>2573</v>
      </c>
      <c r="E206" s="832" t="s">
        <v>5395</v>
      </c>
      <c r="F206" s="832" t="s">
        <v>5459</v>
      </c>
      <c r="G206" s="832" t="s">
        <v>5458</v>
      </c>
      <c r="H206" s="849">
        <v>10</v>
      </c>
      <c r="I206" s="849">
        <v>127541.1</v>
      </c>
      <c r="J206" s="832"/>
      <c r="K206" s="832">
        <v>12754.11</v>
      </c>
      <c r="L206" s="849"/>
      <c r="M206" s="849"/>
      <c r="N206" s="832"/>
      <c r="O206" s="832"/>
      <c r="P206" s="849">
        <v>4</v>
      </c>
      <c r="Q206" s="849">
        <v>51016.44</v>
      </c>
      <c r="R206" s="837"/>
      <c r="S206" s="850">
        <v>12754.11</v>
      </c>
    </row>
    <row r="207" spans="1:19" ht="14.4" customHeight="1" x14ac:dyDescent="0.3">
      <c r="A207" s="831" t="s">
        <v>5393</v>
      </c>
      <c r="B207" s="832" t="s">
        <v>5394</v>
      </c>
      <c r="C207" s="832" t="s">
        <v>612</v>
      </c>
      <c r="D207" s="832" t="s">
        <v>2573</v>
      </c>
      <c r="E207" s="832" t="s">
        <v>5395</v>
      </c>
      <c r="F207" s="832" t="s">
        <v>5505</v>
      </c>
      <c r="G207" s="832" t="s">
        <v>1453</v>
      </c>
      <c r="H207" s="849"/>
      <c r="I207" s="849"/>
      <c r="J207" s="832"/>
      <c r="K207" s="832"/>
      <c r="L207" s="849"/>
      <c r="M207" s="849"/>
      <c r="N207" s="832"/>
      <c r="O207" s="832"/>
      <c r="P207" s="849">
        <v>30</v>
      </c>
      <c r="Q207" s="849">
        <v>388342.2</v>
      </c>
      <c r="R207" s="837"/>
      <c r="S207" s="850">
        <v>12944.74</v>
      </c>
    </row>
    <row r="208" spans="1:19" ht="14.4" customHeight="1" x14ac:dyDescent="0.3">
      <c r="A208" s="831" t="s">
        <v>5393</v>
      </c>
      <c r="B208" s="832" t="s">
        <v>5394</v>
      </c>
      <c r="C208" s="832" t="s">
        <v>612</v>
      </c>
      <c r="D208" s="832" t="s">
        <v>2573</v>
      </c>
      <c r="E208" s="832" t="s">
        <v>5395</v>
      </c>
      <c r="F208" s="832" t="s">
        <v>5507</v>
      </c>
      <c r="G208" s="832" t="s">
        <v>1459</v>
      </c>
      <c r="H208" s="849"/>
      <c r="I208" s="849"/>
      <c r="J208" s="832"/>
      <c r="K208" s="832"/>
      <c r="L208" s="849">
        <v>74</v>
      </c>
      <c r="M208" s="849">
        <v>638607.42000000004</v>
      </c>
      <c r="N208" s="832">
        <v>1</v>
      </c>
      <c r="O208" s="832">
        <v>8629.83</v>
      </c>
      <c r="P208" s="849"/>
      <c r="Q208" s="849"/>
      <c r="R208" s="837"/>
      <c r="S208" s="850"/>
    </row>
    <row r="209" spans="1:19" ht="14.4" customHeight="1" x14ac:dyDescent="0.3">
      <c r="A209" s="831" t="s">
        <v>5393</v>
      </c>
      <c r="B209" s="832" t="s">
        <v>5394</v>
      </c>
      <c r="C209" s="832" t="s">
        <v>612</v>
      </c>
      <c r="D209" s="832" t="s">
        <v>2573</v>
      </c>
      <c r="E209" s="832" t="s">
        <v>5395</v>
      </c>
      <c r="F209" s="832" t="s">
        <v>5535</v>
      </c>
      <c r="G209" s="832" t="s">
        <v>1467</v>
      </c>
      <c r="H209" s="849"/>
      <c r="I209" s="849"/>
      <c r="J209" s="832"/>
      <c r="K209" s="832"/>
      <c r="L209" s="849">
        <v>15</v>
      </c>
      <c r="M209" s="849">
        <v>79713.149999999994</v>
      </c>
      <c r="N209" s="832">
        <v>1</v>
      </c>
      <c r="O209" s="832">
        <v>5314.21</v>
      </c>
      <c r="P209" s="849">
        <v>32</v>
      </c>
      <c r="Q209" s="849">
        <v>170054.72</v>
      </c>
      <c r="R209" s="837">
        <v>2.1333333333333333</v>
      </c>
      <c r="S209" s="850">
        <v>5314.21</v>
      </c>
    </row>
    <row r="210" spans="1:19" ht="14.4" customHeight="1" x14ac:dyDescent="0.3">
      <c r="A210" s="831" t="s">
        <v>5393</v>
      </c>
      <c r="B210" s="832" t="s">
        <v>5394</v>
      </c>
      <c r="C210" s="832" t="s">
        <v>612</v>
      </c>
      <c r="D210" s="832" t="s">
        <v>2573</v>
      </c>
      <c r="E210" s="832" t="s">
        <v>5395</v>
      </c>
      <c r="F210" s="832" t="s">
        <v>5554</v>
      </c>
      <c r="G210" s="832" t="s">
        <v>1459</v>
      </c>
      <c r="H210" s="849"/>
      <c r="I210" s="849"/>
      <c r="J210" s="832"/>
      <c r="K210" s="832"/>
      <c r="L210" s="849"/>
      <c r="M210" s="849"/>
      <c r="N210" s="832"/>
      <c r="O210" s="832"/>
      <c r="P210" s="849">
        <v>47</v>
      </c>
      <c r="Q210" s="849">
        <v>405602.01</v>
      </c>
      <c r="R210" s="837"/>
      <c r="S210" s="850">
        <v>8629.83</v>
      </c>
    </row>
    <row r="211" spans="1:19" ht="14.4" customHeight="1" x14ac:dyDescent="0.3">
      <c r="A211" s="831" t="s">
        <v>5393</v>
      </c>
      <c r="B211" s="832" t="s">
        <v>5394</v>
      </c>
      <c r="C211" s="832" t="s">
        <v>612</v>
      </c>
      <c r="D211" s="832" t="s">
        <v>2573</v>
      </c>
      <c r="E211" s="832" t="s">
        <v>5395</v>
      </c>
      <c r="F211" s="832" t="s">
        <v>5558</v>
      </c>
      <c r="G211" s="832" t="s">
        <v>1461</v>
      </c>
      <c r="H211" s="849"/>
      <c r="I211" s="849"/>
      <c r="J211" s="832"/>
      <c r="K211" s="832"/>
      <c r="L211" s="849"/>
      <c r="M211" s="849"/>
      <c r="N211" s="832"/>
      <c r="O211" s="832"/>
      <c r="P211" s="849">
        <v>21</v>
      </c>
      <c r="Q211" s="849">
        <v>90613.11</v>
      </c>
      <c r="R211" s="837"/>
      <c r="S211" s="850">
        <v>4314.91</v>
      </c>
    </row>
    <row r="212" spans="1:19" ht="14.4" customHeight="1" x14ac:dyDescent="0.3">
      <c r="A212" s="831" t="s">
        <v>5393</v>
      </c>
      <c r="B212" s="832" t="s">
        <v>5394</v>
      </c>
      <c r="C212" s="832" t="s">
        <v>612</v>
      </c>
      <c r="D212" s="832" t="s">
        <v>2573</v>
      </c>
      <c r="E212" s="832" t="s">
        <v>5395</v>
      </c>
      <c r="F212" s="832" t="s">
        <v>5561</v>
      </c>
      <c r="G212" s="832" t="s">
        <v>1463</v>
      </c>
      <c r="H212" s="849"/>
      <c r="I212" s="849"/>
      <c r="J212" s="832"/>
      <c r="K212" s="832"/>
      <c r="L212" s="849"/>
      <c r="M212" s="849"/>
      <c r="N212" s="832"/>
      <c r="O212" s="832"/>
      <c r="P212" s="849">
        <v>4</v>
      </c>
      <c r="Q212" s="849">
        <v>25508.240000000002</v>
      </c>
      <c r="R212" s="837"/>
      <c r="S212" s="850">
        <v>6377.06</v>
      </c>
    </row>
    <row r="213" spans="1:19" ht="14.4" customHeight="1" x14ac:dyDescent="0.3">
      <c r="A213" s="831" t="s">
        <v>5393</v>
      </c>
      <c r="B213" s="832" t="s">
        <v>5394</v>
      </c>
      <c r="C213" s="832" t="s">
        <v>612</v>
      </c>
      <c r="D213" s="832" t="s">
        <v>2573</v>
      </c>
      <c r="E213" s="832" t="s">
        <v>5395</v>
      </c>
      <c r="F213" s="832" t="s">
        <v>5569</v>
      </c>
      <c r="G213" s="832" t="s">
        <v>1466</v>
      </c>
      <c r="H213" s="849"/>
      <c r="I213" s="849"/>
      <c r="J213" s="832"/>
      <c r="K213" s="832"/>
      <c r="L213" s="849"/>
      <c r="M213" s="849"/>
      <c r="N213" s="832"/>
      <c r="O213" s="832"/>
      <c r="P213" s="849">
        <v>32</v>
      </c>
      <c r="Q213" s="849">
        <v>340109.76</v>
      </c>
      <c r="R213" s="837"/>
      <c r="S213" s="850">
        <v>10628.43</v>
      </c>
    </row>
    <row r="214" spans="1:19" ht="14.4" customHeight="1" x14ac:dyDescent="0.3">
      <c r="A214" s="831" t="s">
        <v>5393</v>
      </c>
      <c r="B214" s="832" t="s">
        <v>5394</v>
      </c>
      <c r="C214" s="832" t="s">
        <v>612</v>
      </c>
      <c r="D214" s="832" t="s">
        <v>2573</v>
      </c>
      <c r="E214" s="832" t="s">
        <v>5570</v>
      </c>
      <c r="F214" s="832" t="s">
        <v>5571</v>
      </c>
      <c r="G214" s="832" t="s">
        <v>5572</v>
      </c>
      <c r="H214" s="849">
        <v>9</v>
      </c>
      <c r="I214" s="849">
        <v>17772.7</v>
      </c>
      <c r="J214" s="832">
        <v>2.1330243298256395</v>
      </c>
      <c r="K214" s="832">
        <v>1974.7444444444445</v>
      </c>
      <c r="L214" s="849">
        <v>4</v>
      </c>
      <c r="M214" s="849">
        <v>8332.16</v>
      </c>
      <c r="N214" s="832">
        <v>1</v>
      </c>
      <c r="O214" s="832">
        <v>2083.04</v>
      </c>
      <c r="P214" s="849">
        <v>2</v>
      </c>
      <c r="Q214" s="849">
        <v>4319.1400000000003</v>
      </c>
      <c r="R214" s="837">
        <v>0.51836978646593446</v>
      </c>
      <c r="S214" s="850">
        <v>2159.5700000000002</v>
      </c>
    </row>
    <row r="215" spans="1:19" ht="14.4" customHeight="1" x14ac:dyDescent="0.3">
      <c r="A215" s="831" t="s">
        <v>5393</v>
      </c>
      <c r="B215" s="832" t="s">
        <v>5394</v>
      </c>
      <c r="C215" s="832" t="s">
        <v>612</v>
      </c>
      <c r="D215" s="832" t="s">
        <v>2573</v>
      </c>
      <c r="E215" s="832" t="s">
        <v>5570</v>
      </c>
      <c r="F215" s="832" t="s">
        <v>5573</v>
      </c>
      <c r="G215" s="832" t="s">
        <v>5574</v>
      </c>
      <c r="H215" s="849">
        <v>3</v>
      </c>
      <c r="I215" s="849">
        <v>7387.4</v>
      </c>
      <c r="J215" s="832">
        <v>0.28880880539633119</v>
      </c>
      <c r="K215" s="832">
        <v>2462.4666666666667</v>
      </c>
      <c r="L215" s="849">
        <v>10</v>
      </c>
      <c r="M215" s="849">
        <v>25578.86</v>
      </c>
      <c r="N215" s="832">
        <v>1</v>
      </c>
      <c r="O215" s="832">
        <v>2557.886</v>
      </c>
      <c r="P215" s="849">
        <v>3</v>
      </c>
      <c r="Q215" s="849">
        <v>7923.4500000000007</v>
      </c>
      <c r="R215" s="837">
        <v>0.30976556421982843</v>
      </c>
      <c r="S215" s="850">
        <v>2641.15</v>
      </c>
    </row>
    <row r="216" spans="1:19" ht="14.4" customHeight="1" x14ac:dyDescent="0.3">
      <c r="A216" s="831" t="s">
        <v>5393</v>
      </c>
      <c r="B216" s="832" t="s">
        <v>5394</v>
      </c>
      <c r="C216" s="832" t="s">
        <v>612</v>
      </c>
      <c r="D216" s="832" t="s">
        <v>2573</v>
      </c>
      <c r="E216" s="832" t="s">
        <v>5586</v>
      </c>
      <c r="F216" s="832" t="s">
        <v>5589</v>
      </c>
      <c r="G216" s="832" t="s">
        <v>5590</v>
      </c>
      <c r="H216" s="849">
        <v>10</v>
      </c>
      <c r="I216" s="849">
        <v>1950</v>
      </c>
      <c r="J216" s="832">
        <v>0.76530612244897955</v>
      </c>
      <c r="K216" s="832">
        <v>195</v>
      </c>
      <c r="L216" s="849">
        <v>13</v>
      </c>
      <c r="M216" s="849">
        <v>2548</v>
      </c>
      <c r="N216" s="832">
        <v>1</v>
      </c>
      <c r="O216" s="832">
        <v>196</v>
      </c>
      <c r="P216" s="849">
        <v>5</v>
      </c>
      <c r="Q216" s="849">
        <v>980</v>
      </c>
      <c r="R216" s="837">
        <v>0.38461538461538464</v>
      </c>
      <c r="S216" s="850">
        <v>196</v>
      </c>
    </row>
    <row r="217" spans="1:19" ht="14.4" customHeight="1" x14ac:dyDescent="0.3">
      <c r="A217" s="831" t="s">
        <v>5393</v>
      </c>
      <c r="B217" s="832" t="s">
        <v>5394</v>
      </c>
      <c r="C217" s="832" t="s">
        <v>612</v>
      </c>
      <c r="D217" s="832" t="s">
        <v>2573</v>
      </c>
      <c r="E217" s="832" t="s">
        <v>5586</v>
      </c>
      <c r="F217" s="832" t="s">
        <v>5591</v>
      </c>
      <c r="G217" s="832" t="s">
        <v>5592</v>
      </c>
      <c r="H217" s="849">
        <v>16</v>
      </c>
      <c r="I217" s="849">
        <v>592</v>
      </c>
      <c r="J217" s="832">
        <v>2.6666666666666665</v>
      </c>
      <c r="K217" s="832">
        <v>37</v>
      </c>
      <c r="L217" s="849">
        <v>6</v>
      </c>
      <c r="M217" s="849">
        <v>222</v>
      </c>
      <c r="N217" s="832">
        <v>1</v>
      </c>
      <c r="O217" s="832">
        <v>37</v>
      </c>
      <c r="P217" s="849">
        <v>13</v>
      </c>
      <c r="Q217" s="849">
        <v>481</v>
      </c>
      <c r="R217" s="837">
        <v>2.1666666666666665</v>
      </c>
      <c r="S217" s="850">
        <v>37</v>
      </c>
    </row>
    <row r="218" spans="1:19" ht="14.4" customHeight="1" x14ac:dyDescent="0.3">
      <c r="A218" s="831" t="s">
        <v>5393</v>
      </c>
      <c r="B218" s="832" t="s">
        <v>5394</v>
      </c>
      <c r="C218" s="832" t="s">
        <v>612</v>
      </c>
      <c r="D218" s="832" t="s">
        <v>2573</v>
      </c>
      <c r="E218" s="832" t="s">
        <v>5586</v>
      </c>
      <c r="F218" s="832" t="s">
        <v>5603</v>
      </c>
      <c r="G218" s="832" t="s">
        <v>5604</v>
      </c>
      <c r="H218" s="849">
        <v>10</v>
      </c>
      <c r="I218" s="849">
        <v>0</v>
      </c>
      <c r="J218" s="832"/>
      <c r="K218" s="832">
        <v>0</v>
      </c>
      <c r="L218" s="849">
        <v>11</v>
      </c>
      <c r="M218" s="849">
        <v>0</v>
      </c>
      <c r="N218" s="832"/>
      <c r="O218" s="832">
        <v>0</v>
      </c>
      <c r="P218" s="849">
        <v>19</v>
      </c>
      <c r="Q218" s="849">
        <v>0</v>
      </c>
      <c r="R218" s="837"/>
      <c r="S218" s="850">
        <v>0</v>
      </c>
    </row>
    <row r="219" spans="1:19" ht="14.4" customHeight="1" x14ac:dyDescent="0.3">
      <c r="A219" s="831" t="s">
        <v>5393</v>
      </c>
      <c r="B219" s="832" t="s">
        <v>5394</v>
      </c>
      <c r="C219" s="832" t="s">
        <v>612</v>
      </c>
      <c r="D219" s="832" t="s">
        <v>2573</v>
      </c>
      <c r="E219" s="832" t="s">
        <v>5586</v>
      </c>
      <c r="F219" s="832" t="s">
        <v>5609</v>
      </c>
      <c r="G219" s="832" t="s">
        <v>5610</v>
      </c>
      <c r="H219" s="849">
        <v>198</v>
      </c>
      <c r="I219" s="849">
        <v>6600.01</v>
      </c>
      <c r="J219" s="832">
        <v>0.69473789473684211</v>
      </c>
      <c r="K219" s="832">
        <v>33.333383838383838</v>
      </c>
      <c r="L219" s="849">
        <v>285</v>
      </c>
      <c r="M219" s="849">
        <v>9500</v>
      </c>
      <c r="N219" s="832">
        <v>1</v>
      </c>
      <c r="O219" s="832">
        <v>33.333333333333336</v>
      </c>
      <c r="P219" s="849">
        <v>284</v>
      </c>
      <c r="Q219" s="849">
        <v>9466.65</v>
      </c>
      <c r="R219" s="837">
        <v>0.99648947368421048</v>
      </c>
      <c r="S219" s="850">
        <v>33.333274647887322</v>
      </c>
    </row>
    <row r="220" spans="1:19" ht="14.4" customHeight="1" x14ac:dyDescent="0.3">
      <c r="A220" s="831" t="s">
        <v>5393</v>
      </c>
      <c r="B220" s="832" t="s">
        <v>5394</v>
      </c>
      <c r="C220" s="832" t="s">
        <v>612</v>
      </c>
      <c r="D220" s="832" t="s">
        <v>2573</v>
      </c>
      <c r="E220" s="832" t="s">
        <v>5586</v>
      </c>
      <c r="F220" s="832" t="s">
        <v>5611</v>
      </c>
      <c r="G220" s="832" t="s">
        <v>5612</v>
      </c>
      <c r="H220" s="849">
        <v>305</v>
      </c>
      <c r="I220" s="849">
        <v>11285</v>
      </c>
      <c r="J220" s="832">
        <v>1.0777385159010602</v>
      </c>
      <c r="K220" s="832">
        <v>37</v>
      </c>
      <c r="L220" s="849">
        <v>283</v>
      </c>
      <c r="M220" s="849">
        <v>10471</v>
      </c>
      <c r="N220" s="832">
        <v>1</v>
      </c>
      <c r="O220" s="832">
        <v>37</v>
      </c>
      <c r="P220" s="849">
        <v>284</v>
      </c>
      <c r="Q220" s="849">
        <v>10508</v>
      </c>
      <c r="R220" s="837">
        <v>1.0035335689045937</v>
      </c>
      <c r="S220" s="850">
        <v>37</v>
      </c>
    </row>
    <row r="221" spans="1:19" ht="14.4" customHeight="1" x14ac:dyDescent="0.3">
      <c r="A221" s="831" t="s">
        <v>5393</v>
      </c>
      <c r="B221" s="832" t="s">
        <v>5394</v>
      </c>
      <c r="C221" s="832" t="s">
        <v>612</v>
      </c>
      <c r="D221" s="832" t="s">
        <v>2573</v>
      </c>
      <c r="E221" s="832" t="s">
        <v>5586</v>
      </c>
      <c r="F221" s="832" t="s">
        <v>5621</v>
      </c>
      <c r="G221" s="832" t="s">
        <v>5622</v>
      </c>
      <c r="H221" s="849">
        <v>75</v>
      </c>
      <c r="I221" s="849">
        <v>26550</v>
      </c>
      <c r="J221" s="832">
        <v>1.5912496254120467</v>
      </c>
      <c r="K221" s="832">
        <v>354</v>
      </c>
      <c r="L221" s="849">
        <v>47</v>
      </c>
      <c r="M221" s="849">
        <v>16685</v>
      </c>
      <c r="N221" s="832">
        <v>1</v>
      </c>
      <c r="O221" s="832">
        <v>355</v>
      </c>
      <c r="P221" s="849">
        <v>53</v>
      </c>
      <c r="Q221" s="849">
        <v>18815</v>
      </c>
      <c r="R221" s="837">
        <v>1.1276595744680851</v>
      </c>
      <c r="S221" s="850">
        <v>355</v>
      </c>
    </row>
    <row r="222" spans="1:19" ht="14.4" customHeight="1" x14ac:dyDescent="0.3">
      <c r="A222" s="831" t="s">
        <v>5393</v>
      </c>
      <c r="B222" s="832" t="s">
        <v>5394</v>
      </c>
      <c r="C222" s="832" t="s">
        <v>612</v>
      </c>
      <c r="D222" s="832" t="s">
        <v>2573</v>
      </c>
      <c r="E222" s="832" t="s">
        <v>5586</v>
      </c>
      <c r="F222" s="832" t="s">
        <v>5627</v>
      </c>
      <c r="G222" s="832" t="s">
        <v>5628</v>
      </c>
      <c r="H222" s="849">
        <v>2</v>
      </c>
      <c r="I222" s="849">
        <v>346</v>
      </c>
      <c r="J222" s="832">
        <v>0.2</v>
      </c>
      <c r="K222" s="832">
        <v>173</v>
      </c>
      <c r="L222" s="849">
        <v>10</v>
      </c>
      <c r="M222" s="849">
        <v>1730</v>
      </c>
      <c r="N222" s="832">
        <v>1</v>
      </c>
      <c r="O222" s="832">
        <v>173</v>
      </c>
      <c r="P222" s="849">
        <v>5</v>
      </c>
      <c r="Q222" s="849">
        <v>870</v>
      </c>
      <c r="R222" s="837">
        <v>0.50289017341040465</v>
      </c>
      <c r="S222" s="850">
        <v>174</v>
      </c>
    </row>
    <row r="223" spans="1:19" ht="14.4" customHeight="1" x14ac:dyDescent="0.3">
      <c r="A223" s="831" t="s">
        <v>5393</v>
      </c>
      <c r="B223" s="832" t="s">
        <v>5394</v>
      </c>
      <c r="C223" s="832" t="s">
        <v>612</v>
      </c>
      <c r="D223" s="832" t="s">
        <v>2573</v>
      </c>
      <c r="E223" s="832" t="s">
        <v>5586</v>
      </c>
      <c r="F223" s="832" t="s">
        <v>5633</v>
      </c>
      <c r="G223" s="832" t="s">
        <v>5634</v>
      </c>
      <c r="H223" s="849">
        <v>220</v>
      </c>
      <c r="I223" s="849">
        <v>38940</v>
      </c>
      <c r="J223" s="832">
        <v>0.97777777777777775</v>
      </c>
      <c r="K223" s="832">
        <v>177</v>
      </c>
      <c r="L223" s="849">
        <v>225</v>
      </c>
      <c r="M223" s="849">
        <v>39825</v>
      </c>
      <c r="N223" s="832">
        <v>1</v>
      </c>
      <c r="O223" s="832">
        <v>177</v>
      </c>
      <c r="P223" s="849">
        <v>220</v>
      </c>
      <c r="Q223" s="849">
        <v>39160</v>
      </c>
      <c r="R223" s="837">
        <v>0.98330194601381038</v>
      </c>
      <c r="S223" s="850">
        <v>178</v>
      </c>
    </row>
    <row r="224" spans="1:19" ht="14.4" customHeight="1" x14ac:dyDescent="0.3">
      <c r="A224" s="831" t="s">
        <v>5393</v>
      </c>
      <c r="B224" s="832" t="s">
        <v>5394</v>
      </c>
      <c r="C224" s="832" t="s">
        <v>612</v>
      </c>
      <c r="D224" s="832" t="s">
        <v>2573</v>
      </c>
      <c r="E224" s="832" t="s">
        <v>5586</v>
      </c>
      <c r="F224" s="832" t="s">
        <v>5637</v>
      </c>
      <c r="G224" s="832" t="s">
        <v>5638</v>
      </c>
      <c r="H224" s="849">
        <v>11</v>
      </c>
      <c r="I224" s="849">
        <v>7711</v>
      </c>
      <c r="J224" s="832">
        <v>0.84615384615384615</v>
      </c>
      <c r="K224" s="832">
        <v>701</v>
      </c>
      <c r="L224" s="849">
        <v>13</v>
      </c>
      <c r="M224" s="849">
        <v>9113</v>
      </c>
      <c r="N224" s="832">
        <v>1</v>
      </c>
      <c r="O224" s="832">
        <v>701</v>
      </c>
      <c r="P224" s="849">
        <v>11</v>
      </c>
      <c r="Q224" s="849">
        <v>7722</v>
      </c>
      <c r="R224" s="837">
        <v>0.84736091298145511</v>
      </c>
      <c r="S224" s="850">
        <v>702</v>
      </c>
    </row>
    <row r="225" spans="1:19" ht="14.4" customHeight="1" x14ac:dyDescent="0.3">
      <c r="A225" s="831" t="s">
        <v>5393</v>
      </c>
      <c r="B225" s="832" t="s">
        <v>5394</v>
      </c>
      <c r="C225" s="832" t="s">
        <v>612</v>
      </c>
      <c r="D225" s="832" t="s">
        <v>2574</v>
      </c>
      <c r="E225" s="832" t="s">
        <v>5395</v>
      </c>
      <c r="F225" s="832" t="s">
        <v>5401</v>
      </c>
      <c r="G225" s="832" t="s">
        <v>877</v>
      </c>
      <c r="H225" s="849">
        <v>1.5</v>
      </c>
      <c r="I225" s="849">
        <v>302.41000000000003</v>
      </c>
      <c r="J225" s="832"/>
      <c r="K225" s="832">
        <v>201.60666666666668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5393</v>
      </c>
      <c r="B226" s="832" t="s">
        <v>5394</v>
      </c>
      <c r="C226" s="832" t="s">
        <v>612</v>
      </c>
      <c r="D226" s="832" t="s">
        <v>2574</v>
      </c>
      <c r="E226" s="832" t="s">
        <v>5395</v>
      </c>
      <c r="F226" s="832" t="s">
        <v>5406</v>
      </c>
      <c r="G226" s="832" t="s">
        <v>5407</v>
      </c>
      <c r="H226" s="849">
        <v>5</v>
      </c>
      <c r="I226" s="849">
        <v>62478.130000000005</v>
      </c>
      <c r="J226" s="832"/>
      <c r="K226" s="832">
        <v>12495.626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5393</v>
      </c>
      <c r="B227" s="832" t="s">
        <v>5394</v>
      </c>
      <c r="C227" s="832" t="s">
        <v>612</v>
      </c>
      <c r="D227" s="832" t="s">
        <v>2574</v>
      </c>
      <c r="E227" s="832" t="s">
        <v>5395</v>
      </c>
      <c r="F227" s="832" t="s">
        <v>5408</v>
      </c>
      <c r="G227" s="832" t="s">
        <v>5407</v>
      </c>
      <c r="H227" s="849">
        <v>8</v>
      </c>
      <c r="I227" s="849">
        <v>249912.56</v>
      </c>
      <c r="J227" s="832"/>
      <c r="K227" s="832">
        <v>31239.07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5393</v>
      </c>
      <c r="B228" s="832" t="s">
        <v>5394</v>
      </c>
      <c r="C228" s="832" t="s">
        <v>612</v>
      </c>
      <c r="D228" s="832" t="s">
        <v>2574</v>
      </c>
      <c r="E228" s="832" t="s">
        <v>5395</v>
      </c>
      <c r="F228" s="832" t="s">
        <v>5430</v>
      </c>
      <c r="G228" s="832"/>
      <c r="H228" s="849">
        <v>12</v>
      </c>
      <c r="I228" s="849">
        <v>545.88</v>
      </c>
      <c r="J228" s="832"/>
      <c r="K228" s="832">
        <v>45.49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5393</v>
      </c>
      <c r="B229" s="832" t="s">
        <v>5394</v>
      </c>
      <c r="C229" s="832" t="s">
        <v>612</v>
      </c>
      <c r="D229" s="832" t="s">
        <v>2574</v>
      </c>
      <c r="E229" s="832" t="s">
        <v>5395</v>
      </c>
      <c r="F229" s="832" t="s">
        <v>5440</v>
      </c>
      <c r="G229" s="832" t="s">
        <v>823</v>
      </c>
      <c r="H229" s="849">
        <v>0.60000000000000009</v>
      </c>
      <c r="I229" s="849">
        <v>42.45</v>
      </c>
      <c r="J229" s="832"/>
      <c r="K229" s="832">
        <v>70.75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5393</v>
      </c>
      <c r="B230" s="832" t="s">
        <v>5394</v>
      </c>
      <c r="C230" s="832" t="s">
        <v>612</v>
      </c>
      <c r="D230" s="832" t="s">
        <v>2574</v>
      </c>
      <c r="E230" s="832" t="s">
        <v>5395</v>
      </c>
      <c r="F230" s="832" t="s">
        <v>5442</v>
      </c>
      <c r="G230" s="832" t="s">
        <v>1414</v>
      </c>
      <c r="H230" s="849">
        <v>2.2000000000000002</v>
      </c>
      <c r="I230" s="849">
        <v>267.52999999999997</v>
      </c>
      <c r="J230" s="832"/>
      <c r="K230" s="832">
        <v>121.60454545454543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5393</v>
      </c>
      <c r="B231" s="832" t="s">
        <v>5394</v>
      </c>
      <c r="C231" s="832" t="s">
        <v>612</v>
      </c>
      <c r="D231" s="832" t="s">
        <v>2574</v>
      </c>
      <c r="E231" s="832" t="s">
        <v>5395</v>
      </c>
      <c r="F231" s="832" t="s">
        <v>5486</v>
      </c>
      <c r="G231" s="832" t="s">
        <v>5487</v>
      </c>
      <c r="H231" s="849">
        <v>0.64</v>
      </c>
      <c r="I231" s="849">
        <v>16558.689999999999</v>
      </c>
      <c r="J231" s="832"/>
      <c r="K231" s="832">
        <v>25872.953124999996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5393</v>
      </c>
      <c r="B232" s="832" t="s">
        <v>5394</v>
      </c>
      <c r="C232" s="832" t="s">
        <v>612</v>
      </c>
      <c r="D232" s="832" t="s">
        <v>2574</v>
      </c>
      <c r="E232" s="832" t="s">
        <v>5395</v>
      </c>
      <c r="F232" s="832" t="s">
        <v>5509</v>
      </c>
      <c r="G232" s="832" t="s">
        <v>5510</v>
      </c>
      <c r="H232" s="849">
        <v>0.8</v>
      </c>
      <c r="I232" s="849">
        <v>56.56</v>
      </c>
      <c r="J232" s="832"/>
      <c r="K232" s="832">
        <v>70.7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5393</v>
      </c>
      <c r="B233" s="832" t="s">
        <v>5394</v>
      </c>
      <c r="C233" s="832" t="s">
        <v>612</v>
      </c>
      <c r="D233" s="832" t="s">
        <v>2574</v>
      </c>
      <c r="E233" s="832" t="s">
        <v>5570</v>
      </c>
      <c r="F233" s="832" t="s">
        <v>5571</v>
      </c>
      <c r="G233" s="832" t="s">
        <v>5572</v>
      </c>
      <c r="H233" s="849">
        <v>6</v>
      </c>
      <c r="I233" s="849">
        <v>12035.029999999999</v>
      </c>
      <c r="J233" s="832">
        <v>1.4444069725017281</v>
      </c>
      <c r="K233" s="832">
        <v>2005.8383333333331</v>
      </c>
      <c r="L233" s="849">
        <v>4</v>
      </c>
      <c r="M233" s="849">
        <v>8332.16</v>
      </c>
      <c r="N233" s="832">
        <v>1</v>
      </c>
      <c r="O233" s="832">
        <v>2083.04</v>
      </c>
      <c r="P233" s="849">
        <v>5</v>
      </c>
      <c r="Q233" s="849">
        <v>10797.85</v>
      </c>
      <c r="R233" s="837">
        <v>1.2959244661648361</v>
      </c>
      <c r="S233" s="850">
        <v>2159.5700000000002</v>
      </c>
    </row>
    <row r="234" spans="1:19" ht="14.4" customHeight="1" x14ac:dyDescent="0.3">
      <c r="A234" s="831" t="s">
        <v>5393</v>
      </c>
      <c r="B234" s="832" t="s">
        <v>5394</v>
      </c>
      <c r="C234" s="832" t="s">
        <v>612</v>
      </c>
      <c r="D234" s="832" t="s">
        <v>2574</v>
      </c>
      <c r="E234" s="832" t="s">
        <v>5570</v>
      </c>
      <c r="F234" s="832" t="s">
        <v>5575</v>
      </c>
      <c r="G234" s="832" t="s">
        <v>5576</v>
      </c>
      <c r="H234" s="849">
        <v>3</v>
      </c>
      <c r="I234" s="849">
        <v>25286.46</v>
      </c>
      <c r="J234" s="832">
        <v>0.26814452054424098</v>
      </c>
      <c r="K234" s="832">
        <v>8428.82</v>
      </c>
      <c r="L234" s="849">
        <v>11</v>
      </c>
      <c r="M234" s="849">
        <v>94301.61</v>
      </c>
      <c r="N234" s="832">
        <v>1</v>
      </c>
      <c r="O234" s="832">
        <v>8572.8736363636363</v>
      </c>
      <c r="P234" s="849">
        <v>2</v>
      </c>
      <c r="Q234" s="849">
        <v>17310.38</v>
      </c>
      <c r="R234" s="837">
        <v>0.18356399217362249</v>
      </c>
      <c r="S234" s="850">
        <v>8655.19</v>
      </c>
    </row>
    <row r="235" spans="1:19" ht="14.4" customHeight="1" x14ac:dyDescent="0.3">
      <c r="A235" s="831" t="s">
        <v>5393</v>
      </c>
      <c r="B235" s="832" t="s">
        <v>5394</v>
      </c>
      <c r="C235" s="832" t="s">
        <v>612</v>
      </c>
      <c r="D235" s="832" t="s">
        <v>2574</v>
      </c>
      <c r="E235" s="832" t="s">
        <v>5570</v>
      </c>
      <c r="F235" s="832" t="s">
        <v>5579</v>
      </c>
      <c r="G235" s="832" t="s">
        <v>5580</v>
      </c>
      <c r="H235" s="849">
        <v>8</v>
      </c>
      <c r="I235" s="849">
        <v>1934.4799999999998</v>
      </c>
      <c r="J235" s="832">
        <v>0.88425691025693753</v>
      </c>
      <c r="K235" s="832">
        <v>241.80999999999997</v>
      </c>
      <c r="L235" s="849">
        <v>9</v>
      </c>
      <c r="M235" s="849">
        <v>2187.69</v>
      </c>
      <c r="N235" s="832">
        <v>1</v>
      </c>
      <c r="O235" s="832">
        <v>243.07666666666668</v>
      </c>
      <c r="P235" s="849"/>
      <c r="Q235" s="849"/>
      <c r="R235" s="837"/>
      <c r="S235" s="850"/>
    </row>
    <row r="236" spans="1:19" ht="14.4" customHeight="1" x14ac:dyDescent="0.3">
      <c r="A236" s="831" t="s">
        <v>5393</v>
      </c>
      <c r="B236" s="832" t="s">
        <v>5394</v>
      </c>
      <c r="C236" s="832" t="s">
        <v>612</v>
      </c>
      <c r="D236" s="832" t="s">
        <v>2574</v>
      </c>
      <c r="E236" s="832" t="s">
        <v>5586</v>
      </c>
      <c r="F236" s="832" t="s">
        <v>5589</v>
      </c>
      <c r="G236" s="832" t="s">
        <v>5590</v>
      </c>
      <c r="H236" s="849">
        <v>8</v>
      </c>
      <c r="I236" s="849">
        <v>1560</v>
      </c>
      <c r="J236" s="832">
        <v>0.61224489795918369</v>
      </c>
      <c r="K236" s="832">
        <v>195</v>
      </c>
      <c r="L236" s="849">
        <v>13</v>
      </c>
      <c r="M236" s="849">
        <v>2548</v>
      </c>
      <c r="N236" s="832">
        <v>1</v>
      </c>
      <c r="O236" s="832">
        <v>196</v>
      </c>
      <c r="P236" s="849">
        <v>5</v>
      </c>
      <c r="Q236" s="849">
        <v>980</v>
      </c>
      <c r="R236" s="837">
        <v>0.38461538461538464</v>
      </c>
      <c r="S236" s="850">
        <v>196</v>
      </c>
    </row>
    <row r="237" spans="1:19" ht="14.4" customHeight="1" x14ac:dyDescent="0.3">
      <c r="A237" s="831" t="s">
        <v>5393</v>
      </c>
      <c r="B237" s="832" t="s">
        <v>5394</v>
      </c>
      <c r="C237" s="832" t="s">
        <v>612</v>
      </c>
      <c r="D237" s="832" t="s">
        <v>2574</v>
      </c>
      <c r="E237" s="832" t="s">
        <v>5586</v>
      </c>
      <c r="F237" s="832" t="s">
        <v>5591</v>
      </c>
      <c r="G237" s="832" t="s">
        <v>5592</v>
      </c>
      <c r="H237" s="849">
        <v>2</v>
      </c>
      <c r="I237" s="849">
        <v>74</v>
      </c>
      <c r="J237" s="832">
        <v>0.5</v>
      </c>
      <c r="K237" s="832">
        <v>37</v>
      </c>
      <c r="L237" s="849">
        <v>4</v>
      </c>
      <c r="M237" s="849">
        <v>148</v>
      </c>
      <c r="N237" s="832">
        <v>1</v>
      </c>
      <c r="O237" s="832">
        <v>37</v>
      </c>
      <c r="P237" s="849">
        <v>20</v>
      </c>
      <c r="Q237" s="849">
        <v>740</v>
      </c>
      <c r="R237" s="837">
        <v>5</v>
      </c>
      <c r="S237" s="850">
        <v>37</v>
      </c>
    </row>
    <row r="238" spans="1:19" ht="14.4" customHeight="1" x14ac:dyDescent="0.3">
      <c r="A238" s="831" t="s">
        <v>5393</v>
      </c>
      <c r="B238" s="832" t="s">
        <v>5394</v>
      </c>
      <c r="C238" s="832" t="s">
        <v>612</v>
      </c>
      <c r="D238" s="832" t="s">
        <v>2574</v>
      </c>
      <c r="E238" s="832" t="s">
        <v>5586</v>
      </c>
      <c r="F238" s="832" t="s">
        <v>5609</v>
      </c>
      <c r="G238" s="832" t="s">
        <v>5610</v>
      </c>
      <c r="H238" s="849">
        <v>95</v>
      </c>
      <c r="I238" s="849">
        <v>3166.6800000000003</v>
      </c>
      <c r="J238" s="832">
        <v>0.68841168874647296</v>
      </c>
      <c r="K238" s="832">
        <v>33.333473684210531</v>
      </c>
      <c r="L238" s="849">
        <v>138</v>
      </c>
      <c r="M238" s="849">
        <v>4599.9799999999996</v>
      </c>
      <c r="N238" s="832">
        <v>1</v>
      </c>
      <c r="O238" s="832">
        <v>33.333188405797095</v>
      </c>
      <c r="P238" s="849">
        <v>108</v>
      </c>
      <c r="Q238" s="849">
        <v>3600</v>
      </c>
      <c r="R238" s="837">
        <v>0.78261209831347101</v>
      </c>
      <c r="S238" s="850">
        <v>33.333333333333336</v>
      </c>
    </row>
    <row r="239" spans="1:19" ht="14.4" customHeight="1" x14ac:dyDescent="0.3">
      <c r="A239" s="831" t="s">
        <v>5393</v>
      </c>
      <c r="B239" s="832" t="s">
        <v>5394</v>
      </c>
      <c r="C239" s="832" t="s">
        <v>612</v>
      </c>
      <c r="D239" s="832" t="s">
        <v>2574</v>
      </c>
      <c r="E239" s="832" t="s">
        <v>5586</v>
      </c>
      <c r="F239" s="832" t="s">
        <v>5611</v>
      </c>
      <c r="G239" s="832" t="s">
        <v>5612</v>
      </c>
      <c r="H239" s="849">
        <v>146</v>
      </c>
      <c r="I239" s="849">
        <v>5402</v>
      </c>
      <c r="J239" s="832">
        <v>1.0428571428571429</v>
      </c>
      <c r="K239" s="832">
        <v>37</v>
      </c>
      <c r="L239" s="849">
        <v>140</v>
      </c>
      <c r="M239" s="849">
        <v>5180</v>
      </c>
      <c r="N239" s="832">
        <v>1</v>
      </c>
      <c r="O239" s="832">
        <v>37</v>
      </c>
      <c r="P239" s="849">
        <v>110</v>
      </c>
      <c r="Q239" s="849">
        <v>4070</v>
      </c>
      <c r="R239" s="837">
        <v>0.7857142857142857</v>
      </c>
      <c r="S239" s="850">
        <v>37</v>
      </c>
    </row>
    <row r="240" spans="1:19" ht="14.4" customHeight="1" x14ac:dyDescent="0.3">
      <c r="A240" s="831" t="s">
        <v>5393</v>
      </c>
      <c r="B240" s="832" t="s">
        <v>5394</v>
      </c>
      <c r="C240" s="832" t="s">
        <v>612</v>
      </c>
      <c r="D240" s="832" t="s">
        <v>2574</v>
      </c>
      <c r="E240" s="832" t="s">
        <v>5586</v>
      </c>
      <c r="F240" s="832" t="s">
        <v>5627</v>
      </c>
      <c r="G240" s="832" t="s">
        <v>5628</v>
      </c>
      <c r="H240" s="849">
        <v>1</v>
      </c>
      <c r="I240" s="849">
        <v>173</v>
      </c>
      <c r="J240" s="832">
        <v>0.5</v>
      </c>
      <c r="K240" s="832">
        <v>173</v>
      </c>
      <c r="L240" s="849">
        <v>2</v>
      </c>
      <c r="M240" s="849">
        <v>346</v>
      </c>
      <c r="N240" s="832">
        <v>1</v>
      </c>
      <c r="O240" s="832">
        <v>173</v>
      </c>
      <c r="P240" s="849">
        <v>2</v>
      </c>
      <c r="Q240" s="849">
        <v>348</v>
      </c>
      <c r="R240" s="837">
        <v>1.0057803468208093</v>
      </c>
      <c r="S240" s="850">
        <v>174</v>
      </c>
    </row>
    <row r="241" spans="1:19" ht="14.4" customHeight="1" x14ac:dyDescent="0.3">
      <c r="A241" s="831" t="s">
        <v>5393</v>
      </c>
      <c r="B241" s="832" t="s">
        <v>5394</v>
      </c>
      <c r="C241" s="832" t="s">
        <v>612</v>
      </c>
      <c r="D241" s="832" t="s">
        <v>2574</v>
      </c>
      <c r="E241" s="832" t="s">
        <v>5586</v>
      </c>
      <c r="F241" s="832" t="s">
        <v>5633</v>
      </c>
      <c r="G241" s="832" t="s">
        <v>5634</v>
      </c>
      <c r="H241" s="849">
        <v>136</v>
      </c>
      <c r="I241" s="849">
        <v>24072</v>
      </c>
      <c r="J241" s="832">
        <v>1.0461538461538462</v>
      </c>
      <c r="K241" s="832">
        <v>177</v>
      </c>
      <c r="L241" s="849">
        <v>130</v>
      </c>
      <c r="M241" s="849">
        <v>23010</v>
      </c>
      <c r="N241" s="832">
        <v>1</v>
      </c>
      <c r="O241" s="832">
        <v>177</v>
      </c>
      <c r="P241" s="849">
        <v>104</v>
      </c>
      <c r="Q241" s="849">
        <v>18512</v>
      </c>
      <c r="R241" s="837">
        <v>0.80451977401129948</v>
      </c>
      <c r="S241" s="850">
        <v>178</v>
      </c>
    </row>
    <row r="242" spans="1:19" ht="14.4" customHeight="1" x14ac:dyDescent="0.3">
      <c r="A242" s="831" t="s">
        <v>5393</v>
      </c>
      <c r="B242" s="832" t="s">
        <v>5394</v>
      </c>
      <c r="C242" s="832" t="s">
        <v>612</v>
      </c>
      <c r="D242" s="832" t="s">
        <v>2574</v>
      </c>
      <c r="E242" s="832" t="s">
        <v>5586</v>
      </c>
      <c r="F242" s="832" t="s">
        <v>5637</v>
      </c>
      <c r="G242" s="832" t="s">
        <v>5638</v>
      </c>
      <c r="H242" s="849">
        <v>10</v>
      </c>
      <c r="I242" s="849">
        <v>7010</v>
      </c>
      <c r="J242" s="832">
        <v>1.1111111111111112</v>
      </c>
      <c r="K242" s="832">
        <v>701</v>
      </c>
      <c r="L242" s="849">
        <v>9</v>
      </c>
      <c r="M242" s="849">
        <v>6309</v>
      </c>
      <c r="N242" s="832">
        <v>1</v>
      </c>
      <c r="O242" s="832">
        <v>701</v>
      </c>
      <c r="P242" s="849">
        <v>6</v>
      </c>
      <c r="Q242" s="849">
        <v>4212</v>
      </c>
      <c r="R242" s="837">
        <v>0.66761768901569185</v>
      </c>
      <c r="S242" s="850">
        <v>702</v>
      </c>
    </row>
    <row r="243" spans="1:19" ht="14.4" customHeight="1" x14ac:dyDescent="0.3">
      <c r="A243" s="831" t="s">
        <v>5393</v>
      </c>
      <c r="B243" s="832" t="s">
        <v>5394</v>
      </c>
      <c r="C243" s="832" t="s">
        <v>612</v>
      </c>
      <c r="D243" s="832" t="s">
        <v>2575</v>
      </c>
      <c r="E243" s="832" t="s">
        <v>5570</v>
      </c>
      <c r="F243" s="832" t="s">
        <v>5571</v>
      </c>
      <c r="G243" s="832" t="s">
        <v>5572</v>
      </c>
      <c r="H243" s="849">
        <v>46</v>
      </c>
      <c r="I243" s="849">
        <v>90572.03</v>
      </c>
      <c r="J243" s="832"/>
      <c r="K243" s="832">
        <v>1968.9571739130436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5393</v>
      </c>
      <c r="B244" s="832" t="s">
        <v>5394</v>
      </c>
      <c r="C244" s="832" t="s">
        <v>612</v>
      </c>
      <c r="D244" s="832" t="s">
        <v>2575</v>
      </c>
      <c r="E244" s="832" t="s">
        <v>5570</v>
      </c>
      <c r="F244" s="832" t="s">
        <v>5573</v>
      </c>
      <c r="G244" s="832" t="s">
        <v>5574</v>
      </c>
      <c r="H244" s="849"/>
      <c r="I244" s="849"/>
      <c r="J244" s="832"/>
      <c r="K244" s="832"/>
      <c r="L244" s="849">
        <v>29</v>
      </c>
      <c r="M244" s="849">
        <v>74311.459999999992</v>
      </c>
      <c r="N244" s="832">
        <v>1</v>
      </c>
      <c r="O244" s="832">
        <v>2562.4641379310342</v>
      </c>
      <c r="P244" s="849">
        <v>30</v>
      </c>
      <c r="Q244" s="849">
        <v>79234.5</v>
      </c>
      <c r="R244" s="837">
        <v>1.066248732025989</v>
      </c>
      <c r="S244" s="850">
        <v>2641.15</v>
      </c>
    </row>
    <row r="245" spans="1:19" ht="14.4" customHeight="1" x14ac:dyDescent="0.3">
      <c r="A245" s="831" t="s">
        <v>5393</v>
      </c>
      <c r="B245" s="832" t="s">
        <v>5394</v>
      </c>
      <c r="C245" s="832" t="s">
        <v>612</v>
      </c>
      <c r="D245" s="832" t="s">
        <v>2575</v>
      </c>
      <c r="E245" s="832" t="s">
        <v>5570</v>
      </c>
      <c r="F245" s="832" t="s">
        <v>5575</v>
      </c>
      <c r="G245" s="832" t="s">
        <v>5576</v>
      </c>
      <c r="H245" s="849">
        <v>2</v>
      </c>
      <c r="I245" s="849">
        <v>16857.64</v>
      </c>
      <c r="J245" s="832">
        <v>0.33037573644319346</v>
      </c>
      <c r="K245" s="832">
        <v>8428.82</v>
      </c>
      <c r="L245" s="849">
        <v>6</v>
      </c>
      <c r="M245" s="849">
        <v>51025.66</v>
      </c>
      <c r="N245" s="832">
        <v>1</v>
      </c>
      <c r="O245" s="832">
        <v>8504.2766666666666</v>
      </c>
      <c r="P245" s="849">
        <v>1</v>
      </c>
      <c r="Q245" s="849">
        <v>8655.19</v>
      </c>
      <c r="R245" s="837">
        <v>0.16962426355680651</v>
      </c>
      <c r="S245" s="850">
        <v>8655.19</v>
      </c>
    </row>
    <row r="246" spans="1:19" ht="14.4" customHeight="1" x14ac:dyDescent="0.3">
      <c r="A246" s="831" t="s">
        <v>5393</v>
      </c>
      <c r="B246" s="832" t="s">
        <v>5394</v>
      </c>
      <c r="C246" s="832" t="s">
        <v>612</v>
      </c>
      <c r="D246" s="832" t="s">
        <v>2575</v>
      </c>
      <c r="E246" s="832" t="s">
        <v>5570</v>
      </c>
      <c r="F246" s="832" t="s">
        <v>5577</v>
      </c>
      <c r="G246" s="832" t="s">
        <v>5578</v>
      </c>
      <c r="H246" s="849"/>
      <c r="I246" s="849"/>
      <c r="J246" s="832"/>
      <c r="K246" s="832"/>
      <c r="L246" s="849"/>
      <c r="M246" s="849"/>
      <c r="N246" s="832"/>
      <c r="O246" s="832"/>
      <c r="P246" s="849">
        <v>2</v>
      </c>
      <c r="Q246" s="849">
        <v>20618.3</v>
      </c>
      <c r="R246" s="837"/>
      <c r="S246" s="850">
        <v>10309.15</v>
      </c>
    </row>
    <row r="247" spans="1:19" ht="14.4" customHeight="1" x14ac:dyDescent="0.3">
      <c r="A247" s="831" t="s">
        <v>5393</v>
      </c>
      <c r="B247" s="832" t="s">
        <v>5394</v>
      </c>
      <c r="C247" s="832" t="s">
        <v>612</v>
      </c>
      <c r="D247" s="832" t="s">
        <v>2575</v>
      </c>
      <c r="E247" s="832" t="s">
        <v>5570</v>
      </c>
      <c r="F247" s="832" t="s">
        <v>5579</v>
      </c>
      <c r="G247" s="832" t="s">
        <v>5580</v>
      </c>
      <c r="H247" s="849">
        <v>47</v>
      </c>
      <c r="I247" s="849">
        <v>11315.63</v>
      </c>
      <c r="J247" s="832">
        <v>9.3591083908854049</v>
      </c>
      <c r="K247" s="832">
        <v>240.75808510638296</v>
      </c>
      <c r="L247" s="849">
        <v>5</v>
      </c>
      <c r="M247" s="849">
        <v>1209.05</v>
      </c>
      <c r="N247" s="832">
        <v>1</v>
      </c>
      <c r="O247" s="832">
        <v>241.81</v>
      </c>
      <c r="P247" s="849"/>
      <c r="Q247" s="849"/>
      <c r="R247" s="837"/>
      <c r="S247" s="850"/>
    </row>
    <row r="248" spans="1:19" ht="14.4" customHeight="1" x14ac:dyDescent="0.3">
      <c r="A248" s="831" t="s">
        <v>5393</v>
      </c>
      <c r="B248" s="832" t="s">
        <v>5394</v>
      </c>
      <c r="C248" s="832" t="s">
        <v>612</v>
      </c>
      <c r="D248" s="832" t="s">
        <v>2575</v>
      </c>
      <c r="E248" s="832" t="s">
        <v>5586</v>
      </c>
      <c r="F248" s="832" t="s">
        <v>5589</v>
      </c>
      <c r="G248" s="832" t="s">
        <v>5590</v>
      </c>
      <c r="H248" s="849">
        <v>34</v>
      </c>
      <c r="I248" s="849">
        <v>6630</v>
      </c>
      <c r="J248" s="832">
        <v>1.6107871720116618</v>
      </c>
      <c r="K248" s="832">
        <v>195</v>
      </c>
      <c r="L248" s="849">
        <v>21</v>
      </c>
      <c r="M248" s="849">
        <v>4116</v>
      </c>
      <c r="N248" s="832">
        <v>1</v>
      </c>
      <c r="O248" s="832">
        <v>196</v>
      </c>
      <c r="P248" s="849">
        <v>19</v>
      </c>
      <c r="Q248" s="849">
        <v>3724</v>
      </c>
      <c r="R248" s="837">
        <v>0.90476190476190477</v>
      </c>
      <c r="S248" s="850">
        <v>196</v>
      </c>
    </row>
    <row r="249" spans="1:19" ht="14.4" customHeight="1" x14ac:dyDescent="0.3">
      <c r="A249" s="831" t="s">
        <v>5393</v>
      </c>
      <c r="B249" s="832" t="s">
        <v>5394</v>
      </c>
      <c r="C249" s="832" t="s">
        <v>612</v>
      </c>
      <c r="D249" s="832" t="s">
        <v>2575</v>
      </c>
      <c r="E249" s="832" t="s">
        <v>5586</v>
      </c>
      <c r="F249" s="832" t="s">
        <v>5591</v>
      </c>
      <c r="G249" s="832" t="s">
        <v>5592</v>
      </c>
      <c r="H249" s="849">
        <v>12</v>
      </c>
      <c r="I249" s="849">
        <v>444</v>
      </c>
      <c r="J249" s="832">
        <v>0.63157894736842102</v>
      </c>
      <c r="K249" s="832">
        <v>37</v>
      </c>
      <c r="L249" s="849">
        <v>19</v>
      </c>
      <c r="M249" s="849">
        <v>703</v>
      </c>
      <c r="N249" s="832">
        <v>1</v>
      </c>
      <c r="O249" s="832">
        <v>37</v>
      </c>
      <c r="P249" s="849">
        <v>24</v>
      </c>
      <c r="Q249" s="849">
        <v>888</v>
      </c>
      <c r="R249" s="837">
        <v>1.263157894736842</v>
      </c>
      <c r="S249" s="850">
        <v>37</v>
      </c>
    </row>
    <row r="250" spans="1:19" ht="14.4" customHeight="1" x14ac:dyDescent="0.3">
      <c r="A250" s="831" t="s">
        <v>5393</v>
      </c>
      <c r="B250" s="832" t="s">
        <v>5394</v>
      </c>
      <c r="C250" s="832" t="s">
        <v>612</v>
      </c>
      <c r="D250" s="832" t="s">
        <v>2575</v>
      </c>
      <c r="E250" s="832" t="s">
        <v>5586</v>
      </c>
      <c r="F250" s="832" t="s">
        <v>5609</v>
      </c>
      <c r="G250" s="832" t="s">
        <v>5610</v>
      </c>
      <c r="H250" s="849">
        <v>131</v>
      </c>
      <c r="I250" s="849">
        <v>4366.66</v>
      </c>
      <c r="J250" s="832">
        <v>0.86184192347621513</v>
      </c>
      <c r="K250" s="832">
        <v>33.333282442748093</v>
      </c>
      <c r="L250" s="849">
        <v>152</v>
      </c>
      <c r="M250" s="849">
        <v>5066.66</v>
      </c>
      <c r="N250" s="832">
        <v>1</v>
      </c>
      <c r="O250" s="832">
        <v>33.333289473684211</v>
      </c>
      <c r="P250" s="849">
        <v>249</v>
      </c>
      <c r="Q250" s="849">
        <v>8300</v>
      </c>
      <c r="R250" s="837">
        <v>1.6381600502105924</v>
      </c>
      <c r="S250" s="850">
        <v>33.333333333333336</v>
      </c>
    </row>
    <row r="251" spans="1:19" ht="14.4" customHeight="1" x14ac:dyDescent="0.3">
      <c r="A251" s="831" t="s">
        <v>5393</v>
      </c>
      <c r="B251" s="832" t="s">
        <v>5394</v>
      </c>
      <c r="C251" s="832" t="s">
        <v>612</v>
      </c>
      <c r="D251" s="832" t="s">
        <v>2575</v>
      </c>
      <c r="E251" s="832" t="s">
        <v>5586</v>
      </c>
      <c r="F251" s="832" t="s">
        <v>5611</v>
      </c>
      <c r="G251" s="832" t="s">
        <v>5612</v>
      </c>
      <c r="H251" s="849">
        <v>221</v>
      </c>
      <c r="I251" s="849">
        <v>8177</v>
      </c>
      <c r="J251" s="832">
        <v>1.4539473684210527</v>
      </c>
      <c r="K251" s="832">
        <v>37</v>
      </c>
      <c r="L251" s="849">
        <v>152</v>
      </c>
      <c r="M251" s="849">
        <v>5624</v>
      </c>
      <c r="N251" s="832">
        <v>1</v>
      </c>
      <c r="O251" s="832">
        <v>37</v>
      </c>
      <c r="P251" s="849">
        <v>248</v>
      </c>
      <c r="Q251" s="849">
        <v>9176</v>
      </c>
      <c r="R251" s="837">
        <v>1.631578947368421</v>
      </c>
      <c r="S251" s="850">
        <v>37</v>
      </c>
    </row>
    <row r="252" spans="1:19" ht="14.4" customHeight="1" x14ac:dyDescent="0.3">
      <c r="A252" s="831" t="s">
        <v>5393</v>
      </c>
      <c r="B252" s="832" t="s">
        <v>5394</v>
      </c>
      <c r="C252" s="832" t="s">
        <v>612</v>
      </c>
      <c r="D252" s="832" t="s">
        <v>2575</v>
      </c>
      <c r="E252" s="832" t="s">
        <v>5586</v>
      </c>
      <c r="F252" s="832" t="s">
        <v>5621</v>
      </c>
      <c r="G252" s="832" t="s">
        <v>5622</v>
      </c>
      <c r="H252" s="849">
        <v>89</v>
      </c>
      <c r="I252" s="849">
        <v>31506</v>
      </c>
      <c r="J252" s="832">
        <v>0.62942762960743182</v>
      </c>
      <c r="K252" s="832">
        <v>354</v>
      </c>
      <c r="L252" s="849">
        <v>141</v>
      </c>
      <c r="M252" s="849">
        <v>50055</v>
      </c>
      <c r="N252" s="832">
        <v>1</v>
      </c>
      <c r="O252" s="832">
        <v>355</v>
      </c>
      <c r="P252" s="849">
        <v>26</v>
      </c>
      <c r="Q252" s="849">
        <v>9230</v>
      </c>
      <c r="R252" s="837">
        <v>0.18439716312056736</v>
      </c>
      <c r="S252" s="850">
        <v>355</v>
      </c>
    </row>
    <row r="253" spans="1:19" ht="14.4" customHeight="1" x14ac:dyDescent="0.3">
      <c r="A253" s="831" t="s">
        <v>5393</v>
      </c>
      <c r="B253" s="832" t="s">
        <v>5394</v>
      </c>
      <c r="C253" s="832" t="s">
        <v>612</v>
      </c>
      <c r="D253" s="832" t="s">
        <v>2575</v>
      </c>
      <c r="E253" s="832" t="s">
        <v>5586</v>
      </c>
      <c r="F253" s="832" t="s">
        <v>5633</v>
      </c>
      <c r="G253" s="832" t="s">
        <v>5634</v>
      </c>
      <c r="H253" s="849">
        <v>130</v>
      </c>
      <c r="I253" s="849">
        <v>23010</v>
      </c>
      <c r="J253" s="832">
        <v>26</v>
      </c>
      <c r="K253" s="832">
        <v>177</v>
      </c>
      <c r="L253" s="849">
        <v>5</v>
      </c>
      <c r="M253" s="849">
        <v>885</v>
      </c>
      <c r="N253" s="832">
        <v>1</v>
      </c>
      <c r="O253" s="832">
        <v>177</v>
      </c>
      <c r="P253" s="849">
        <v>213</v>
      </c>
      <c r="Q253" s="849">
        <v>37914</v>
      </c>
      <c r="R253" s="837">
        <v>42.840677966101694</v>
      </c>
      <c r="S253" s="850">
        <v>178</v>
      </c>
    </row>
    <row r="254" spans="1:19" ht="14.4" customHeight="1" x14ac:dyDescent="0.3">
      <c r="A254" s="831" t="s">
        <v>5393</v>
      </c>
      <c r="B254" s="832" t="s">
        <v>5394</v>
      </c>
      <c r="C254" s="832" t="s">
        <v>612</v>
      </c>
      <c r="D254" s="832" t="s">
        <v>2575</v>
      </c>
      <c r="E254" s="832" t="s">
        <v>5586</v>
      </c>
      <c r="F254" s="832" t="s">
        <v>5637</v>
      </c>
      <c r="G254" s="832" t="s">
        <v>5638</v>
      </c>
      <c r="H254" s="849">
        <v>3</v>
      </c>
      <c r="I254" s="849">
        <v>2103</v>
      </c>
      <c r="J254" s="832">
        <v>0.42857142857142855</v>
      </c>
      <c r="K254" s="832">
        <v>701</v>
      </c>
      <c r="L254" s="849">
        <v>7</v>
      </c>
      <c r="M254" s="849">
        <v>4907</v>
      </c>
      <c r="N254" s="832">
        <v>1</v>
      </c>
      <c r="O254" s="832">
        <v>701</v>
      </c>
      <c r="P254" s="849">
        <v>10</v>
      </c>
      <c r="Q254" s="849">
        <v>7020</v>
      </c>
      <c r="R254" s="837">
        <v>1.430609333605054</v>
      </c>
      <c r="S254" s="850">
        <v>702</v>
      </c>
    </row>
    <row r="255" spans="1:19" ht="14.4" customHeight="1" x14ac:dyDescent="0.3">
      <c r="A255" s="831" t="s">
        <v>5393</v>
      </c>
      <c r="B255" s="832" t="s">
        <v>5394</v>
      </c>
      <c r="C255" s="832" t="s">
        <v>612</v>
      </c>
      <c r="D255" s="832" t="s">
        <v>2576</v>
      </c>
      <c r="E255" s="832" t="s">
        <v>5586</v>
      </c>
      <c r="F255" s="832" t="s">
        <v>5591</v>
      </c>
      <c r="G255" s="832" t="s">
        <v>5592</v>
      </c>
      <c r="H255" s="849">
        <v>7</v>
      </c>
      <c r="I255" s="849">
        <v>259</v>
      </c>
      <c r="J255" s="832">
        <v>0.58333333333333337</v>
      </c>
      <c r="K255" s="832">
        <v>37</v>
      </c>
      <c r="L255" s="849">
        <v>12</v>
      </c>
      <c r="M255" s="849">
        <v>444</v>
      </c>
      <c r="N255" s="832">
        <v>1</v>
      </c>
      <c r="O255" s="832">
        <v>37</v>
      </c>
      <c r="P255" s="849">
        <v>17</v>
      </c>
      <c r="Q255" s="849">
        <v>629</v>
      </c>
      <c r="R255" s="837">
        <v>1.4166666666666667</v>
      </c>
      <c r="S255" s="850">
        <v>37</v>
      </c>
    </row>
    <row r="256" spans="1:19" ht="14.4" customHeight="1" x14ac:dyDescent="0.3">
      <c r="A256" s="831" t="s">
        <v>5393</v>
      </c>
      <c r="B256" s="832" t="s">
        <v>5394</v>
      </c>
      <c r="C256" s="832" t="s">
        <v>612</v>
      </c>
      <c r="D256" s="832" t="s">
        <v>2576</v>
      </c>
      <c r="E256" s="832" t="s">
        <v>5586</v>
      </c>
      <c r="F256" s="832" t="s">
        <v>5609</v>
      </c>
      <c r="G256" s="832" t="s">
        <v>5610</v>
      </c>
      <c r="H256" s="849">
        <v>2</v>
      </c>
      <c r="I256" s="849">
        <v>66.67</v>
      </c>
      <c r="J256" s="832">
        <v>8.3336458294271318E-2</v>
      </c>
      <c r="K256" s="832">
        <v>33.335000000000001</v>
      </c>
      <c r="L256" s="849">
        <v>24</v>
      </c>
      <c r="M256" s="849">
        <v>800.01</v>
      </c>
      <c r="N256" s="832">
        <v>1</v>
      </c>
      <c r="O256" s="832">
        <v>33.333750000000002</v>
      </c>
      <c r="P256" s="849">
        <v>24</v>
      </c>
      <c r="Q256" s="849">
        <v>800.00000000000011</v>
      </c>
      <c r="R256" s="837">
        <v>0.99998750015624815</v>
      </c>
      <c r="S256" s="850">
        <v>33.333333333333336</v>
      </c>
    </row>
    <row r="257" spans="1:19" ht="14.4" customHeight="1" x14ac:dyDescent="0.3">
      <c r="A257" s="831" t="s">
        <v>5393</v>
      </c>
      <c r="B257" s="832" t="s">
        <v>5394</v>
      </c>
      <c r="C257" s="832" t="s">
        <v>612</v>
      </c>
      <c r="D257" s="832" t="s">
        <v>2576</v>
      </c>
      <c r="E257" s="832" t="s">
        <v>5586</v>
      </c>
      <c r="F257" s="832" t="s">
        <v>5611</v>
      </c>
      <c r="G257" s="832" t="s">
        <v>5612</v>
      </c>
      <c r="H257" s="849">
        <v>2</v>
      </c>
      <c r="I257" s="849">
        <v>74</v>
      </c>
      <c r="J257" s="832">
        <v>8.6956521739130432E-2</v>
      </c>
      <c r="K257" s="832">
        <v>37</v>
      </c>
      <c r="L257" s="849">
        <v>23</v>
      </c>
      <c r="M257" s="849">
        <v>851</v>
      </c>
      <c r="N257" s="832">
        <v>1</v>
      </c>
      <c r="O257" s="832">
        <v>37</v>
      </c>
      <c r="P257" s="849">
        <v>23</v>
      </c>
      <c r="Q257" s="849">
        <v>851</v>
      </c>
      <c r="R257" s="837">
        <v>1</v>
      </c>
      <c r="S257" s="850">
        <v>37</v>
      </c>
    </row>
    <row r="258" spans="1:19" ht="14.4" customHeight="1" x14ac:dyDescent="0.3">
      <c r="A258" s="831" t="s">
        <v>5393</v>
      </c>
      <c r="B258" s="832" t="s">
        <v>5394</v>
      </c>
      <c r="C258" s="832" t="s">
        <v>612</v>
      </c>
      <c r="D258" s="832" t="s">
        <v>2576</v>
      </c>
      <c r="E258" s="832" t="s">
        <v>5586</v>
      </c>
      <c r="F258" s="832" t="s">
        <v>5621</v>
      </c>
      <c r="G258" s="832" t="s">
        <v>5622</v>
      </c>
      <c r="H258" s="849">
        <v>4</v>
      </c>
      <c r="I258" s="849">
        <v>1416</v>
      </c>
      <c r="J258" s="832">
        <v>0.2215962441314554</v>
      </c>
      <c r="K258" s="832">
        <v>354</v>
      </c>
      <c r="L258" s="849">
        <v>18</v>
      </c>
      <c r="M258" s="849">
        <v>6390</v>
      </c>
      <c r="N258" s="832">
        <v>1</v>
      </c>
      <c r="O258" s="832">
        <v>355</v>
      </c>
      <c r="P258" s="849">
        <v>8</v>
      </c>
      <c r="Q258" s="849">
        <v>2840</v>
      </c>
      <c r="R258" s="837">
        <v>0.44444444444444442</v>
      </c>
      <c r="S258" s="850">
        <v>355</v>
      </c>
    </row>
    <row r="259" spans="1:19" ht="14.4" customHeight="1" x14ac:dyDescent="0.3">
      <c r="A259" s="831" t="s">
        <v>5393</v>
      </c>
      <c r="B259" s="832" t="s">
        <v>5394</v>
      </c>
      <c r="C259" s="832" t="s">
        <v>612</v>
      </c>
      <c r="D259" s="832" t="s">
        <v>2576</v>
      </c>
      <c r="E259" s="832" t="s">
        <v>5586</v>
      </c>
      <c r="F259" s="832" t="s">
        <v>5633</v>
      </c>
      <c r="G259" s="832" t="s">
        <v>5634</v>
      </c>
      <c r="H259" s="849"/>
      <c r="I259" s="849"/>
      <c r="J259" s="832"/>
      <c r="K259" s="832"/>
      <c r="L259" s="849">
        <v>5</v>
      </c>
      <c r="M259" s="849">
        <v>885</v>
      </c>
      <c r="N259" s="832">
        <v>1</v>
      </c>
      <c r="O259" s="832">
        <v>177</v>
      </c>
      <c r="P259" s="849">
        <v>16</v>
      </c>
      <c r="Q259" s="849">
        <v>2848</v>
      </c>
      <c r="R259" s="837">
        <v>3.2180790960451979</v>
      </c>
      <c r="S259" s="850">
        <v>178</v>
      </c>
    </row>
    <row r="260" spans="1:19" ht="14.4" customHeight="1" x14ac:dyDescent="0.3">
      <c r="A260" s="831" t="s">
        <v>5393</v>
      </c>
      <c r="B260" s="832" t="s">
        <v>5394</v>
      </c>
      <c r="C260" s="832" t="s">
        <v>612</v>
      </c>
      <c r="D260" s="832" t="s">
        <v>2576</v>
      </c>
      <c r="E260" s="832" t="s">
        <v>5586</v>
      </c>
      <c r="F260" s="832" t="s">
        <v>5637</v>
      </c>
      <c r="G260" s="832" t="s">
        <v>5638</v>
      </c>
      <c r="H260" s="849"/>
      <c r="I260" s="849"/>
      <c r="J260" s="832"/>
      <c r="K260" s="832"/>
      <c r="L260" s="849">
        <v>1</v>
      </c>
      <c r="M260" s="849">
        <v>701</v>
      </c>
      <c r="N260" s="832">
        <v>1</v>
      </c>
      <c r="O260" s="832">
        <v>701</v>
      </c>
      <c r="P260" s="849"/>
      <c r="Q260" s="849"/>
      <c r="R260" s="837"/>
      <c r="S260" s="850"/>
    </row>
    <row r="261" spans="1:19" ht="14.4" customHeight="1" x14ac:dyDescent="0.3">
      <c r="A261" s="831" t="s">
        <v>5393</v>
      </c>
      <c r="B261" s="832" t="s">
        <v>5394</v>
      </c>
      <c r="C261" s="832" t="s">
        <v>612</v>
      </c>
      <c r="D261" s="832" t="s">
        <v>2577</v>
      </c>
      <c r="E261" s="832" t="s">
        <v>5570</v>
      </c>
      <c r="F261" s="832" t="s">
        <v>5571</v>
      </c>
      <c r="G261" s="832" t="s">
        <v>5572</v>
      </c>
      <c r="H261" s="849">
        <v>9</v>
      </c>
      <c r="I261" s="849">
        <v>17345.88</v>
      </c>
      <c r="J261" s="832"/>
      <c r="K261" s="832">
        <v>1927.3200000000002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5393</v>
      </c>
      <c r="B262" s="832" t="s">
        <v>5394</v>
      </c>
      <c r="C262" s="832" t="s">
        <v>612</v>
      </c>
      <c r="D262" s="832" t="s">
        <v>2577</v>
      </c>
      <c r="E262" s="832" t="s">
        <v>5570</v>
      </c>
      <c r="F262" s="832" t="s">
        <v>5573</v>
      </c>
      <c r="G262" s="832" t="s">
        <v>5574</v>
      </c>
      <c r="H262" s="849">
        <v>3</v>
      </c>
      <c r="I262" s="849">
        <v>7396.86</v>
      </c>
      <c r="J262" s="832">
        <v>1.4003104708176362</v>
      </c>
      <c r="K262" s="832">
        <v>2465.62</v>
      </c>
      <c r="L262" s="849">
        <v>2</v>
      </c>
      <c r="M262" s="849">
        <v>5282.3</v>
      </c>
      <c r="N262" s="832">
        <v>1</v>
      </c>
      <c r="O262" s="832">
        <v>2641.15</v>
      </c>
      <c r="P262" s="849"/>
      <c r="Q262" s="849"/>
      <c r="R262" s="837"/>
      <c r="S262" s="850"/>
    </row>
    <row r="263" spans="1:19" ht="14.4" customHeight="1" x14ac:dyDescent="0.3">
      <c r="A263" s="831" t="s">
        <v>5393</v>
      </c>
      <c r="B263" s="832" t="s">
        <v>5394</v>
      </c>
      <c r="C263" s="832" t="s">
        <v>612</v>
      </c>
      <c r="D263" s="832" t="s">
        <v>2577</v>
      </c>
      <c r="E263" s="832" t="s">
        <v>5586</v>
      </c>
      <c r="F263" s="832" t="s">
        <v>5589</v>
      </c>
      <c r="G263" s="832" t="s">
        <v>5590</v>
      </c>
      <c r="H263" s="849">
        <v>11</v>
      </c>
      <c r="I263" s="849">
        <v>2145</v>
      </c>
      <c r="J263" s="832">
        <v>10.943877551020408</v>
      </c>
      <c r="K263" s="832">
        <v>195</v>
      </c>
      <c r="L263" s="849">
        <v>1</v>
      </c>
      <c r="M263" s="849">
        <v>196</v>
      </c>
      <c r="N263" s="832">
        <v>1</v>
      </c>
      <c r="O263" s="832">
        <v>196</v>
      </c>
      <c r="P263" s="849"/>
      <c r="Q263" s="849"/>
      <c r="R263" s="837"/>
      <c r="S263" s="850"/>
    </row>
    <row r="264" spans="1:19" ht="14.4" customHeight="1" x14ac:dyDescent="0.3">
      <c r="A264" s="831" t="s">
        <v>5393</v>
      </c>
      <c r="B264" s="832" t="s">
        <v>5394</v>
      </c>
      <c r="C264" s="832" t="s">
        <v>612</v>
      </c>
      <c r="D264" s="832" t="s">
        <v>2577</v>
      </c>
      <c r="E264" s="832" t="s">
        <v>5586</v>
      </c>
      <c r="F264" s="832" t="s">
        <v>5591</v>
      </c>
      <c r="G264" s="832" t="s">
        <v>5592</v>
      </c>
      <c r="H264" s="849">
        <v>3</v>
      </c>
      <c r="I264" s="849">
        <v>111</v>
      </c>
      <c r="J264" s="832">
        <v>0.23076923076923078</v>
      </c>
      <c r="K264" s="832">
        <v>37</v>
      </c>
      <c r="L264" s="849">
        <v>13</v>
      </c>
      <c r="M264" s="849">
        <v>481</v>
      </c>
      <c r="N264" s="832">
        <v>1</v>
      </c>
      <c r="O264" s="832">
        <v>37</v>
      </c>
      <c r="P264" s="849">
        <v>2</v>
      </c>
      <c r="Q264" s="849">
        <v>74</v>
      </c>
      <c r="R264" s="837">
        <v>0.15384615384615385</v>
      </c>
      <c r="S264" s="850">
        <v>37</v>
      </c>
    </row>
    <row r="265" spans="1:19" ht="14.4" customHeight="1" x14ac:dyDescent="0.3">
      <c r="A265" s="831" t="s">
        <v>5393</v>
      </c>
      <c r="B265" s="832" t="s">
        <v>5394</v>
      </c>
      <c r="C265" s="832" t="s">
        <v>612</v>
      </c>
      <c r="D265" s="832" t="s">
        <v>2577</v>
      </c>
      <c r="E265" s="832" t="s">
        <v>5586</v>
      </c>
      <c r="F265" s="832" t="s">
        <v>5609</v>
      </c>
      <c r="G265" s="832" t="s">
        <v>5610</v>
      </c>
      <c r="H265" s="849">
        <v>79</v>
      </c>
      <c r="I265" s="849">
        <v>2633.33</v>
      </c>
      <c r="J265" s="832">
        <v>0.98750121875304686</v>
      </c>
      <c r="K265" s="832">
        <v>33.333291139240508</v>
      </c>
      <c r="L265" s="849">
        <v>80</v>
      </c>
      <c r="M265" s="849">
        <v>2666.66</v>
      </c>
      <c r="N265" s="832">
        <v>1</v>
      </c>
      <c r="O265" s="832">
        <v>33.33325</v>
      </c>
      <c r="P265" s="849">
        <v>123</v>
      </c>
      <c r="Q265" s="849">
        <v>4099.99</v>
      </c>
      <c r="R265" s="837">
        <v>1.5375000937502343</v>
      </c>
      <c r="S265" s="850">
        <v>33.333252032520321</v>
      </c>
    </row>
    <row r="266" spans="1:19" ht="14.4" customHeight="1" x14ac:dyDescent="0.3">
      <c r="A266" s="831" t="s">
        <v>5393</v>
      </c>
      <c r="B266" s="832" t="s">
        <v>5394</v>
      </c>
      <c r="C266" s="832" t="s">
        <v>612</v>
      </c>
      <c r="D266" s="832" t="s">
        <v>2577</v>
      </c>
      <c r="E266" s="832" t="s">
        <v>5586</v>
      </c>
      <c r="F266" s="832" t="s">
        <v>5611</v>
      </c>
      <c r="G266" s="832" t="s">
        <v>5612</v>
      </c>
      <c r="H266" s="849">
        <v>112</v>
      </c>
      <c r="I266" s="849">
        <v>4144</v>
      </c>
      <c r="J266" s="832">
        <v>1.4</v>
      </c>
      <c r="K266" s="832">
        <v>37</v>
      </c>
      <c r="L266" s="849">
        <v>80</v>
      </c>
      <c r="M266" s="849">
        <v>2960</v>
      </c>
      <c r="N266" s="832">
        <v>1</v>
      </c>
      <c r="O266" s="832">
        <v>37</v>
      </c>
      <c r="P266" s="849">
        <v>123</v>
      </c>
      <c r="Q266" s="849">
        <v>4551</v>
      </c>
      <c r="R266" s="837">
        <v>1.5375000000000001</v>
      </c>
      <c r="S266" s="850">
        <v>37</v>
      </c>
    </row>
    <row r="267" spans="1:19" ht="14.4" customHeight="1" x14ac:dyDescent="0.3">
      <c r="A267" s="831" t="s">
        <v>5393</v>
      </c>
      <c r="B267" s="832" t="s">
        <v>5394</v>
      </c>
      <c r="C267" s="832" t="s">
        <v>612</v>
      </c>
      <c r="D267" s="832" t="s">
        <v>2577</v>
      </c>
      <c r="E267" s="832" t="s">
        <v>5586</v>
      </c>
      <c r="F267" s="832" t="s">
        <v>5621</v>
      </c>
      <c r="G267" s="832" t="s">
        <v>5622</v>
      </c>
      <c r="H267" s="849">
        <v>10</v>
      </c>
      <c r="I267" s="849">
        <v>3540</v>
      </c>
      <c r="J267" s="832">
        <v>3.323943661971831</v>
      </c>
      <c r="K267" s="832">
        <v>354</v>
      </c>
      <c r="L267" s="849">
        <v>3</v>
      </c>
      <c r="M267" s="849">
        <v>1065</v>
      </c>
      <c r="N267" s="832">
        <v>1</v>
      </c>
      <c r="O267" s="832">
        <v>355</v>
      </c>
      <c r="P267" s="849">
        <v>4</v>
      </c>
      <c r="Q267" s="849">
        <v>1420</v>
      </c>
      <c r="R267" s="837">
        <v>1.3333333333333333</v>
      </c>
      <c r="S267" s="850">
        <v>355</v>
      </c>
    </row>
    <row r="268" spans="1:19" ht="14.4" customHeight="1" x14ac:dyDescent="0.3">
      <c r="A268" s="831" t="s">
        <v>5393</v>
      </c>
      <c r="B268" s="832" t="s">
        <v>5394</v>
      </c>
      <c r="C268" s="832" t="s">
        <v>612</v>
      </c>
      <c r="D268" s="832" t="s">
        <v>2577</v>
      </c>
      <c r="E268" s="832" t="s">
        <v>5586</v>
      </c>
      <c r="F268" s="832" t="s">
        <v>5627</v>
      </c>
      <c r="G268" s="832" t="s">
        <v>5628</v>
      </c>
      <c r="H268" s="849">
        <v>1</v>
      </c>
      <c r="I268" s="849">
        <v>173</v>
      </c>
      <c r="J268" s="832">
        <v>0.5</v>
      </c>
      <c r="K268" s="832">
        <v>173</v>
      </c>
      <c r="L268" s="849">
        <v>2</v>
      </c>
      <c r="M268" s="849">
        <v>346</v>
      </c>
      <c r="N268" s="832">
        <v>1</v>
      </c>
      <c r="O268" s="832">
        <v>173</v>
      </c>
      <c r="P268" s="849">
        <v>3</v>
      </c>
      <c r="Q268" s="849">
        <v>522</v>
      </c>
      <c r="R268" s="837">
        <v>1.5086705202312138</v>
      </c>
      <c r="S268" s="850">
        <v>174</v>
      </c>
    </row>
    <row r="269" spans="1:19" ht="14.4" customHeight="1" x14ac:dyDescent="0.3">
      <c r="A269" s="831" t="s">
        <v>5393</v>
      </c>
      <c r="B269" s="832" t="s">
        <v>5394</v>
      </c>
      <c r="C269" s="832" t="s">
        <v>612</v>
      </c>
      <c r="D269" s="832" t="s">
        <v>2577</v>
      </c>
      <c r="E269" s="832" t="s">
        <v>5586</v>
      </c>
      <c r="F269" s="832" t="s">
        <v>5633</v>
      </c>
      <c r="G269" s="832" t="s">
        <v>5634</v>
      </c>
      <c r="H269" s="849">
        <v>93</v>
      </c>
      <c r="I269" s="849">
        <v>16461</v>
      </c>
      <c r="J269" s="832">
        <v>1.2567567567567568</v>
      </c>
      <c r="K269" s="832">
        <v>177</v>
      </c>
      <c r="L269" s="849">
        <v>74</v>
      </c>
      <c r="M269" s="849">
        <v>13098</v>
      </c>
      <c r="N269" s="832">
        <v>1</v>
      </c>
      <c r="O269" s="832">
        <v>177</v>
      </c>
      <c r="P269" s="849">
        <v>114</v>
      </c>
      <c r="Q269" s="849">
        <v>20292</v>
      </c>
      <c r="R269" s="837">
        <v>1.549244159413651</v>
      </c>
      <c r="S269" s="850">
        <v>178</v>
      </c>
    </row>
    <row r="270" spans="1:19" ht="14.4" customHeight="1" x14ac:dyDescent="0.3">
      <c r="A270" s="831" t="s">
        <v>5393</v>
      </c>
      <c r="B270" s="832" t="s">
        <v>5394</v>
      </c>
      <c r="C270" s="832" t="s">
        <v>612</v>
      </c>
      <c r="D270" s="832" t="s">
        <v>2577</v>
      </c>
      <c r="E270" s="832" t="s">
        <v>5586</v>
      </c>
      <c r="F270" s="832" t="s">
        <v>5637</v>
      </c>
      <c r="G270" s="832" t="s">
        <v>5638</v>
      </c>
      <c r="H270" s="849">
        <v>9</v>
      </c>
      <c r="I270" s="849">
        <v>6309</v>
      </c>
      <c r="J270" s="832">
        <v>3</v>
      </c>
      <c r="K270" s="832">
        <v>701</v>
      </c>
      <c r="L270" s="849">
        <v>3</v>
      </c>
      <c r="M270" s="849">
        <v>2103</v>
      </c>
      <c r="N270" s="832">
        <v>1</v>
      </c>
      <c r="O270" s="832">
        <v>701</v>
      </c>
      <c r="P270" s="849">
        <v>5</v>
      </c>
      <c r="Q270" s="849">
        <v>3510</v>
      </c>
      <c r="R270" s="837">
        <v>1.6690442225392297</v>
      </c>
      <c r="S270" s="850">
        <v>702</v>
      </c>
    </row>
    <row r="271" spans="1:19" ht="14.4" customHeight="1" x14ac:dyDescent="0.3">
      <c r="A271" s="831" t="s">
        <v>5393</v>
      </c>
      <c r="B271" s="832" t="s">
        <v>5394</v>
      </c>
      <c r="C271" s="832" t="s">
        <v>612</v>
      </c>
      <c r="D271" s="832" t="s">
        <v>5391</v>
      </c>
      <c r="E271" s="832" t="s">
        <v>5395</v>
      </c>
      <c r="F271" s="832" t="s">
        <v>5444</v>
      </c>
      <c r="G271" s="832" t="s">
        <v>1453</v>
      </c>
      <c r="H271" s="849">
        <v>10</v>
      </c>
      <c r="I271" s="849">
        <v>43149.1</v>
      </c>
      <c r="J271" s="832"/>
      <c r="K271" s="832">
        <v>4314.91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5393</v>
      </c>
      <c r="B272" s="832" t="s">
        <v>5394</v>
      </c>
      <c r="C272" s="832" t="s">
        <v>612</v>
      </c>
      <c r="D272" s="832" t="s">
        <v>5391</v>
      </c>
      <c r="E272" s="832" t="s">
        <v>5395</v>
      </c>
      <c r="F272" s="832" t="s">
        <v>5445</v>
      </c>
      <c r="G272" s="832" t="s">
        <v>1453</v>
      </c>
      <c r="H272" s="849">
        <v>6</v>
      </c>
      <c r="I272" s="849">
        <v>51778.98</v>
      </c>
      <c r="J272" s="832"/>
      <c r="K272" s="832">
        <v>8629.83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5393</v>
      </c>
      <c r="B273" s="832" t="s">
        <v>5394</v>
      </c>
      <c r="C273" s="832" t="s">
        <v>612</v>
      </c>
      <c r="D273" s="832" t="s">
        <v>5391</v>
      </c>
      <c r="E273" s="832" t="s">
        <v>5570</v>
      </c>
      <c r="F273" s="832" t="s">
        <v>5571</v>
      </c>
      <c r="G273" s="832" t="s">
        <v>5572</v>
      </c>
      <c r="H273" s="849">
        <v>2</v>
      </c>
      <c r="I273" s="849">
        <v>3731.16</v>
      </c>
      <c r="J273" s="832"/>
      <c r="K273" s="832">
        <v>1865.58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5393</v>
      </c>
      <c r="B274" s="832" t="s">
        <v>5394</v>
      </c>
      <c r="C274" s="832" t="s">
        <v>612</v>
      </c>
      <c r="D274" s="832" t="s">
        <v>5391</v>
      </c>
      <c r="E274" s="832" t="s">
        <v>5570</v>
      </c>
      <c r="F274" s="832" t="s">
        <v>5573</v>
      </c>
      <c r="G274" s="832" t="s">
        <v>5574</v>
      </c>
      <c r="H274" s="849"/>
      <c r="I274" s="849"/>
      <c r="J274" s="832"/>
      <c r="K274" s="832"/>
      <c r="L274" s="849">
        <v>1</v>
      </c>
      <c r="M274" s="849">
        <v>2641.15</v>
      </c>
      <c r="N274" s="832">
        <v>1</v>
      </c>
      <c r="O274" s="832">
        <v>2641.15</v>
      </c>
      <c r="P274" s="849"/>
      <c r="Q274" s="849"/>
      <c r="R274" s="837"/>
      <c r="S274" s="850"/>
    </row>
    <row r="275" spans="1:19" ht="14.4" customHeight="1" x14ac:dyDescent="0.3">
      <c r="A275" s="831" t="s">
        <v>5393</v>
      </c>
      <c r="B275" s="832" t="s">
        <v>5394</v>
      </c>
      <c r="C275" s="832" t="s">
        <v>612</v>
      </c>
      <c r="D275" s="832" t="s">
        <v>5391</v>
      </c>
      <c r="E275" s="832" t="s">
        <v>5570</v>
      </c>
      <c r="F275" s="832" t="s">
        <v>5579</v>
      </c>
      <c r="G275" s="832" t="s">
        <v>5580</v>
      </c>
      <c r="H275" s="849"/>
      <c r="I275" s="849"/>
      <c r="J275" s="832"/>
      <c r="K275" s="832"/>
      <c r="L275" s="849">
        <v>1</v>
      </c>
      <c r="M275" s="849">
        <v>245.61</v>
      </c>
      <c r="N275" s="832">
        <v>1</v>
      </c>
      <c r="O275" s="832">
        <v>245.61</v>
      </c>
      <c r="P275" s="849"/>
      <c r="Q275" s="849"/>
      <c r="R275" s="837"/>
      <c r="S275" s="850"/>
    </row>
    <row r="276" spans="1:19" ht="14.4" customHeight="1" x14ac:dyDescent="0.3">
      <c r="A276" s="831" t="s">
        <v>5393</v>
      </c>
      <c r="B276" s="832" t="s">
        <v>5394</v>
      </c>
      <c r="C276" s="832" t="s">
        <v>612</v>
      </c>
      <c r="D276" s="832" t="s">
        <v>5391</v>
      </c>
      <c r="E276" s="832" t="s">
        <v>5586</v>
      </c>
      <c r="F276" s="832" t="s">
        <v>5589</v>
      </c>
      <c r="G276" s="832" t="s">
        <v>5590</v>
      </c>
      <c r="H276" s="849">
        <v>1</v>
      </c>
      <c r="I276" s="849">
        <v>195</v>
      </c>
      <c r="J276" s="832">
        <v>0.99489795918367352</v>
      </c>
      <c r="K276" s="832">
        <v>195</v>
      </c>
      <c r="L276" s="849">
        <v>1</v>
      </c>
      <c r="M276" s="849">
        <v>196</v>
      </c>
      <c r="N276" s="832">
        <v>1</v>
      </c>
      <c r="O276" s="832">
        <v>196</v>
      </c>
      <c r="P276" s="849"/>
      <c r="Q276" s="849"/>
      <c r="R276" s="837"/>
      <c r="S276" s="850"/>
    </row>
    <row r="277" spans="1:19" ht="14.4" customHeight="1" x14ac:dyDescent="0.3">
      <c r="A277" s="831" t="s">
        <v>5393</v>
      </c>
      <c r="B277" s="832" t="s">
        <v>5394</v>
      </c>
      <c r="C277" s="832" t="s">
        <v>612</v>
      </c>
      <c r="D277" s="832" t="s">
        <v>5391</v>
      </c>
      <c r="E277" s="832" t="s">
        <v>5586</v>
      </c>
      <c r="F277" s="832" t="s">
        <v>5591</v>
      </c>
      <c r="G277" s="832" t="s">
        <v>5592</v>
      </c>
      <c r="H277" s="849">
        <v>11</v>
      </c>
      <c r="I277" s="849">
        <v>407</v>
      </c>
      <c r="J277" s="832">
        <v>2.2000000000000002</v>
      </c>
      <c r="K277" s="832">
        <v>37</v>
      </c>
      <c r="L277" s="849">
        <v>5</v>
      </c>
      <c r="M277" s="849">
        <v>185</v>
      </c>
      <c r="N277" s="832">
        <v>1</v>
      </c>
      <c r="O277" s="832">
        <v>37</v>
      </c>
      <c r="P277" s="849"/>
      <c r="Q277" s="849"/>
      <c r="R277" s="837"/>
      <c r="S277" s="850"/>
    </row>
    <row r="278" spans="1:19" ht="14.4" customHeight="1" x14ac:dyDescent="0.3">
      <c r="A278" s="831" t="s">
        <v>5393</v>
      </c>
      <c r="B278" s="832" t="s">
        <v>5394</v>
      </c>
      <c r="C278" s="832" t="s">
        <v>612</v>
      </c>
      <c r="D278" s="832" t="s">
        <v>5391</v>
      </c>
      <c r="E278" s="832" t="s">
        <v>5586</v>
      </c>
      <c r="F278" s="832" t="s">
        <v>5603</v>
      </c>
      <c r="G278" s="832" t="s">
        <v>5604</v>
      </c>
      <c r="H278" s="849">
        <v>2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5393</v>
      </c>
      <c r="B279" s="832" t="s">
        <v>5394</v>
      </c>
      <c r="C279" s="832" t="s">
        <v>612</v>
      </c>
      <c r="D279" s="832" t="s">
        <v>5391</v>
      </c>
      <c r="E279" s="832" t="s">
        <v>5586</v>
      </c>
      <c r="F279" s="832" t="s">
        <v>5609</v>
      </c>
      <c r="G279" s="832" t="s">
        <v>5610</v>
      </c>
      <c r="H279" s="849">
        <v>125</v>
      </c>
      <c r="I279" s="849">
        <v>4166.67</v>
      </c>
      <c r="J279" s="832">
        <v>0.89928388283131755</v>
      </c>
      <c r="K279" s="832">
        <v>33.333359999999999</v>
      </c>
      <c r="L279" s="849">
        <v>139</v>
      </c>
      <c r="M279" s="849">
        <v>4633.32</v>
      </c>
      <c r="N279" s="832">
        <v>1</v>
      </c>
      <c r="O279" s="832">
        <v>33.333237410071938</v>
      </c>
      <c r="P279" s="849"/>
      <c r="Q279" s="849"/>
      <c r="R279" s="837"/>
      <c r="S279" s="850"/>
    </row>
    <row r="280" spans="1:19" ht="14.4" customHeight="1" x14ac:dyDescent="0.3">
      <c r="A280" s="831" t="s">
        <v>5393</v>
      </c>
      <c r="B280" s="832" t="s">
        <v>5394</v>
      </c>
      <c r="C280" s="832" t="s">
        <v>612</v>
      </c>
      <c r="D280" s="832" t="s">
        <v>5391</v>
      </c>
      <c r="E280" s="832" t="s">
        <v>5586</v>
      </c>
      <c r="F280" s="832" t="s">
        <v>5611</v>
      </c>
      <c r="G280" s="832" t="s">
        <v>5612</v>
      </c>
      <c r="H280" s="849">
        <v>162</v>
      </c>
      <c r="I280" s="849">
        <v>5994</v>
      </c>
      <c r="J280" s="832">
        <v>1.1654676258992807</v>
      </c>
      <c r="K280" s="832">
        <v>37</v>
      </c>
      <c r="L280" s="849">
        <v>139</v>
      </c>
      <c r="M280" s="849">
        <v>5143</v>
      </c>
      <c r="N280" s="832">
        <v>1</v>
      </c>
      <c r="O280" s="832">
        <v>37</v>
      </c>
      <c r="P280" s="849"/>
      <c r="Q280" s="849"/>
      <c r="R280" s="837"/>
      <c r="S280" s="850"/>
    </row>
    <row r="281" spans="1:19" ht="14.4" customHeight="1" x14ac:dyDescent="0.3">
      <c r="A281" s="831" t="s">
        <v>5393</v>
      </c>
      <c r="B281" s="832" t="s">
        <v>5394</v>
      </c>
      <c r="C281" s="832" t="s">
        <v>612</v>
      </c>
      <c r="D281" s="832" t="s">
        <v>5391</v>
      </c>
      <c r="E281" s="832" t="s">
        <v>5586</v>
      </c>
      <c r="F281" s="832" t="s">
        <v>5621</v>
      </c>
      <c r="G281" s="832" t="s">
        <v>5622</v>
      </c>
      <c r="H281" s="849">
        <v>89</v>
      </c>
      <c r="I281" s="849">
        <v>31506</v>
      </c>
      <c r="J281" s="832">
        <v>0.8964575330772514</v>
      </c>
      <c r="K281" s="832">
        <v>354</v>
      </c>
      <c r="L281" s="849">
        <v>99</v>
      </c>
      <c r="M281" s="849">
        <v>35145</v>
      </c>
      <c r="N281" s="832">
        <v>1</v>
      </c>
      <c r="O281" s="832">
        <v>355</v>
      </c>
      <c r="P281" s="849"/>
      <c r="Q281" s="849"/>
      <c r="R281" s="837"/>
      <c r="S281" s="850"/>
    </row>
    <row r="282" spans="1:19" ht="14.4" customHeight="1" x14ac:dyDescent="0.3">
      <c r="A282" s="831" t="s">
        <v>5393</v>
      </c>
      <c r="B282" s="832" t="s">
        <v>5394</v>
      </c>
      <c r="C282" s="832" t="s">
        <v>612</v>
      </c>
      <c r="D282" s="832" t="s">
        <v>5391</v>
      </c>
      <c r="E282" s="832" t="s">
        <v>5586</v>
      </c>
      <c r="F282" s="832" t="s">
        <v>5633</v>
      </c>
      <c r="G282" s="832" t="s">
        <v>5634</v>
      </c>
      <c r="H282" s="849">
        <v>63</v>
      </c>
      <c r="I282" s="849">
        <v>11151</v>
      </c>
      <c r="J282" s="832">
        <v>2.032258064516129</v>
      </c>
      <c r="K282" s="832">
        <v>177</v>
      </c>
      <c r="L282" s="849">
        <v>31</v>
      </c>
      <c r="M282" s="849">
        <v>5487</v>
      </c>
      <c r="N282" s="832">
        <v>1</v>
      </c>
      <c r="O282" s="832">
        <v>177</v>
      </c>
      <c r="P282" s="849"/>
      <c r="Q282" s="849"/>
      <c r="R282" s="837"/>
      <c r="S282" s="850"/>
    </row>
    <row r="283" spans="1:19" ht="14.4" customHeight="1" x14ac:dyDescent="0.3">
      <c r="A283" s="831" t="s">
        <v>5393</v>
      </c>
      <c r="B283" s="832" t="s">
        <v>5394</v>
      </c>
      <c r="C283" s="832" t="s">
        <v>612</v>
      </c>
      <c r="D283" s="832" t="s">
        <v>5391</v>
      </c>
      <c r="E283" s="832" t="s">
        <v>5586</v>
      </c>
      <c r="F283" s="832" t="s">
        <v>5637</v>
      </c>
      <c r="G283" s="832" t="s">
        <v>5638</v>
      </c>
      <c r="H283" s="849">
        <v>10</v>
      </c>
      <c r="I283" s="849">
        <v>7010</v>
      </c>
      <c r="J283" s="832">
        <v>1.1111111111111112</v>
      </c>
      <c r="K283" s="832">
        <v>701</v>
      </c>
      <c r="L283" s="849">
        <v>9</v>
      </c>
      <c r="M283" s="849">
        <v>6309</v>
      </c>
      <c r="N283" s="832">
        <v>1</v>
      </c>
      <c r="O283" s="832">
        <v>701</v>
      </c>
      <c r="P283" s="849"/>
      <c r="Q283" s="849"/>
      <c r="R283" s="837"/>
      <c r="S283" s="850"/>
    </row>
    <row r="284" spans="1:19" ht="14.4" customHeight="1" x14ac:dyDescent="0.3">
      <c r="A284" s="831" t="s">
        <v>5393</v>
      </c>
      <c r="B284" s="832" t="s">
        <v>5394</v>
      </c>
      <c r="C284" s="832" t="s">
        <v>612</v>
      </c>
      <c r="D284" s="832" t="s">
        <v>2578</v>
      </c>
      <c r="E284" s="832" t="s">
        <v>5570</v>
      </c>
      <c r="F284" s="832" t="s">
        <v>5571</v>
      </c>
      <c r="G284" s="832" t="s">
        <v>5572</v>
      </c>
      <c r="H284" s="849">
        <v>4</v>
      </c>
      <c r="I284" s="849">
        <v>8013.95</v>
      </c>
      <c r="J284" s="832"/>
      <c r="K284" s="832">
        <v>2003.4875</v>
      </c>
      <c r="L284" s="849"/>
      <c r="M284" s="849"/>
      <c r="N284" s="832"/>
      <c r="O284" s="832"/>
      <c r="P284" s="849">
        <v>3</v>
      </c>
      <c r="Q284" s="849">
        <v>6478.7100000000009</v>
      </c>
      <c r="R284" s="837"/>
      <c r="S284" s="850">
        <v>2159.5700000000002</v>
      </c>
    </row>
    <row r="285" spans="1:19" ht="14.4" customHeight="1" x14ac:dyDescent="0.3">
      <c r="A285" s="831" t="s">
        <v>5393</v>
      </c>
      <c r="B285" s="832" t="s">
        <v>5394</v>
      </c>
      <c r="C285" s="832" t="s">
        <v>612</v>
      </c>
      <c r="D285" s="832" t="s">
        <v>2578</v>
      </c>
      <c r="E285" s="832" t="s">
        <v>5570</v>
      </c>
      <c r="F285" s="832" t="s">
        <v>5573</v>
      </c>
      <c r="G285" s="832" t="s">
        <v>5574</v>
      </c>
      <c r="H285" s="849"/>
      <c r="I285" s="849"/>
      <c r="J285" s="832"/>
      <c r="K285" s="832"/>
      <c r="L285" s="849">
        <v>17</v>
      </c>
      <c r="M285" s="849">
        <v>44021.9</v>
      </c>
      <c r="N285" s="832">
        <v>1</v>
      </c>
      <c r="O285" s="832">
        <v>2589.5235294117647</v>
      </c>
      <c r="P285" s="849">
        <v>7</v>
      </c>
      <c r="Q285" s="849">
        <v>18488.05</v>
      </c>
      <c r="R285" s="837">
        <v>0.41997392207060574</v>
      </c>
      <c r="S285" s="850">
        <v>2641.15</v>
      </c>
    </row>
    <row r="286" spans="1:19" ht="14.4" customHeight="1" x14ac:dyDescent="0.3">
      <c r="A286" s="831" t="s">
        <v>5393</v>
      </c>
      <c r="B286" s="832" t="s">
        <v>5394</v>
      </c>
      <c r="C286" s="832" t="s">
        <v>612</v>
      </c>
      <c r="D286" s="832" t="s">
        <v>2578</v>
      </c>
      <c r="E286" s="832" t="s">
        <v>5570</v>
      </c>
      <c r="F286" s="832" t="s">
        <v>5575</v>
      </c>
      <c r="G286" s="832" t="s">
        <v>5576</v>
      </c>
      <c r="H286" s="849"/>
      <c r="I286" s="849"/>
      <c r="J286" s="832"/>
      <c r="K286" s="832"/>
      <c r="L286" s="849">
        <v>1</v>
      </c>
      <c r="M286" s="849">
        <v>8428.82</v>
      </c>
      <c r="N286" s="832">
        <v>1</v>
      </c>
      <c r="O286" s="832">
        <v>8428.82</v>
      </c>
      <c r="P286" s="849"/>
      <c r="Q286" s="849"/>
      <c r="R286" s="837"/>
      <c r="S286" s="850"/>
    </row>
    <row r="287" spans="1:19" ht="14.4" customHeight="1" x14ac:dyDescent="0.3">
      <c r="A287" s="831" t="s">
        <v>5393</v>
      </c>
      <c r="B287" s="832" t="s">
        <v>5394</v>
      </c>
      <c r="C287" s="832" t="s">
        <v>612</v>
      </c>
      <c r="D287" s="832" t="s">
        <v>2578</v>
      </c>
      <c r="E287" s="832" t="s">
        <v>5570</v>
      </c>
      <c r="F287" s="832" t="s">
        <v>5577</v>
      </c>
      <c r="G287" s="832" t="s">
        <v>5578</v>
      </c>
      <c r="H287" s="849"/>
      <c r="I287" s="849"/>
      <c r="J287" s="832"/>
      <c r="K287" s="832"/>
      <c r="L287" s="849">
        <v>5</v>
      </c>
      <c r="M287" s="849">
        <v>50750.11</v>
      </c>
      <c r="N287" s="832">
        <v>1</v>
      </c>
      <c r="O287" s="832">
        <v>10150.022000000001</v>
      </c>
      <c r="P287" s="849"/>
      <c r="Q287" s="849"/>
      <c r="R287" s="837"/>
      <c r="S287" s="850"/>
    </row>
    <row r="288" spans="1:19" ht="14.4" customHeight="1" x14ac:dyDescent="0.3">
      <c r="A288" s="831" t="s">
        <v>5393</v>
      </c>
      <c r="B288" s="832" t="s">
        <v>5394</v>
      </c>
      <c r="C288" s="832" t="s">
        <v>612</v>
      </c>
      <c r="D288" s="832" t="s">
        <v>2578</v>
      </c>
      <c r="E288" s="832" t="s">
        <v>5570</v>
      </c>
      <c r="F288" s="832" t="s">
        <v>5579</v>
      </c>
      <c r="G288" s="832" t="s">
        <v>5580</v>
      </c>
      <c r="H288" s="849">
        <v>2</v>
      </c>
      <c r="I288" s="849">
        <v>482.3</v>
      </c>
      <c r="J288" s="832">
        <v>0.21893966562107053</v>
      </c>
      <c r="K288" s="832">
        <v>241.15</v>
      </c>
      <c r="L288" s="849">
        <v>9</v>
      </c>
      <c r="M288" s="849">
        <v>2202.89</v>
      </c>
      <c r="N288" s="832">
        <v>1</v>
      </c>
      <c r="O288" s="832">
        <v>244.76555555555555</v>
      </c>
      <c r="P288" s="849"/>
      <c r="Q288" s="849"/>
      <c r="R288" s="837"/>
      <c r="S288" s="850"/>
    </row>
    <row r="289" spans="1:19" ht="14.4" customHeight="1" x14ac:dyDescent="0.3">
      <c r="A289" s="831" t="s">
        <v>5393</v>
      </c>
      <c r="B289" s="832" t="s">
        <v>5394</v>
      </c>
      <c r="C289" s="832" t="s">
        <v>612</v>
      </c>
      <c r="D289" s="832" t="s">
        <v>2578</v>
      </c>
      <c r="E289" s="832" t="s">
        <v>5586</v>
      </c>
      <c r="F289" s="832" t="s">
        <v>5589</v>
      </c>
      <c r="G289" s="832" t="s">
        <v>5590</v>
      </c>
      <c r="H289" s="849">
        <v>3</v>
      </c>
      <c r="I289" s="849">
        <v>585</v>
      </c>
      <c r="J289" s="832">
        <v>0.1570891514500537</v>
      </c>
      <c r="K289" s="832">
        <v>195</v>
      </c>
      <c r="L289" s="849">
        <v>19</v>
      </c>
      <c r="M289" s="849">
        <v>3724</v>
      </c>
      <c r="N289" s="832">
        <v>1</v>
      </c>
      <c r="O289" s="832">
        <v>196</v>
      </c>
      <c r="P289" s="849">
        <v>7</v>
      </c>
      <c r="Q289" s="849">
        <v>1372</v>
      </c>
      <c r="R289" s="837">
        <v>0.36842105263157893</v>
      </c>
      <c r="S289" s="850">
        <v>196</v>
      </c>
    </row>
    <row r="290" spans="1:19" ht="14.4" customHeight="1" x14ac:dyDescent="0.3">
      <c r="A290" s="831" t="s">
        <v>5393</v>
      </c>
      <c r="B290" s="832" t="s">
        <v>5394</v>
      </c>
      <c r="C290" s="832" t="s">
        <v>612</v>
      </c>
      <c r="D290" s="832" t="s">
        <v>2578</v>
      </c>
      <c r="E290" s="832" t="s">
        <v>5586</v>
      </c>
      <c r="F290" s="832" t="s">
        <v>5591</v>
      </c>
      <c r="G290" s="832" t="s">
        <v>5592</v>
      </c>
      <c r="H290" s="849">
        <v>6</v>
      </c>
      <c r="I290" s="849">
        <v>222</v>
      </c>
      <c r="J290" s="832">
        <v>0.4</v>
      </c>
      <c r="K290" s="832">
        <v>37</v>
      </c>
      <c r="L290" s="849">
        <v>15</v>
      </c>
      <c r="M290" s="849">
        <v>555</v>
      </c>
      <c r="N290" s="832">
        <v>1</v>
      </c>
      <c r="O290" s="832">
        <v>37</v>
      </c>
      <c r="P290" s="849">
        <v>12</v>
      </c>
      <c r="Q290" s="849">
        <v>444</v>
      </c>
      <c r="R290" s="837">
        <v>0.8</v>
      </c>
      <c r="S290" s="850">
        <v>37</v>
      </c>
    </row>
    <row r="291" spans="1:19" ht="14.4" customHeight="1" x14ac:dyDescent="0.3">
      <c r="A291" s="831" t="s">
        <v>5393</v>
      </c>
      <c r="B291" s="832" t="s">
        <v>5394</v>
      </c>
      <c r="C291" s="832" t="s">
        <v>612</v>
      </c>
      <c r="D291" s="832" t="s">
        <v>2578</v>
      </c>
      <c r="E291" s="832" t="s">
        <v>5586</v>
      </c>
      <c r="F291" s="832" t="s">
        <v>5609</v>
      </c>
      <c r="G291" s="832" t="s">
        <v>5610</v>
      </c>
      <c r="H291" s="849">
        <v>43</v>
      </c>
      <c r="I291" s="849">
        <v>1433.33</v>
      </c>
      <c r="J291" s="832">
        <v>0.17131468389379262</v>
      </c>
      <c r="K291" s="832">
        <v>33.333255813953485</v>
      </c>
      <c r="L291" s="849">
        <v>251</v>
      </c>
      <c r="M291" s="849">
        <v>8366.65</v>
      </c>
      <c r="N291" s="832">
        <v>1</v>
      </c>
      <c r="O291" s="832">
        <v>33.333266932270917</v>
      </c>
      <c r="P291" s="849">
        <v>84</v>
      </c>
      <c r="Q291" s="849">
        <v>2799.99</v>
      </c>
      <c r="R291" s="837">
        <v>0.33466082601758168</v>
      </c>
      <c r="S291" s="850">
        <v>33.333214285714284</v>
      </c>
    </row>
    <row r="292" spans="1:19" ht="14.4" customHeight="1" x14ac:dyDescent="0.3">
      <c r="A292" s="831" t="s">
        <v>5393</v>
      </c>
      <c r="B292" s="832" t="s">
        <v>5394</v>
      </c>
      <c r="C292" s="832" t="s">
        <v>612</v>
      </c>
      <c r="D292" s="832" t="s">
        <v>2578</v>
      </c>
      <c r="E292" s="832" t="s">
        <v>5586</v>
      </c>
      <c r="F292" s="832" t="s">
        <v>5611</v>
      </c>
      <c r="G292" s="832" t="s">
        <v>5612</v>
      </c>
      <c r="H292" s="849">
        <v>67</v>
      </c>
      <c r="I292" s="849">
        <v>2479</v>
      </c>
      <c r="J292" s="832">
        <v>0.26377952755905509</v>
      </c>
      <c r="K292" s="832">
        <v>37</v>
      </c>
      <c r="L292" s="849">
        <v>254</v>
      </c>
      <c r="M292" s="849">
        <v>9398</v>
      </c>
      <c r="N292" s="832">
        <v>1</v>
      </c>
      <c r="O292" s="832">
        <v>37</v>
      </c>
      <c r="P292" s="849">
        <v>84</v>
      </c>
      <c r="Q292" s="849">
        <v>3108</v>
      </c>
      <c r="R292" s="837">
        <v>0.33070866141732286</v>
      </c>
      <c r="S292" s="850">
        <v>37</v>
      </c>
    </row>
    <row r="293" spans="1:19" ht="14.4" customHeight="1" x14ac:dyDescent="0.3">
      <c r="A293" s="831" t="s">
        <v>5393</v>
      </c>
      <c r="B293" s="832" t="s">
        <v>5394</v>
      </c>
      <c r="C293" s="832" t="s">
        <v>612</v>
      </c>
      <c r="D293" s="832" t="s">
        <v>2578</v>
      </c>
      <c r="E293" s="832" t="s">
        <v>5586</v>
      </c>
      <c r="F293" s="832" t="s">
        <v>5621</v>
      </c>
      <c r="G293" s="832" t="s">
        <v>5622</v>
      </c>
      <c r="H293" s="849">
        <v>7</v>
      </c>
      <c r="I293" s="849">
        <v>2478</v>
      </c>
      <c r="J293" s="832">
        <v>8.1166066164428424E-2</v>
      </c>
      <c r="K293" s="832">
        <v>354</v>
      </c>
      <c r="L293" s="849">
        <v>86</v>
      </c>
      <c r="M293" s="849">
        <v>30530</v>
      </c>
      <c r="N293" s="832">
        <v>1</v>
      </c>
      <c r="O293" s="832">
        <v>355</v>
      </c>
      <c r="P293" s="849">
        <v>19</v>
      </c>
      <c r="Q293" s="849">
        <v>6745</v>
      </c>
      <c r="R293" s="837">
        <v>0.22093023255813954</v>
      </c>
      <c r="S293" s="850">
        <v>355</v>
      </c>
    </row>
    <row r="294" spans="1:19" ht="14.4" customHeight="1" x14ac:dyDescent="0.3">
      <c r="A294" s="831" t="s">
        <v>5393</v>
      </c>
      <c r="B294" s="832" t="s">
        <v>5394</v>
      </c>
      <c r="C294" s="832" t="s">
        <v>612</v>
      </c>
      <c r="D294" s="832" t="s">
        <v>2578</v>
      </c>
      <c r="E294" s="832" t="s">
        <v>5586</v>
      </c>
      <c r="F294" s="832" t="s">
        <v>5627</v>
      </c>
      <c r="G294" s="832" t="s">
        <v>5628</v>
      </c>
      <c r="H294" s="849"/>
      <c r="I294" s="849"/>
      <c r="J294" s="832"/>
      <c r="K294" s="832"/>
      <c r="L294" s="849">
        <v>1</v>
      </c>
      <c r="M294" s="849">
        <v>173</v>
      </c>
      <c r="N294" s="832">
        <v>1</v>
      </c>
      <c r="O294" s="832">
        <v>173</v>
      </c>
      <c r="P294" s="849"/>
      <c r="Q294" s="849"/>
      <c r="R294" s="837"/>
      <c r="S294" s="850"/>
    </row>
    <row r="295" spans="1:19" ht="14.4" customHeight="1" x14ac:dyDescent="0.3">
      <c r="A295" s="831" t="s">
        <v>5393</v>
      </c>
      <c r="B295" s="832" t="s">
        <v>5394</v>
      </c>
      <c r="C295" s="832" t="s">
        <v>612</v>
      </c>
      <c r="D295" s="832" t="s">
        <v>2578</v>
      </c>
      <c r="E295" s="832" t="s">
        <v>5586</v>
      </c>
      <c r="F295" s="832" t="s">
        <v>5633</v>
      </c>
      <c r="G295" s="832" t="s">
        <v>5634</v>
      </c>
      <c r="H295" s="849">
        <v>58</v>
      </c>
      <c r="I295" s="849">
        <v>10266</v>
      </c>
      <c r="J295" s="832">
        <v>0.38926174496644295</v>
      </c>
      <c r="K295" s="832">
        <v>177</v>
      </c>
      <c r="L295" s="849">
        <v>149</v>
      </c>
      <c r="M295" s="849">
        <v>26373</v>
      </c>
      <c r="N295" s="832">
        <v>1</v>
      </c>
      <c r="O295" s="832">
        <v>177</v>
      </c>
      <c r="P295" s="849">
        <v>59</v>
      </c>
      <c r="Q295" s="849">
        <v>10502</v>
      </c>
      <c r="R295" s="837">
        <v>0.39821029082774051</v>
      </c>
      <c r="S295" s="850">
        <v>178</v>
      </c>
    </row>
    <row r="296" spans="1:19" ht="14.4" customHeight="1" x14ac:dyDescent="0.3">
      <c r="A296" s="831" t="s">
        <v>5393</v>
      </c>
      <c r="B296" s="832" t="s">
        <v>5394</v>
      </c>
      <c r="C296" s="832" t="s">
        <v>612</v>
      </c>
      <c r="D296" s="832" t="s">
        <v>2578</v>
      </c>
      <c r="E296" s="832" t="s">
        <v>5586</v>
      </c>
      <c r="F296" s="832" t="s">
        <v>5637</v>
      </c>
      <c r="G296" s="832" t="s">
        <v>5638</v>
      </c>
      <c r="H296" s="849">
        <v>3</v>
      </c>
      <c r="I296" s="849">
        <v>2103</v>
      </c>
      <c r="J296" s="832">
        <v>0.16666666666666666</v>
      </c>
      <c r="K296" s="832">
        <v>701</v>
      </c>
      <c r="L296" s="849">
        <v>18</v>
      </c>
      <c r="M296" s="849">
        <v>12618</v>
      </c>
      <c r="N296" s="832">
        <v>1</v>
      </c>
      <c r="O296" s="832">
        <v>701</v>
      </c>
      <c r="P296" s="849">
        <v>6</v>
      </c>
      <c r="Q296" s="849">
        <v>4212</v>
      </c>
      <c r="R296" s="837">
        <v>0.33380884450784593</v>
      </c>
      <c r="S296" s="850">
        <v>702</v>
      </c>
    </row>
    <row r="297" spans="1:19" ht="14.4" customHeight="1" x14ac:dyDescent="0.3">
      <c r="A297" s="831" t="s">
        <v>5393</v>
      </c>
      <c r="B297" s="832" t="s">
        <v>5394</v>
      </c>
      <c r="C297" s="832" t="s">
        <v>612</v>
      </c>
      <c r="D297" s="832" t="s">
        <v>2579</v>
      </c>
      <c r="E297" s="832" t="s">
        <v>5570</v>
      </c>
      <c r="F297" s="832" t="s">
        <v>5571</v>
      </c>
      <c r="G297" s="832" t="s">
        <v>5572</v>
      </c>
      <c r="H297" s="849">
        <v>30</v>
      </c>
      <c r="I297" s="849">
        <v>59293.299999999996</v>
      </c>
      <c r="J297" s="832"/>
      <c r="K297" s="832">
        <v>1976.4433333333332</v>
      </c>
      <c r="L297" s="849"/>
      <c r="M297" s="849"/>
      <c r="N297" s="832"/>
      <c r="O297" s="832"/>
      <c r="P297" s="849">
        <v>2</v>
      </c>
      <c r="Q297" s="849">
        <v>4319.1400000000003</v>
      </c>
      <c r="R297" s="837"/>
      <c r="S297" s="850">
        <v>2159.5700000000002</v>
      </c>
    </row>
    <row r="298" spans="1:19" ht="14.4" customHeight="1" x14ac:dyDescent="0.3">
      <c r="A298" s="831" t="s">
        <v>5393</v>
      </c>
      <c r="B298" s="832" t="s">
        <v>5394</v>
      </c>
      <c r="C298" s="832" t="s">
        <v>612</v>
      </c>
      <c r="D298" s="832" t="s">
        <v>2579</v>
      </c>
      <c r="E298" s="832" t="s">
        <v>5570</v>
      </c>
      <c r="F298" s="832" t="s">
        <v>5573</v>
      </c>
      <c r="G298" s="832" t="s">
        <v>5574</v>
      </c>
      <c r="H298" s="849">
        <v>3</v>
      </c>
      <c r="I298" s="849">
        <v>7396.86</v>
      </c>
      <c r="J298" s="832">
        <v>0.11635528153965002</v>
      </c>
      <c r="K298" s="832">
        <v>2465.62</v>
      </c>
      <c r="L298" s="849">
        <v>25</v>
      </c>
      <c r="M298" s="849">
        <v>63571.33</v>
      </c>
      <c r="N298" s="832">
        <v>1</v>
      </c>
      <c r="O298" s="832">
        <v>2542.8532</v>
      </c>
      <c r="P298" s="849">
        <v>76</v>
      </c>
      <c r="Q298" s="849">
        <v>200727.4</v>
      </c>
      <c r="R298" s="837">
        <v>3.1575145588427991</v>
      </c>
      <c r="S298" s="850">
        <v>2641.15</v>
      </c>
    </row>
    <row r="299" spans="1:19" ht="14.4" customHeight="1" x14ac:dyDescent="0.3">
      <c r="A299" s="831" t="s">
        <v>5393</v>
      </c>
      <c r="B299" s="832" t="s">
        <v>5394</v>
      </c>
      <c r="C299" s="832" t="s">
        <v>612</v>
      </c>
      <c r="D299" s="832" t="s">
        <v>2579</v>
      </c>
      <c r="E299" s="832" t="s">
        <v>5570</v>
      </c>
      <c r="F299" s="832" t="s">
        <v>5575</v>
      </c>
      <c r="G299" s="832" t="s">
        <v>5576</v>
      </c>
      <c r="H299" s="849">
        <v>3</v>
      </c>
      <c r="I299" s="849">
        <v>24812.080000000002</v>
      </c>
      <c r="J299" s="832"/>
      <c r="K299" s="832">
        <v>8270.6933333333345</v>
      </c>
      <c r="L299" s="849"/>
      <c r="M299" s="849"/>
      <c r="N299" s="832"/>
      <c r="O299" s="832"/>
      <c r="P299" s="849">
        <v>4</v>
      </c>
      <c r="Q299" s="849">
        <v>34620.76</v>
      </c>
      <c r="R299" s="837"/>
      <c r="S299" s="850">
        <v>8655.19</v>
      </c>
    </row>
    <row r="300" spans="1:19" ht="14.4" customHeight="1" x14ac:dyDescent="0.3">
      <c r="A300" s="831" t="s">
        <v>5393</v>
      </c>
      <c r="B300" s="832" t="s">
        <v>5394</v>
      </c>
      <c r="C300" s="832" t="s">
        <v>612</v>
      </c>
      <c r="D300" s="832" t="s">
        <v>2579</v>
      </c>
      <c r="E300" s="832" t="s">
        <v>5570</v>
      </c>
      <c r="F300" s="832" t="s">
        <v>5577</v>
      </c>
      <c r="G300" s="832" t="s">
        <v>5578</v>
      </c>
      <c r="H300" s="849">
        <v>1</v>
      </c>
      <c r="I300" s="849">
        <v>9911.33</v>
      </c>
      <c r="J300" s="832">
        <v>7.6217108867797201E-2</v>
      </c>
      <c r="K300" s="832">
        <v>9911.33</v>
      </c>
      <c r="L300" s="849">
        <v>13</v>
      </c>
      <c r="M300" s="849">
        <v>130040.75000000001</v>
      </c>
      <c r="N300" s="832">
        <v>1</v>
      </c>
      <c r="O300" s="832">
        <v>10003.134615384617</v>
      </c>
      <c r="P300" s="849">
        <v>18</v>
      </c>
      <c r="Q300" s="849">
        <v>185564.7</v>
      </c>
      <c r="R300" s="837">
        <v>1.4269734679321673</v>
      </c>
      <c r="S300" s="850">
        <v>10309.150000000001</v>
      </c>
    </row>
    <row r="301" spans="1:19" ht="14.4" customHeight="1" x14ac:dyDescent="0.3">
      <c r="A301" s="831" t="s">
        <v>5393</v>
      </c>
      <c r="B301" s="832" t="s">
        <v>5394</v>
      </c>
      <c r="C301" s="832" t="s">
        <v>612</v>
      </c>
      <c r="D301" s="832" t="s">
        <v>2579</v>
      </c>
      <c r="E301" s="832" t="s">
        <v>5570</v>
      </c>
      <c r="F301" s="832" t="s">
        <v>5579</v>
      </c>
      <c r="G301" s="832" t="s">
        <v>5580</v>
      </c>
      <c r="H301" s="849">
        <v>37</v>
      </c>
      <c r="I301" s="849">
        <v>8903.4499999999989</v>
      </c>
      <c r="J301" s="832">
        <v>1.7467986133046627</v>
      </c>
      <c r="K301" s="832">
        <v>240.63378378378374</v>
      </c>
      <c r="L301" s="849">
        <v>21</v>
      </c>
      <c r="M301" s="849">
        <v>5097.01</v>
      </c>
      <c r="N301" s="832">
        <v>1</v>
      </c>
      <c r="O301" s="832">
        <v>242.71476190476193</v>
      </c>
      <c r="P301" s="849">
        <v>8</v>
      </c>
      <c r="Q301" s="849">
        <v>1964.88</v>
      </c>
      <c r="R301" s="837">
        <v>0.38549659506259554</v>
      </c>
      <c r="S301" s="850">
        <v>245.61</v>
      </c>
    </row>
    <row r="302" spans="1:19" ht="14.4" customHeight="1" x14ac:dyDescent="0.3">
      <c r="A302" s="831" t="s">
        <v>5393</v>
      </c>
      <c r="B302" s="832" t="s">
        <v>5394</v>
      </c>
      <c r="C302" s="832" t="s">
        <v>612</v>
      </c>
      <c r="D302" s="832" t="s">
        <v>2579</v>
      </c>
      <c r="E302" s="832" t="s">
        <v>5586</v>
      </c>
      <c r="F302" s="832" t="s">
        <v>5589</v>
      </c>
      <c r="G302" s="832" t="s">
        <v>5590</v>
      </c>
      <c r="H302" s="849">
        <v>25</v>
      </c>
      <c r="I302" s="849">
        <v>4875</v>
      </c>
      <c r="J302" s="832">
        <v>0.99489795918367352</v>
      </c>
      <c r="K302" s="832">
        <v>195</v>
      </c>
      <c r="L302" s="849">
        <v>25</v>
      </c>
      <c r="M302" s="849">
        <v>4900</v>
      </c>
      <c r="N302" s="832">
        <v>1</v>
      </c>
      <c r="O302" s="832">
        <v>196</v>
      </c>
      <c r="P302" s="849">
        <v>68</v>
      </c>
      <c r="Q302" s="849">
        <v>13328</v>
      </c>
      <c r="R302" s="837">
        <v>2.72</v>
      </c>
      <c r="S302" s="850">
        <v>196</v>
      </c>
    </row>
    <row r="303" spans="1:19" ht="14.4" customHeight="1" x14ac:dyDescent="0.3">
      <c r="A303" s="831" t="s">
        <v>5393</v>
      </c>
      <c r="B303" s="832" t="s">
        <v>5394</v>
      </c>
      <c r="C303" s="832" t="s">
        <v>612</v>
      </c>
      <c r="D303" s="832" t="s">
        <v>2579</v>
      </c>
      <c r="E303" s="832" t="s">
        <v>5586</v>
      </c>
      <c r="F303" s="832" t="s">
        <v>5591</v>
      </c>
      <c r="G303" s="832" t="s">
        <v>5592</v>
      </c>
      <c r="H303" s="849">
        <v>21</v>
      </c>
      <c r="I303" s="849">
        <v>777</v>
      </c>
      <c r="J303" s="832">
        <v>2.1</v>
      </c>
      <c r="K303" s="832">
        <v>37</v>
      </c>
      <c r="L303" s="849">
        <v>10</v>
      </c>
      <c r="M303" s="849">
        <v>370</v>
      </c>
      <c r="N303" s="832">
        <v>1</v>
      </c>
      <c r="O303" s="832">
        <v>37</v>
      </c>
      <c r="P303" s="849">
        <v>16</v>
      </c>
      <c r="Q303" s="849">
        <v>592</v>
      </c>
      <c r="R303" s="837">
        <v>1.6</v>
      </c>
      <c r="S303" s="850">
        <v>37</v>
      </c>
    </row>
    <row r="304" spans="1:19" ht="14.4" customHeight="1" x14ac:dyDescent="0.3">
      <c r="A304" s="831" t="s">
        <v>5393</v>
      </c>
      <c r="B304" s="832" t="s">
        <v>5394</v>
      </c>
      <c r="C304" s="832" t="s">
        <v>612</v>
      </c>
      <c r="D304" s="832" t="s">
        <v>2579</v>
      </c>
      <c r="E304" s="832" t="s">
        <v>5586</v>
      </c>
      <c r="F304" s="832" t="s">
        <v>5609</v>
      </c>
      <c r="G304" s="832" t="s">
        <v>5610</v>
      </c>
      <c r="H304" s="849">
        <v>95</v>
      </c>
      <c r="I304" s="849">
        <v>3166.66</v>
      </c>
      <c r="J304" s="832">
        <v>0.62913816499216224</v>
      </c>
      <c r="K304" s="832">
        <v>33.333263157894734</v>
      </c>
      <c r="L304" s="849">
        <v>151</v>
      </c>
      <c r="M304" s="849">
        <v>5033.33</v>
      </c>
      <c r="N304" s="832">
        <v>1</v>
      </c>
      <c r="O304" s="832">
        <v>33.333311258278144</v>
      </c>
      <c r="P304" s="849">
        <v>175</v>
      </c>
      <c r="Q304" s="849">
        <v>5833.32</v>
      </c>
      <c r="R304" s="837">
        <v>1.1589385158533216</v>
      </c>
      <c r="S304" s="850">
        <v>33.333257142857143</v>
      </c>
    </row>
    <row r="305" spans="1:19" ht="14.4" customHeight="1" x14ac:dyDescent="0.3">
      <c r="A305" s="831" t="s">
        <v>5393</v>
      </c>
      <c r="B305" s="832" t="s">
        <v>5394</v>
      </c>
      <c r="C305" s="832" t="s">
        <v>612</v>
      </c>
      <c r="D305" s="832" t="s">
        <v>2579</v>
      </c>
      <c r="E305" s="832" t="s">
        <v>5586</v>
      </c>
      <c r="F305" s="832" t="s">
        <v>5611</v>
      </c>
      <c r="G305" s="832" t="s">
        <v>5612</v>
      </c>
      <c r="H305" s="849">
        <v>147</v>
      </c>
      <c r="I305" s="849">
        <v>5439</v>
      </c>
      <c r="J305" s="832">
        <v>0.96078431372549022</v>
      </c>
      <c r="K305" s="832">
        <v>37</v>
      </c>
      <c r="L305" s="849">
        <v>153</v>
      </c>
      <c r="M305" s="849">
        <v>5661</v>
      </c>
      <c r="N305" s="832">
        <v>1</v>
      </c>
      <c r="O305" s="832">
        <v>37</v>
      </c>
      <c r="P305" s="849">
        <v>175</v>
      </c>
      <c r="Q305" s="849">
        <v>6475</v>
      </c>
      <c r="R305" s="837">
        <v>1.1437908496732025</v>
      </c>
      <c r="S305" s="850">
        <v>37</v>
      </c>
    </row>
    <row r="306" spans="1:19" ht="14.4" customHeight="1" x14ac:dyDescent="0.3">
      <c r="A306" s="831" t="s">
        <v>5393</v>
      </c>
      <c r="B306" s="832" t="s">
        <v>5394</v>
      </c>
      <c r="C306" s="832" t="s">
        <v>612</v>
      </c>
      <c r="D306" s="832" t="s">
        <v>2579</v>
      </c>
      <c r="E306" s="832" t="s">
        <v>5586</v>
      </c>
      <c r="F306" s="832" t="s">
        <v>5621</v>
      </c>
      <c r="G306" s="832" t="s">
        <v>5622</v>
      </c>
      <c r="H306" s="849">
        <v>47</v>
      </c>
      <c r="I306" s="849">
        <v>16638</v>
      </c>
      <c r="J306" s="832">
        <v>1.2666920441568328</v>
      </c>
      <c r="K306" s="832">
        <v>354</v>
      </c>
      <c r="L306" s="849">
        <v>37</v>
      </c>
      <c r="M306" s="849">
        <v>13135</v>
      </c>
      <c r="N306" s="832">
        <v>1</v>
      </c>
      <c r="O306" s="832">
        <v>355</v>
      </c>
      <c r="P306" s="849">
        <v>75</v>
      </c>
      <c r="Q306" s="849">
        <v>26625</v>
      </c>
      <c r="R306" s="837">
        <v>2.0270270270270272</v>
      </c>
      <c r="S306" s="850">
        <v>355</v>
      </c>
    </row>
    <row r="307" spans="1:19" ht="14.4" customHeight="1" x14ac:dyDescent="0.3">
      <c r="A307" s="831" t="s">
        <v>5393</v>
      </c>
      <c r="B307" s="832" t="s">
        <v>5394</v>
      </c>
      <c r="C307" s="832" t="s">
        <v>612</v>
      </c>
      <c r="D307" s="832" t="s">
        <v>2579</v>
      </c>
      <c r="E307" s="832" t="s">
        <v>5586</v>
      </c>
      <c r="F307" s="832" t="s">
        <v>5633</v>
      </c>
      <c r="G307" s="832" t="s">
        <v>5634</v>
      </c>
      <c r="H307" s="849">
        <v>95</v>
      </c>
      <c r="I307" s="849">
        <v>16815</v>
      </c>
      <c r="J307" s="832">
        <v>0.91346153846153844</v>
      </c>
      <c r="K307" s="832">
        <v>177</v>
      </c>
      <c r="L307" s="849">
        <v>104</v>
      </c>
      <c r="M307" s="849">
        <v>18408</v>
      </c>
      <c r="N307" s="832">
        <v>1</v>
      </c>
      <c r="O307" s="832">
        <v>177</v>
      </c>
      <c r="P307" s="849">
        <v>96</v>
      </c>
      <c r="Q307" s="849">
        <v>17088</v>
      </c>
      <c r="R307" s="837">
        <v>0.92829204693611478</v>
      </c>
      <c r="S307" s="850">
        <v>178</v>
      </c>
    </row>
    <row r="308" spans="1:19" ht="14.4" customHeight="1" x14ac:dyDescent="0.3">
      <c r="A308" s="831" t="s">
        <v>5393</v>
      </c>
      <c r="B308" s="832" t="s">
        <v>5394</v>
      </c>
      <c r="C308" s="832" t="s">
        <v>612</v>
      </c>
      <c r="D308" s="832" t="s">
        <v>2579</v>
      </c>
      <c r="E308" s="832" t="s">
        <v>5586</v>
      </c>
      <c r="F308" s="832" t="s">
        <v>5637</v>
      </c>
      <c r="G308" s="832" t="s">
        <v>5638</v>
      </c>
      <c r="H308" s="849">
        <v>6</v>
      </c>
      <c r="I308" s="849">
        <v>4206</v>
      </c>
      <c r="J308" s="832">
        <v>0.5</v>
      </c>
      <c r="K308" s="832">
        <v>701</v>
      </c>
      <c r="L308" s="849">
        <v>12</v>
      </c>
      <c r="M308" s="849">
        <v>8412</v>
      </c>
      <c r="N308" s="832">
        <v>1</v>
      </c>
      <c r="O308" s="832">
        <v>701</v>
      </c>
      <c r="P308" s="849">
        <v>5</v>
      </c>
      <c r="Q308" s="849">
        <v>3510</v>
      </c>
      <c r="R308" s="837">
        <v>0.41726105563480742</v>
      </c>
      <c r="S308" s="850">
        <v>702</v>
      </c>
    </row>
    <row r="309" spans="1:19" ht="14.4" customHeight="1" x14ac:dyDescent="0.3">
      <c r="A309" s="831" t="s">
        <v>5393</v>
      </c>
      <c r="B309" s="832" t="s">
        <v>5394</v>
      </c>
      <c r="C309" s="832" t="s">
        <v>612</v>
      </c>
      <c r="D309" s="832" t="s">
        <v>2580</v>
      </c>
      <c r="E309" s="832" t="s">
        <v>5570</v>
      </c>
      <c r="F309" s="832" t="s">
        <v>5571</v>
      </c>
      <c r="G309" s="832" t="s">
        <v>5572</v>
      </c>
      <c r="H309" s="849">
        <v>25</v>
      </c>
      <c r="I309" s="849">
        <v>50122.45</v>
      </c>
      <c r="J309" s="832"/>
      <c r="K309" s="832">
        <v>2004.8979999999999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5393</v>
      </c>
      <c r="B310" s="832" t="s">
        <v>5394</v>
      </c>
      <c r="C310" s="832" t="s">
        <v>612</v>
      </c>
      <c r="D310" s="832" t="s">
        <v>2580</v>
      </c>
      <c r="E310" s="832" t="s">
        <v>5570</v>
      </c>
      <c r="F310" s="832" t="s">
        <v>5573</v>
      </c>
      <c r="G310" s="832" t="s">
        <v>5574</v>
      </c>
      <c r="H310" s="849"/>
      <c r="I310" s="849"/>
      <c r="J310" s="832"/>
      <c r="K310" s="832"/>
      <c r="L310" s="849">
        <v>18</v>
      </c>
      <c r="M310" s="849">
        <v>46663.05</v>
      </c>
      <c r="N310" s="832">
        <v>1</v>
      </c>
      <c r="O310" s="832">
        <v>2592.3916666666669</v>
      </c>
      <c r="P310" s="849">
        <v>20</v>
      </c>
      <c r="Q310" s="849">
        <v>52823.000000000007</v>
      </c>
      <c r="R310" s="837">
        <v>1.1320091592812729</v>
      </c>
      <c r="S310" s="850">
        <v>2641.1500000000005</v>
      </c>
    </row>
    <row r="311" spans="1:19" ht="14.4" customHeight="1" x14ac:dyDescent="0.3">
      <c r="A311" s="831" t="s">
        <v>5393</v>
      </c>
      <c r="B311" s="832" t="s">
        <v>5394</v>
      </c>
      <c r="C311" s="832" t="s">
        <v>612</v>
      </c>
      <c r="D311" s="832" t="s">
        <v>2580</v>
      </c>
      <c r="E311" s="832" t="s">
        <v>5570</v>
      </c>
      <c r="F311" s="832" t="s">
        <v>5575</v>
      </c>
      <c r="G311" s="832" t="s">
        <v>5576</v>
      </c>
      <c r="H311" s="849">
        <v>5</v>
      </c>
      <c r="I311" s="849">
        <v>42126.64</v>
      </c>
      <c r="J311" s="832"/>
      <c r="K311" s="832">
        <v>8425.3279999999995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5393</v>
      </c>
      <c r="B312" s="832" t="s">
        <v>5394</v>
      </c>
      <c r="C312" s="832" t="s">
        <v>612</v>
      </c>
      <c r="D312" s="832" t="s">
        <v>2580</v>
      </c>
      <c r="E312" s="832" t="s">
        <v>5570</v>
      </c>
      <c r="F312" s="832" t="s">
        <v>5577</v>
      </c>
      <c r="G312" s="832" t="s">
        <v>5578</v>
      </c>
      <c r="H312" s="849"/>
      <c r="I312" s="849"/>
      <c r="J312" s="832"/>
      <c r="K312" s="832"/>
      <c r="L312" s="849">
        <v>12</v>
      </c>
      <c r="M312" s="849">
        <v>123311.98000000001</v>
      </c>
      <c r="N312" s="832">
        <v>1</v>
      </c>
      <c r="O312" s="832">
        <v>10275.998333333335</v>
      </c>
      <c r="P312" s="849">
        <v>5</v>
      </c>
      <c r="Q312" s="849">
        <v>51545.75</v>
      </c>
      <c r="R312" s="837">
        <v>0.41801088588472907</v>
      </c>
      <c r="S312" s="850">
        <v>10309.15</v>
      </c>
    </row>
    <row r="313" spans="1:19" ht="14.4" customHeight="1" x14ac:dyDescent="0.3">
      <c r="A313" s="831" t="s">
        <v>5393</v>
      </c>
      <c r="B313" s="832" t="s">
        <v>5394</v>
      </c>
      <c r="C313" s="832" t="s">
        <v>612</v>
      </c>
      <c r="D313" s="832" t="s">
        <v>2580</v>
      </c>
      <c r="E313" s="832" t="s">
        <v>5570</v>
      </c>
      <c r="F313" s="832" t="s">
        <v>5579</v>
      </c>
      <c r="G313" s="832" t="s">
        <v>5580</v>
      </c>
      <c r="H313" s="849">
        <v>4</v>
      </c>
      <c r="I313" s="849">
        <v>967.24</v>
      </c>
      <c r="J313" s="832">
        <v>0.98452831725092627</v>
      </c>
      <c r="K313" s="832">
        <v>241.81</v>
      </c>
      <c r="L313" s="849">
        <v>4</v>
      </c>
      <c r="M313" s="849">
        <v>982.44</v>
      </c>
      <c r="N313" s="832">
        <v>1</v>
      </c>
      <c r="O313" s="832">
        <v>245.61</v>
      </c>
      <c r="P313" s="849"/>
      <c r="Q313" s="849"/>
      <c r="R313" s="837"/>
      <c r="S313" s="850"/>
    </row>
    <row r="314" spans="1:19" ht="14.4" customHeight="1" x14ac:dyDescent="0.3">
      <c r="A314" s="831" t="s">
        <v>5393</v>
      </c>
      <c r="B314" s="832" t="s">
        <v>5394</v>
      </c>
      <c r="C314" s="832" t="s">
        <v>612</v>
      </c>
      <c r="D314" s="832" t="s">
        <v>2580</v>
      </c>
      <c r="E314" s="832" t="s">
        <v>5586</v>
      </c>
      <c r="F314" s="832" t="s">
        <v>5587</v>
      </c>
      <c r="G314" s="832" t="s">
        <v>5588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147</v>
      </c>
      <c r="R314" s="837"/>
      <c r="S314" s="850">
        <v>147</v>
      </c>
    </row>
    <row r="315" spans="1:19" ht="14.4" customHeight="1" x14ac:dyDescent="0.3">
      <c r="A315" s="831" t="s">
        <v>5393</v>
      </c>
      <c r="B315" s="832" t="s">
        <v>5394</v>
      </c>
      <c r="C315" s="832" t="s">
        <v>612</v>
      </c>
      <c r="D315" s="832" t="s">
        <v>2580</v>
      </c>
      <c r="E315" s="832" t="s">
        <v>5586</v>
      </c>
      <c r="F315" s="832" t="s">
        <v>5589</v>
      </c>
      <c r="G315" s="832" t="s">
        <v>5590</v>
      </c>
      <c r="H315" s="849">
        <v>25</v>
      </c>
      <c r="I315" s="849">
        <v>4875</v>
      </c>
      <c r="J315" s="832">
        <v>1.1305658627087198</v>
      </c>
      <c r="K315" s="832">
        <v>195</v>
      </c>
      <c r="L315" s="849">
        <v>22</v>
      </c>
      <c r="M315" s="849">
        <v>4312</v>
      </c>
      <c r="N315" s="832">
        <v>1</v>
      </c>
      <c r="O315" s="832">
        <v>196</v>
      </c>
      <c r="P315" s="849">
        <v>16</v>
      </c>
      <c r="Q315" s="849">
        <v>3136</v>
      </c>
      <c r="R315" s="837">
        <v>0.72727272727272729</v>
      </c>
      <c r="S315" s="850">
        <v>196</v>
      </c>
    </row>
    <row r="316" spans="1:19" ht="14.4" customHeight="1" x14ac:dyDescent="0.3">
      <c r="A316" s="831" t="s">
        <v>5393</v>
      </c>
      <c r="B316" s="832" t="s">
        <v>5394</v>
      </c>
      <c r="C316" s="832" t="s">
        <v>612</v>
      </c>
      <c r="D316" s="832" t="s">
        <v>2580</v>
      </c>
      <c r="E316" s="832" t="s">
        <v>5586</v>
      </c>
      <c r="F316" s="832" t="s">
        <v>5591</v>
      </c>
      <c r="G316" s="832" t="s">
        <v>5592</v>
      </c>
      <c r="H316" s="849">
        <v>106</v>
      </c>
      <c r="I316" s="849">
        <v>3922</v>
      </c>
      <c r="J316" s="832">
        <v>1.0816326530612246</v>
      </c>
      <c r="K316" s="832">
        <v>37</v>
      </c>
      <c r="L316" s="849">
        <v>98</v>
      </c>
      <c r="M316" s="849">
        <v>3626</v>
      </c>
      <c r="N316" s="832">
        <v>1</v>
      </c>
      <c r="O316" s="832">
        <v>37</v>
      </c>
      <c r="P316" s="849">
        <v>103</v>
      </c>
      <c r="Q316" s="849">
        <v>3811</v>
      </c>
      <c r="R316" s="837">
        <v>1.0510204081632653</v>
      </c>
      <c r="S316" s="850">
        <v>37</v>
      </c>
    </row>
    <row r="317" spans="1:19" ht="14.4" customHeight="1" x14ac:dyDescent="0.3">
      <c r="A317" s="831" t="s">
        <v>5393</v>
      </c>
      <c r="B317" s="832" t="s">
        <v>5394</v>
      </c>
      <c r="C317" s="832" t="s">
        <v>612</v>
      </c>
      <c r="D317" s="832" t="s">
        <v>2580</v>
      </c>
      <c r="E317" s="832" t="s">
        <v>5586</v>
      </c>
      <c r="F317" s="832" t="s">
        <v>5609</v>
      </c>
      <c r="G317" s="832" t="s">
        <v>5610</v>
      </c>
      <c r="H317" s="849">
        <v>381</v>
      </c>
      <c r="I317" s="849">
        <v>12700</v>
      </c>
      <c r="J317" s="832">
        <v>0.69525610881031819</v>
      </c>
      <c r="K317" s="832">
        <v>33.333333333333336</v>
      </c>
      <c r="L317" s="849">
        <v>548</v>
      </c>
      <c r="M317" s="849">
        <v>18266.650000000001</v>
      </c>
      <c r="N317" s="832">
        <v>1</v>
      </c>
      <c r="O317" s="832">
        <v>33.333302919708032</v>
      </c>
      <c r="P317" s="849">
        <v>488</v>
      </c>
      <c r="Q317" s="849">
        <v>16266.64</v>
      </c>
      <c r="R317" s="837">
        <v>0.89051030156049404</v>
      </c>
      <c r="S317" s="850">
        <v>33.333278688524587</v>
      </c>
    </row>
    <row r="318" spans="1:19" ht="14.4" customHeight="1" x14ac:dyDescent="0.3">
      <c r="A318" s="831" t="s">
        <v>5393</v>
      </c>
      <c r="B318" s="832" t="s">
        <v>5394</v>
      </c>
      <c r="C318" s="832" t="s">
        <v>612</v>
      </c>
      <c r="D318" s="832" t="s">
        <v>2580</v>
      </c>
      <c r="E318" s="832" t="s">
        <v>5586</v>
      </c>
      <c r="F318" s="832" t="s">
        <v>5611</v>
      </c>
      <c r="G318" s="832" t="s">
        <v>5612</v>
      </c>
      <c r="H318" s="849">
        <v>553</v>
      </c>
      <c r="I318" s="849">
        <v>20461</v>
      </c>
      <c r="J318" s="832">
        <v>1.0018115942028984</v>
      </c>
      <c r="K318" s="832">
        <v>37</v>
      </c>
      <c r="L318" s="849">
        <v>552</v>
      </c>
      <c r="M318" s="849">
        <v>20424</v>
      </c>
      <c r="N318" s="832">
        <v>1</v>
      </c>
      <c r="O318" s="832">
        <v>37</v>
      </c>
      <c r="P318" s="849">
        <v>488</v>
      </c>
      <c r="Q318" s="849">
        <v>18056</v>
      </c>
      <c r="R318" s="837">
        <v>0.88405797101449279</v>
      </c>
      <c r="S318" s="850">
        <v>37</v>
      </c>
    </row>
    <row r="319" spans="1:19" ht="14.4" customHeight="1" x14ac:dyDescent="0.3">
      <c r="A319" s="831" t="s">
        <v>5393</v>
      </c>
      <c r="B319" s="832" t="s">
        <v>5394</v>
      </c>
      <c r="C319" s="832" t="s">
        <v>612</v>
      </c>
      <c r="D319" s="832" t="s">
        <v>2580</v>
      </c>
      <c r="E319" s="832" t="s">
        <v>5586</v>
      </c>
      <c r="F319" s="832" t="s">
        <v>5621</v>
      </c>
      <c r="G319" s="832" t="s">
        <v>5622</v>
      </c>
      <c r="H319" s="849">
        <v>271</v>
      </c>
      <c r="I319" s="849">
        <v>95934</v>
      </c>
      <c r="J319" s="832">
        <v>0.74650999922185046</v>
      </c>
      <c r="K319" s="832">
        <v>354</v>
      </c>
      <c r="L319" s="849">
        <v>362</v>
      </c>
      <c r="M319" s="849">
        <v>128510</v>
      </c>
      <c r="N319" s="832">
        <v>1</v>
      </c>
      <c r="O319" s="832">
        <v>355</v>
      </c>
      <c r="P319" s="849">
        <v>299</v>
      </c>
      <c r="Q319" s="849">
        <v>106145</v>
      </c>
      <c r="R319" s="837">
        <v>0.82596685082872923</v>
      </c>
      <c r="S319" s="850">
        <v>355</v>
      </c>
    </row>
    <row r="320" spans="1:19" ht="14.4" customHeight="1" x14ac:dyDescent="0.3">
      <c r="A320" s="831" t="s">
        <v>5393</v>
      </c>
      <c r="B320" s="832" t="s">
        <v>5394</v>
      </c>
      <c r="C320" s="832" t="s">
        <v>612</v>
      </c>
      <c r="D320" s="832" t="s">
        <v>2580</v>
      </c>
      <c r="E320" s="832" t="s">
        <v>5586</v>
      </c>
      <c r="F320" s="832" t="s">
        <v>5633</v>
      </c>
      <c r="G320" s="832" t="s">
        <v>5634</v>
      </c>
      <c r="H320" s="849">
        <v>250</v>
      </c>
      <c r="I320" s="849">
        <v>44250</v>
      </c>
      <c r="J320" s="832">
        <v>1.4619883040935673</v>
      </c>
      <c r="K320" s="832">
        <v>177</v>
      </c>
      <c r="L320" s="849">
        <v>171</v>
      </c>
      <c r="M320" s="849">
        <v>30267</v>
      </c>
      <c r="N320" s="832">
        <v>1</v>
      </c>
      <c r="O320" s="832">
        <v>177</v>
      </c>
      <c r="P320" s="849">
        <v>171</v>
      </c>
      <c r="Q320" s="849">
        <v>30438</v>
      </c>
      <c r="R320" s="837">
        <v>1.0056497175141244</v>
      </c>
      <c r="S320" s="850">
        <v>178</v>
      </c>
    </row>
    <row r="321" spans="1:19" ht="14.4" customHeight="1" x14ac:dyDescent="0.3">
      <c r="A321" s="831" t="s">
        <v>5393</v>
      </c>
      <c r="B321" s="832" t="s">
        <v>5394</v>
      </c>
      <c r="C321" s="832" t="s">
        <v>612</v>
      </c>
      <c r="D321" s="832" t="s">
        <v>2580</v>
      </c>
      <c r="E321" s="832" t="s">
        <v>5586</v>
      </c>
      <c r="F321" s="832" t="s">
        <v>5637</v>
      </c>
      <c r="G321" s="832" t="s">
        <v>5638</v>
      </c>
      <c r="H321" s="849">
        <v>32</v>
      </c>
      <c r="I321" s="849">
        <v>22432</v>
      </c>
      <c r="J321" s="832">
        <v>1.6842105263157894</v>
      </c>
      <c r="K321" s="832">
        <v>701</v>
      </c>
      <c r="L321" s="849">
        <v>19</v>
      </c>
      <c r="M321" s="849">
        <v>13319</v>
      </c>
      <c r="N321" s="832">
        <v>1</v>
      </c>
      <c r="O321" s="832">
        <v>701</v>
      </c>
      <c r="P321" s="849">
        <v>18</v>
      </c>
      <c r="Q321" s="849">
        <v>12636</v>
      </c>
      <c r="R321" s="837">
        <v>0.94871987386440426</v>
      </c>
      <c r="S321" s="850">
        <v>702</v>
      </c>
    </row>
    <row r="322" spans="1:19" ht="14.4" customHeight="1" x14ac:dyDescent="0.3">
      <c r="A322" s="831" t="s">
        <v>5393</v>
      </c>
      <c r="B322" s="832" t="s">
        <v>5394</v>
      </c>
      <c r="C322" s="832" t="s">
        <v>612</v>
      </c>
      <c r="D322" s="832" t="s">
        <v>2581</v>
      </c>
      <c r="E322" s="832" t="s">
        <v>5570</v>
      </c>
      <c r="F322" s="832" t="s">
        <v>5573</v>
      </c>
      <c r="G322" s="832" t="s">
        <v>5574</v>
      </c>
      <c r="H322" s="849"/>
      <c r="I322" s="849"/>
      <c r="J322" s="832"/>
      <c r="K322" s="832"/>
      <c r="L322" s="849"/>
      <c r="M322" s="849"/>
      <c r="N322" s="832"/>
      <c r="O322" s="832"/>
      <c r="P322" s="849">
        <v>17</v>
      </c>
      <c r="Q322" s="849">
        <v>44899.55</v>
      </c>
      <c r="R322" s="837"/>
      <c r="S322" s="850">
        <v>2641.15</v>
      </c>
    </row>
    <row r="323" spans="1:19" ht="14.4" customHeight="1" x14ac:dyDescent="0.3">
      <c r="A323" s="831" t="s">
        <v>5393</v>
      </c>
      <c r="B323" s="832" t="s">
        <v>5394</v>
      </c>
      <c r="C323" s="832" t="s">
        <v>612</v>
      </c>
      <c r="D323" s="832" t="s">
        <v>2581</v>
      </c>
      <c r="E323" s="832" t="s">
        <v>5570</v>
      </c>
      <c r="F323" s="832" t="s">
        <v>5575</v>
      </c>
      <c r="G323" s="832" t="s">
        <v>5576</v>
      </c>
      <c r="H323" s="849"/>
      <c r="I323" s="849"/>
      <c r="J323" s="832"/>
      <c r="K323" s="832"/>
      <c r="L323" s="849"/>
      <c r="M323" s="849"/>
      <c r="N323" s="832"/>
      <c r="O323" s="832"/>
      <c r="P323" s="849">
        <v>3</v>
      </c>
      <c r="Q323" s="849">
        <v>25965.57</v>
      </c>
      <c r="R323" s="837"/>
      <c r="S323" s="850">
        <v>8655.19</v>
      </c>
    </row>
    <row r="324" spans="1:19" ht="14.4" customHeight="1" x14ac:dyDescent="0.3">
      <c r="A324" s="831" t="s">
        <v>5393</v>
      </c>
      <c r="B324" s="832" t="s">
        <v>5394</v>
      </c>
      <c r="C324" s="832" t="s">
        <v>612</v>
      </c>
      <c r="D324" s="832" t="s">
        <v>2581</v>
      </c>
      <c r="E324" s="832" t="s">
        <v>5570</v>
      </c>
      <c r="F324" s="832" t="s">
        <v>5577</v>
      </c>
      <c r="G324" s="832" t="s">
        <v>5578</v>
      </c>
      <c r="H324" s="849"/>
      <c r="I324" s="849"/>
      <c r="J324" s="832"/>
      <c r="K324" s="832"/>
      <c r="L324" s="849"/>
      <c r="M324" s="849"/>
      <c r="N324" s="832"/>
      <c r="O324" s="832"/>
      <c r="P324" s="849">
        <v>3</v>
      </c>
      <c r="Q324" s="849">
        <v>30927.45</v>
      </c>
      <c r="R324" s="837"/>
      <c r="S324" s="850">
        <v>10309.15</v>
      </c>
    </row>
    <row r="325" spans="1:19" ht="14.4" customHeight="1" x14ac:dyDescent="0.3">
      <c r="A325" s="831" t="s">
        <v>5393</v>
      </c>
      <c r="B325" s="832" t="s">
        <v>5394</v>
      </c>
      <c r="C325" s="832" t="s">
        <v>612</v>
      </c>
      <c r="D325" s="832" t="s">
        <v>2581</v>
      </c>
      <c r="E325" s="832" t="s">
        <v>5586</v>
      </c>
      <c r="F325" s="832" t="s">
        <v>5589</v>
      </c>
      <c r="G325" s="832" t="s">
        <v>5590</v>
      </c>
      <c r="H325" s="849"/>
      <c r="I325" s="849"/>
      <c r="J325" s="832"/>
      <c r="K325" s="832"/>
      <c r="L325" s="849"/>
      <c r="M325" s="849"/>
      <c r="N325" s="832"/>
      <c r="O325" s="832"/>
      <c r="P325" s="849">
        <v>19</v>
      </c>
      <c r="Q325" s="849">
        <v>3724</v>
      </c>
      <c r="R325" s="837"/>
      <c r="S325" s="850">
        <v>196</v>
      </c>
    </row>
    <row r="326" spans="1:19" ht="14.4" customHeight="1" x14ac:dyDescent="0.3">
      <c r="A326" s="831" t="s">
        <v>5393</v>
      </c>
      <c r="B326" s="832" t="s">
        <v>5394</v>
      </c>
      <c r="C326" s="832" t="s">
        <v>612</v>
      </c>
      <c r="D326" s="832" t="s">
        <v>2581</v>
      </c>
      <c r="E326" s="832" t="s">
        <v>5586</v>
      </c>
      <c r="F326" s="832" t="s">
        <v>5591</v>
      </c>
      <c r="G326" s="832" t="s">
        <v>5592</v>
      </c>
      <c r="H326" s="849">
        <v>12</v>
      </c>
      <c r="I326" s="849">
        <v>444</v>
      </c>
      <c r="J326" s="832">
        <v>1.2</v>
      </c>
      <c r="K326" s="832">
        <v>37</v>
      </c>
      <c r="L326" s="849">
        <v>10</v>
      </c>
      <c r="M326" s="849">
        <v>370</v>
      </c>
      <c r="N326" s="832">
        <v>1</v>
      </c>
      <c r="O326" s="832">
        <v>37</v>
      </c>
      <c r="P326" s="849">
        <v>96</v>
      </c>
      <c r="Q326" s="849">
        <v>3552</v>
      </c>
      <c r="R326" s="837">
        <v>9.6</v>
      </c>
      <c r="S326" s="850">
        <v>37</v>
      </c>
    </row>
    <row r="327" spans="1:19" ht="14.4" customHeight="1" x14ac:dyDescent="0.3">
      <c r="A327" s="831" t="s">
        <v>5393</v>
      </c>
      <c r="B327" s="832" t="s">
        <v>5394</v>
      </c>
      <c r="C327" s="832" t="s">
        <v>612</v>
      </c>
      <c r="D327" s="832" t="s">
        <v>2581</v>
      </c>
      <c r="E327" s="832" t="s">
        <v>5586</v>
      </c>
      <c r="F327" s="832" t="s">
        <v>5609</v>
      </c>
      <c r="G327" s="832" t="s">
        <v>5610</v>
      </c>
      <c r="H327" s="849">
        <v>19</v>
      </c>
      <c r="I327" s="849">
        <v>633.34</v>
      </c>
      <c r="J327" s="832">
        <v>0.90477142857142867</v>
      </c>
      <c r="K327" s="832">
        <v>33.333684210526314</v>
      </c>
      <c r="L327" s="849">
        <v>21</v>
      </c>
      <c r="M327" s="849">
        <v>700</v>
      </c>
      <c r="N327" s="832">
        <v>1</v>
      </c>
      <c r="O327" s="832">
        <v>33.333333333333336</v>
      </c>
      <c r="P327" s="849">
        <v>233</v>
      </c>
      <c r="Q327" s="849">
        <v>7766.6399999999994</v>
      </c>
      <c r="R327" s="837">
        <v>11.095199999999998</v>
      </c>
      <c r="S327" s="850">
        <v>33.333218884120171</v>
      </c>
    </row>
    <row r="328" spans="1:19" ht="14.4" customHeight="1" x14ac:dyDescent="0.3">
      <c r="A328" s="831" t="s">
        <v>5393</v>
      </c>
      <c r="B328" s="832" t="s">
        <v>5394</v>
      </c>
      <c r="C328" s="832" t="s">
        <v>612</v>
      </c>
      <c r="D328" s="832" t="s">
        <v>2581</v>
      </c>
      <c r="E328" s="832" t="s">
        <v>5586</v>
      </c>
      <c r="F328" s="832" t="s">
        <v>5611</v>
      </c>
      <c r="G328" s="832" t="s">
        <v>5612</v>
      </c>
      <c r="H328" s="849">
        <v>37</v>
      </c>
      <c r="I328" s="849">
        <v>1369</v>
      </c>
      <c r="J328" s="832">
        <v>1.85</v>
      </c>
      <c r="K328" s="832">
        <v>37</v>
      </c>
      <c r="L328" s="849">
        <v>20</v>
      </c>
      <c r="M328" s="849">
        <v>740</v>
      </c>
      <c r="N328" s="832">
        <v>1</v>
      </c>
      <c r="O328" s="832">
        <v>37</v>
      </c>
      <c r="P328" s="849">
        <v>231</v>
      </c>
      <c r="Q328" s="849">
        <v>8547</v>
      </c>
      <c r="R328" s="837">
        <v>11.55</v>
      </c>
      <c r="S328" s="850">
        <v>37</v>
      </c>
    </row>
    <row r="329" spans="1:19" ht="14.4" customHeight="1" x14ac:dyDescent="0.3">
      <c r="A329" s="831" t="s">
        <v>5393</v>
      </c>
      <c r="B329" s="832" t="s">
        <v>5394</v>
      </c>
      <c r="C329" s="832" t="s">
        <v>612</v>
      </c>
      <c r="D329" s="832" t="s">
        <v>2581</v>
      </c>
      <c r="E329" s="832" t="s">
        <v>5586</v>
      </c>
      <c r="F329" s="832" t="s">
        <v>5621</v>
      </c>
      <c r="G329" s="832" t="s">
        <v>5622</v>
      </c>
      <c r="H329" s="849"/>
      <c r="I329" s="849"/>
      <c r="J329" s="832"/>
      <c r="K329" s="832"/>
      <c r="L329" s="849">
        <v>7</v>
      </c>
      <c r="M329" s="849">
        <v>2485</v>
      </c>
      <c r="N329" s="832">
        <v>1</v>
      </c>
      <c r="O329" s="832">
        <v>355</v>
      </c>
      <c r="P329" s="849">
        <v>56</v>
      </c>
      <c r="Q329" s="849">
        <v>19880</v>
      </c>
      <c r="R329" s="837">
        <v>8</v>
      </c>
      <c r="S329" s="850">
        <v>355</v>
      </c>
    </row>
    <row r="330" spans="1:19" ht="14.4" customHeight="1" x14ac:dyDescent="0.3">
      <c r="A330" s="831" t="s">
        <v>5393</v>
      </c>
      <c r="B330" s="832" t="s">
        <v>5394</v>
      </c>
      <c r="C330" s="832" t="s">
        <v>612</v>
      </c>
      <c r="D330" s="832" t="s">
        <v>2581</v>
      </c>
      <c r="E330" s="832" t="s">
        <v>5586</v>
      </c>
      <c r="F330" s="832" t="s">
        <v>5627</v>
      </c>
      <c r="G330" s="832" t="s">
        <v>5628</v>
      </c>
      <c r="H330" s="849"/>
      <c r="I330" s="849"/>
      <c r="J330" s="832"/>
      <c r="K330" s="832"/>
      <c r="L330" s="849"/>
      <c r="M330" s="849"/>
      <c r="N330" s="832"/>
      <c r="O330" s="832"/>
      <c r="P330" s="849">
        <v>6</v>
      </c>
      <c r="Q330" s="849">
        <v>1044</v>
      </c>
      <c r="R330" s="837"/>
      <c r="S330" s="850">
        <v>174</v>
      </c>
    </row>
    <row r="331" spans="1:19" ht="14.4" customHeight="1" x14ac:dyDescent="0.3">
      <c r="A331" s="831" t="s">
        <v>5393</v>
      </c>
      <c r="B331" s="832" t="s">
        <v>5394</v>
      </c>
      <c r="C331" s="832" t="s">
        <v>612</v>
      </c>
      <c r="D331" s="832" t="s">
        <v>2581</v>
      </c>
      <c r="E331" s="832" t="s">
        <v>5586</v>
      </c>
      <c r="F331" s="832" t="s">
        <v>5633</v>
      </c>
      <c r="G331" s="832" t="s">
        <v>5634</v>
      </c>
      <c r="H331" s="849">
        <v>36</v>
      </c>
      <c r="I331" s="849">
        <v>6372</v>
      </c>
      <c r="J331" s="832">
        <v>2.5714285714285716</v>
      </c>
      <c r="K331" s="832">
        <v>177</v>
      </c>
      <c r="L331" s="849">
        <v>14</v>
      </c>
      <c r="M331" s="849">
        <v>2478</v>
      </c>
      <c r="N331" s="832">
        <v>1</v>
      </c>
      <c r="O331" s="832">
        <v>177</v>
      </c>
      <c r="P331" s="849">
        <v>158</v>
      </c>
      <c r="Q331" s="849">
        <v>28124</v>
      </c>
      <c r="R331" s="837">
        <v>11.349475383373688</v>
      </c>
      <c r="S331" s="850">
        <v>178</v>
      </c>
    </row>
    <row r="332" spans="1:19" ht="14.4" customHeight="1" x14ac:dyDescent="0.3">
      <c r="A332" s="831" t="s">
        <v>5393</v>
      </c>
      <c r="B332" s="832" t="s">
        <v>5394</v>
      </c>
      <c r="C332" s="832" t="s">
        <v>612</v>
      </c>
      <c r="D332" s="832" t="s">
        <v>2581</v>
      </c>
      <c r="E332" s="832" t="s">
        <v>5586</v>
      </c>
      <c r="F332" s="832" t="s">
        <v>5637</v>
      </c>
      <c r="G332" s="832" t="s">
        <v>5638</v>
      </c>
      <c r="H332" s="849">
        <v>1</v>
      </c>
      <c r="I332" s="849">
        <v>701</v>
      </c>
      <c r="J332" s="832"/>
      <c r="K332" s="832">
        <v>701</v>
      </c>
      <c r="L332" s="849"/>
      <c r="M332" s="849"/>
      <c r="N332" s="832"/>
      <c r="O332" s="832"/>
      <c r="P332" s="849">
        <v>20</v>
      </c>
      <c r="Q332" s="849">
        <v>14040</v>
      </c>
      <c r="R332" s="837"/>
      <c r="S332" s="850">
        <v>702</v>
      </c>
    </row>
    <row r="333" spans="1:19" ht="14.4" customHeight="1" x14ac:dyDescent="0.3">
      <c r="A333" s="831" t="s">
        <v>5393</v>
      </c>
      <c r="B333" s="832" t="s">
        <v>5394</v>
      </c>
      <c r="C333" s="832" t="s">
        <v>612</v>
      </c>
      <c r="D333" s="832" t="s">
        <v>2582</v>
      </c>
      <c r="E333" s="832" t="s">
        <v>5395</v>
      </c>
      <c r="F333" s="832" t="s">
        <v>5444</v>
      </c>
      <c r="G333" s="832" t="s">
        <v>1453</v>
      </c>
      <c r="H333" s="849">
        <v>1</v>
      </c>
      <c r="I333" s="849">
        <v>4314.91</v>
      </c>
      <c r="J333" s="832"/>
      <c r="K333" s="832">
        <v>4314.91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5393</v>
      </c>
      <c r="B334" s="832" t="s">
        <v>5394</v>
      </c>
      <c r="C334" s="832" t="s">
        <v>612</v>
      </c>
      <c r="D334" s="832" t="s">
        <v>2582</v>
      </c>
      <c r="E334" s="832" t="s">
        <v>5395</v>
      </c>
      <c r="F334" s="832" t="s">
        <v>5445</v>
      </c>
      <c r="G334" s="832" t="s">
        <v>1453</v>
      </c>
      <c r="H334" s="849">
        <v>29</v>
      </c>
      <c r="I334" s="849">
        <v>250265.07</v>
      </c>
      <c r="J334" s="832"/>
      <c r="K334" s="832">
        <v>8629.83</v>
      </c>
      <c r="L334" s="849"/>
      <c r="M334" s="849"/>
      <c r="N334" s="832"/>
      <c r="O334" s="832"/>
      <c r="P334" s="849">
        <v>24</v>
      </c>
      <c r="Q334" s="849">
        <v>207115.92</v>
      </c>
      <c r="R334" s="837"/>
      <c r="S334" s="850">
        <v>8629.83</v>
      </c>
    </row>
    <row r="335" spans="1:19" ht="14.4" customHeight="1" x14ac:dyDescent="0.3">
      <c r="A335" s="831" t="s">
        <v>5393</v>
      </c>
      <c r="B335" s="832" t="s">
        <v>5394</v>
      </c>
      <c r="C335" s="832" t="s">
        <v>612</v>
      </c>
      <c r="D335" s="832" t="s">
        <v>2582</v>
      </c>
      <c r="E335" s="832" t="s">
        <v>5395</v>
      </c>
      <c r="F335" s="832" t="s">
        <v>5457</v>
      </c>
      <c r="G335" s="832" t="s">
        <v>5458</v>
      </c>
      <c r="H335" s="849">
        <v>8</v>
      </c>
      <c r="I335" s="849">
        <v>51666.64</v>
      </c>
      <c r="J335" s="832"/>
      <c r="K335" s="832">
        <v>6458.33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5393</v>
      </c>
      <c r="B336" s="832" t="s">
        <v>5394</v>
      </c>
      <c r="C336" s="832" t="s">
        <v>612</v>
      </c>
      <c r="D336" s="832" t="s">
        <v>2582</v>
      </c>
      <c r="E336" s="832" t="s">
        <v>5570</v>
      </c>
      <c r="F336" s="832" t="s">
        <v>5571</v>
      </c>
      <c r="G336" s="832" t="s">
        <v>5572</v>
      </c>
      <c r="H336" s="849">
        <v>16</v>
      </c>
      <c r="I336" s="849">
        <v>31238.43</v>
      </c>
      <c r="J336" s="832">
        <v>2.1091556404181522</v>
      </c>
      <c r="K336" s="832">
        <v>1952.401875</v>
      </c>
      <c r="L336" s="849">
        <v>7</v>
      </c>
      <c r="M336" s="849">
        <v>14810.87</v>
      </c>
      <c r="N336" s="832">
        <v>1</v>
      </c>
      <c r="O336" s="832">
        <v>2115.8385714285714</v>
      </c>
      <c r="P336" s="849">
        <v>18</v>
      </c>
      <c r="Q336" s="849">
        <v>38872.26</v>
      </c>
      <c r="R336" s="837">
        <v>2.6245764090833288</v>
      </c>
      <c r="S336" s="850">
        <v>2159.5700000000002</v>
      </c>
    </row>
    <row r="337" spans="1:19" ht="14.4" customHeight="1" x14ac:dyDescent="0.3">
      <c r="A337" s="831" t="s">
        <v>5393</v>
      </c>
      <c r="B337" s="832" t="s">
        <v>5394</v>
      </c>
      <c r="C337" s="832" t="s">
        <v>612</v>
      </c>
      <c r="D337" s="832" t="s">
        <v>2582</v>
      </c>
      <c r="E337" s="832" t="s">
        <v>5570</v>
      </c>
      <c r="F337" s="832" t="s">
        <v>5573</v>
      </c>
      <c r="G337" s="832" t="s">
        <v>5574</v>
      </c>
      <c r="H337" s="849">
        <v>1</v>
      </c>
      <c r="I337" s="849">
        <v>2460.89</v>
      </c>
      <c r="J337" s="832">
        <v>0.48188776858953891</v>
      </c>
      <c r="K337" s="832">
        <v>2460.89</v>
      </c>
      <c r="L337" s="849">
        <v>2</v>
      </c>
      <c r="M337" s="849">
        <v>5106.7700000000004</v>
      </c>
      <c r="N337" s="832">
        <v>1</v>
      </c>
      <c r="O337" s="832">
        <v>2553.3850000000002</v>
      </c>
      <c r="P337" s="849">
        <v>1</v>
      </c>
      <c r="Q337" s="849">
        <v>2641.15</v>
      </c>
      <c r="R337" s="837">
        <v>0.51718600994366304</v>
      </c>
      <c r="S337" s="850">
        <v>2641.15</v>
      </c>
    </row>
    <row r="338" spans="1:19" ht="14.4" customHeight="1" x14ac:dyDescent="0.3">
      <c r="A338" s="831" t="s">
        <v>5393</v>
      </c>
      <c r="B338" s="832" t="s">
        <v>5394</v>
      </c>
      <c r="C338" s="832" t="s">
        <v>612</v>
      </c>
      <c r="D338" s="832" t="s">
        <v>2582</v>
      </c>
      <c r="E338" s="832" t="s">
        <v>5570</v>
      </c>
      <c r="F338" s="832" t="s">
        <v>5575</v>
      </c>
      <c r="G338" s="832" t="s">
        <v>5576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8655.19</v>
      </c>
      <c r="R338" s="837"/>
      <c r="S338" s="850">
        <v>8655.19</v>
      </c>
    </row>
    <row r="339" spans="1:19" ht="14.4" customHeight="1" x14ac:dyDescent="0.3">
      <c r="A339" s="831" t="s">
        <v>5393</v>
      </c>
      <c r="B339" s="832" t="s">
        <v>5394</v>
      </c>
      <c r="C339" s="832" t="s">
        <v>612</v>
      </c>
      <c r="D339" s="832" t="s">
        <v>2582</v>
      </c>
      <c r="E339" s="832" t="s">
        <v>5586</v>
      </c>
      <c r="F339" s="832" t="s">
        <v>5589</v>
      </c>
      <c r="G339" s="832" t="s">
        <v>5590</v>
      </c>
      <c r="H339" s="849">
        <v>13</v>
      </c>
      <c r="I339" s="849">
        <v>2535</v>
      </c>
      <c r="J339" s="832">
        <v>1.847667638483965</v>
      </c>
      <c r="K339" s="832">
        <v>195</v>
      </c>
      <c r="L339" s="849">
        <v>7</v>
      </c>
      <c r="M339" s="849">
        <v>1372</v>
      </c>
      <c r="N339" s="832">
        <v>1</v>
      </c>
      <c r="O339" s="832">
        <v>196</v>
      </c>
      <c r="P339" s="849">
        <v>14</v>
      </c>
      <c r="Q339" s="849">
        <v>2744</v>
      </c>
      <c r="R339" s="837">
        <v>2</v>
      </c>
      <c r="S339" s="850">
        <v>196</v>
      </c>
    </row>
    <row r="340" spans="1:19" ht="14.4" customHeight="1" x14ac:dyDescent="0.3">
      <c r="A340" s="831" t="s">
        <v>5393</v>
      </c>
      <c r="B340" s="832" t="s">
        <v>5394</v>
      </c>
      <c r="C340" s="832" t="s">
        <v>612</v>
      </c>
      <c r="D340" s="832" t="s">
        <v>2582</v>
      </c>
      <c r="E340" s="832" t="s">
        <v>5586</v>
      </c>
      <c r="F340" s="832" t="s">
        <v>5591</v>
      </c>
      <c r="G340" s="832" t="s">
        <v>5592</v>
      </c>
      <c r="H340" s="849">
        <v>47</v>
      </c>
      <c r="I340" s="849">
        <v>1739</v>
      </c>
      <c r="J340" s="832">
        <v>5.875</v>
      </c>
      <c r="K340" s="832">
        <v>37</v>
      </c>
      <c r="L340" s="849">
        <v>8</v>
      </c>
      <c r="M340" s="849">
        <v>296</v>
      </c>
      <c r="N340" s="832">
        <v>1</v>
      </c>
      <c r="O340" s="832">
        <v>37</v>
      </c>
      <c r="P340" s="849">
        <v>8</v>
      </c>
      <c r="Q340" s="849">
        <v>296</v>
      </c>
      <c r="R340" s="837">
        <v>1</v>
      </c>
      <c r="S340" s="850">
        <v>37</v>
      </c>
    </row>
    <row r="341" spans="1:19" ht="14.4" customHeight="1" x14ac:dyDescent="0.3">
      <c r="A341" s="831" t="s">
        <v>5393</v>
      </c>
      <c r="B341" s="832" t="s">
        <v>5394</v>
      </c>
      <c r="C341" s="832" t="s">
        <v>612</v>
      </c>
      <c r="D341" s="832" t="s">
        <v>2582</v>
      </c>
      <c r="E341" s="832" t="s">
        <v>5586</v>
      </c>
      <c r="F341" s="832" t="s">
        <v>5603</v>
      </c>
      <c r="G341" s="832" t="s">
        <v>5604</v>
      </c>
      <c r="H341" s="849">
        <v>3</v>
      </c>
      <c r="I341" s="849">
        <v>0</v>
      </c>
      <c r="J341" s="832"/>
      <c r="K341" s="832">
        <v>0</v>
      </c>
      <c r="L341" s="849"/>
      <c r="M341" s="849"/>
      <c r="N341" s="832"/>
      <c r="O341" s="832"/>
      <c r="P341" s="849">
        <v>1</v>
      </c>
      <c r="Q341" s="849">
        <v>0</v>
      </c>
      <c r="R341" s="837"/>
      <c r="S341" s="850">
        <v>0</v>
      </c>
    </row>
    <row r="342" spans="1:19" ht="14.4" customHeight="1" x14ac:dyDescent="0.3">
      <c r="A342" s="831" t="s">
        <v>5393</v>
      </c>
      <c r="B342" s="832" t="s">
        <v>5394</v>
      </c>
      <c r="C342" s="832" t="s">
        <v>612</v>
      </c>
      <c r="D342" s="832" t="s">
        <v>2582</v>
      </c>
      <c r="E342" s="832" t="s">
        <v>5586</v>
      </c>
      <c r="F342" s="832" t="s">
        <v>5609</v>
      </c>
      <c r="G342" s="832" t="s">
        <v>5610</v>
      </c>
      <c r="H342" s="849">
        <v>234</v>
      </c>
      <c r="I342" s="849">
        <v>7799.99</v>
      </c>
      <c r="J342" s="832">
        <v>1.6249979166666666</v>
      </c>
      <c r="K342" s="832">
        <v>33.333290598290596</v>
      </c>
      <c r="L342" s="849">
        <v>144</v>
      </c>
      <c r="M342" s="849">
        <v>4800</v>
      </c>
      <c r="N342" s="832">
        <v>1</v>
      </c>
      <c r="O342" s="832">
        <v>33.333333333333336</v>
      </c>
      <c r="P342" s="849">
        <v>148</v>
      </c>
      <c r="Q342" s="849">
        <v>4933.32</v>
      </c>
      <c r="R342" s="837">
        <v>1.0277749999999999</v>
      </c>
      <c r="S342" s="850">
        <v>33.333243243243238</v>
      </c>
    </row>
    <row r="343" spans="1:19" ht="14.4" customHeight="1" x14ac:dyDescent="0.3">
      <c r="A343" s="831" t="s">
        <v>5393</v>
      </c>
      <c r="B343" s="832" t="s">
        <v>5394</v>
      </c>
      <c r="C343" s="832" t="s">
        <v>612</v>
      </c>
      <c r="D343" s="832" t="s">
        <v>2582</v>
      </c>
      <c r="E343" s="832" t="s">
        <v>5586</v>
      </c>
      <c r="F343" s="832" t="s">
        <v>5611</v>
      </c>
      <c r="G343" s="832" t="s">
        <v>5612</v>
      </c>
      <c r="H343" s="849">
        <v>372</v>
      </c>
      <c r="I343" s="849">
        <v>13764</v>
      </c>
      <c r="J343" s="832">
        <v>2.6762589928057552</v>
      </c>
      <c r="K343" s="832">
        <v>37</v>
      </c>
      <c r="L343" s="849">
        <v>139</v>
      </c>
      <c r="M343" s="849">
        <v>5143</v>
      </c>
      <c r="N343" s="832">
        <v>1</v>
      </c>
      <c r="O343" s="832">
        <v>37</v>
      </c>
      <c r="P343" s="849">
        <v>143</v>
      </c>
      <c r="Q343" s="849">
        <v>5291</v>
      </c>
      <c r="R343" s="837">
        <v>1.0287769784172662</v>
      </c>
      <c r="S343" s="850">
        <v>37</v>
      </c>
    </row>
    <row r="344" spans="1:19" ht="14.4" customHeight="1" x14ac:dyDescent="0.3">
      <c r="A344" s="831" t="s">
        <v>5393</v>
      </c>
      <c r="B344" s="832" t="s">
        <v>5394</v>
      </c>
      <c r="C344" s="832" t="s">
        <v>612</v>
      </c>
      <c r="D344" s="832" t="s">
        <v>2582</v>
      </c>
      <c r="E344" s="832" t="s">
        <v>5586</v>
      </c>
      <c r="F344" s="832" t="s">
        <v>5621</v>
      </c>
      <c r="G344" s="832" t="s">
        <v>5622</v>
      </c>
      <c r="H344" s="849">
        <v>89</v>
      </c>
      <c r="I344" s="849">
        <v>31506</v>
      </c>
      <c r="J344" s="832">
        <v>5.2205468102734054</v>
      </c>
      <c r="K344" s="832">
        <v>354</v>
      </c>
      <c r="L344" s="849">
        <v>17</v>
      </c>
      <c r="M344" s="849">
        <v>6035</v>
      </c>
      <c r="N344" s="832">
        <v>1</v>
      </c>
      <c r="O344" s="832">
        <v>355</v>
      </c>
      <c r="P344" s="849">
        <v>10</v>
      </c>
      <c r="Q344" s="849">
        <v>3550</v>
      </c>
      <c r="R344" s="837">
        <v>0.58823529411764708</v>
      </c>
      <c r="S344" s="850">
        <v>355</v>
      </c>
    </row>
    <row r="345" spans="1:19" ht="14.4" customHeight="1" x14ac:dyDescent="0.3">
      <c r="A345" s="831" t="s">
        <v>5393</v>
      </c>
      <c r="B345" s="832" t="s">
        <v>5394</v>
      </c>
      <c r="C345" s="832" t="s">
        <v>612</v>
      </c>
      <c r="D345" s="832" t="s">
        <v>2582</v>
      </c>
      <c r="E345" s="832" t="s">
        <v>5586</v>
      </c>
      <c r="F345" s="832" t="s">
        <v>5627</v>
      </c>
      <c r="G345" s="832" t="s">
        <v>5628</v>
      </c>
      <c r="H345" s="849">
        <v>8</v>
      </c>
      <c r="I345" s="849">
        <v>1384</v>
      </c>
      <c r="J345" s="832"/>
      <c r="K345" s="832">
        <v>173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5393</v>
      </c>
      <c r="B346" s="832" t="s">
        <v>5394</v>
      </c>
      <c r="C346" s="832" t="s">
        <v>612</v>
      </c>
      <c r="D346" s="832" t="s">
        <v>2582</v>
      </c>
      <c r="E346" s="832" t="s">
        <v>5586</v>
      </c>
      <c r="F346" s="832" t="s">
        <v>5633</v>
      </c>
      <c r="G346" s="832" t="s">
        <v>5634</v>
      </c>
      <c r="H346" s="849">
        <v>264</v>
      </c>
      <c r="I346" s="849">
        <v>46728</v>
      </c>
      <c r="J346" s="832">
        <v>2.2956521739130435</v>
      </c>
      <c r="K346" s="832">
        <v>177</v>
      </c>
      <c r="L346" s="849">
        <v>115</v>
      </c>
      <c r="M346" s="849">
        <v>20355</v>
      </c>
      <c r="N346" s="832">
        <v>1</v>
      </c>
      <c r="O346" s="832">
        <v>177</v>
      </c>
      <c r="P346" s="849">
        <v>128</v>
      </c>
      <c r="Q346" s="849">
        <v>22784</v>
      </c>
      <c r="R346" s="837">
        <v>1.1193318594939818</v>
      </c>
      <c r="S346" s="850">
        <v>178</v>
      </c>
    </row>
    <row r="347" spans="1:19" ht="14.4" customHeight="1" x14ac:dyDescent="0.3">
      <c r="A347" s="831" t="s">
        <v>5393</v>
      </c>
      <c r="B347" s="832" t="s">
        <v>5394</v>
      </c>
      <c r="C347" s="832" t="s">
        <v>612</v>
      </c>
      <c r="D347" s="832" t="s">
        <v>2582</v>
      </c>
      <c r="E347" s="832" t="s">
        <v>5586</v>
      </c>
      <c r="F347" s="832" t="s">
        <v>5637</v>
      </c>
      <c r="G347" s="832" t="s">
        <v>5638</v>
      </c>
      <c r="H347" s="849">
        <v>22</v>
      </c>
      <c r="I347" s="849">
        <v>15422</v>
      </c>
      <c r="J347" s="832">
        <v>1.6923076923076923</v>
      </c>
      <c r="K347" s="832">
        <v>701</v>
      </c>
      <c r="L347" s="849">
        <v>13</v>
      </c>
      <c r="M347" s="849">
        <v>9113</v>
      </c>
      <c r="N347" s="832">
        <v>1</v>
      </c>
      <c r="O347" s="832">
        <v>701</v>
      </c>
      <c r="P347" s="849">
        <v>10</v>
      </c>
      <c r="Q347" s="849">
        <v>7020</v>
      </c>
      <c r="R347" s="837">
        <v>0.77032810271041374</v>
      </c>
      <c r="S347" s="850">
        <v>702</v>
      </c>
    </row>
    <row r="348" spans="1:19" ht="14.4" customHeight="1" x14ac:dyDescent="0.3">
      <c r="A348" s="831" t="s">
        <v>5393</v>
      </c>
      <c r="B348" s="832" t="s">
        <v>5394</v>
      </c>
      <c r="C348" s="832" t="s">
        <v>612</v>
      </c>
      <c r="D348" s="832" t="s">
        <v>2583</v>
      </c>
      <c r="E348" s="832" t="s">
        <v>5395</v>
      </c>
      <c r="F348" s="832" t="s">
        <v>5400</v>
      </c>
      <c r="G348" s="832" t="s">
        <v>5399</v>
      </c>
      <c r="H348" s="849"/>
      <c r="I348" s="849"/>
      <c r="J348" s="832"/>
      <c r="K348" s="832"/>
      <c r="L348" s="849">
        <v>1</v>
      </c>
      <c r="M348" s="849">
        <v>227.34</v>
      </c>
      <c r="N348" s="832">
        <v>1</v>
      </c>
      <c r="O348" s="832">
        <v>227.34</v>
      </c>
      <c r="P348" s="849"/>
      <c r="Q348" s="849"/>
      <c r="R348" s="837"/>
      <c r="S348" s="850"/>
    </row>
    <row r="349" spans="1:19" ht="14.4" customHeight="1" x14ac:dyDescent="0.3">
      <c r="A349" s="831" t="s">
        <v>5393</v>
      </c>
      <c r="B349" s="832" t="s">
        <v>5394</v>
      </c>
      <c r="C349" s="832" t="s">
        <v>612</v>
      </c>
      <c r="D349" s="832" t="s">
        <v>2583</v>
      </c>
      <c r="E349" s="832" t="s">
        <v>5395</v>
      </c>
      <c r="F349" s="832" t="s">
        <v>5406</v>
      </c>
      <c r="G349" s="832" t="s">
        <v>5407</v>
      </c>
      <c r="H349" s="849">
        <v>1.5</v>
      </c>
      <c r="I349" s="849">
        <v>18743.439999999999</v>
      </c>
      <c r="J349" s="832">
        <v>0.49940396923980357</v>
      </c>
      <c r="K349" s="832">
        <v>12495.626666666665</v>
      </c>
      <c r="L349" s="849">
        <v>3.25</v>
      </c>
      <c r="M349" s="849">
        <v>37531.620000000003</v>
      </c>
      <c r="N349" s="832">
        <v>1</v>
      </c>
      <c r="O349" s="832">
        <v>11548.19076923077</v>
      </c>
      <c r="P349" s="849"/>
      <c r="Q349" s="849"/>
      <c r="R349" s="837"/>
      <c r="S349" s="850"/>
    </row>
    <row r="350" spans="1:19" ht="14.4" customHeight="1" x14ac:dyDescent="0.3">
      <c r="A350" s="831" t="s">
        <v>5393</v>
      </c>
      <c r="B350" s="832" t="s">
        <v>5394</v>
      </c>
      <c r="C350" s="832" t="s">
        <v>612</v>
      </c>
      <c r="D350" s="832" t="s">
        <v>2583</v>
      </c>
      <c r="E350" s="832" t="s">
        <v>5395</v>
      </c>
      <c r="F350" s="832" t="s">
        <v>5408</v>
      </c>
      <c r="G350" s="832" t="s">
        <v>5407</v>
      </c>
      <c r="H350" s="849">
        <v>2</v>
      </c>
      <c r="I350" s="849">
        <v>62478.14</v>
      </c>
      <c r="J350" s="832"/>
      <c r="K350" s="832">
        <v>31239.07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5393</v>
      </c>
      <c r="B351" s="832" t="s">
        <v>5394</v>
      </c>
      <c r="C351" s="832" t="s">
        <v>612</v>
      </c>
      <c r="D351" s="832" t="s">
        <v>2583</v>
      </c>
      <c r="E351" s="832" t="s">
        <v>5395</v>
      </c>
      <c r="F351" s="832" t="s">
        <v>5440</v>
      </c>
      <c r="G351" s="832" t="s">
        <v>823</v>
      </c>
      <c r="H351" s="849">
        <v>0.5</v>
      </c>
      <c r="I351" s="849">
        <v>35.369999999999997</v>
      </c>
      <c r="J351" s="832">
        <v>1.6668237511781339</v>
      </c>
      <c r="K351" s="832">
        <v>70.739999999999995</v>
      </c>
      <c r="L351" s="849">
        <v>0.3</v>
      </c>
      <c r="M351" s="849">
        <v>21.22</v>
      </c>
      <c r="N351" s="832">
        <v>1</v>
      </c>
      <c r="O351" s="832">
        <v>70.733333333333334</v>
      </c>
      <c r="P351" s="849">
        <v>0.3</v>
      </c>
      <c r="Q351" s="849">
        <v>25.54</v>
      </c>
      <c r="R351" s="837">
        <v>1.2035815268614516</v>
      </c>
      <c r="S351" s="850">
        <v>85.13333333333334</v>
      </c>
    </row>
    <row r="352" spans="1:19" ht="14.4" customHeight="1" x14ac:dyDescent="0.3">
      <c r="A352" s="831" t="s">
        <v>5393</v>
      </c>
      <c r="B352" s="832" t="s">
        <v>5394</v>
      </c>
      <c r="C352" s="832" t="s">
        <v>612</v>
      </c>
      <c r="D352" s="832" t="s">
        <v>2583</v>
      </c>
      <c r="E352" s="832" t="s">
        <v>5395</v>
      </c>
      <c r="F352" s="832" t="s">
        <v>5443</v>
      </c>
      <c r="G352" s="832" t="s">
        <v>1414</v>
      </c>
      <c r="H352" s="849"/>
      <c r="I352" s="849"/>
      <c r="J352" s="832"/>
      <c r="K352" s="832"/>
      <c r="L352" s="849">
        <v>1.3</v>
      </c>
      <c r="M352" s="849">
        <v>316.20999999999998</v>
      </c>
      <c r="N352" s="832">
        <v>1</v>
      </c>
      <c r="O352" s="832">
        <v>243.23846153846151</v>
      </c>
      <c r="P352" s="849"/>
      <c r="Q352" s="849"/>
      <c r="R352" s="837"/>
      <c r="S352" s="850"/>
    </row>
    <row r="353" spans="1:19" ht="14.4" customHeight="1" x14ac:dyDescent="0.3">
      <c r="A353" s="831" t="s">
        <v>5393</v>
      </c>
      <c r="B353" s="832" t="s">
        <v>5394</v>
      </c>
      <c r="C353" s="832" t="s">
        <v>612</v>
      </c>
      <c r="D353" s="832" t="s">
        <v>2583</v>
      </c>
      <c r="E353" s="832" t="s">
        <v>5395</v>
      </c>
      <c r="F353" s="832" t="s">
        <v>5448</v>
      </c>
      <c r="G353" s="832" t="s">
        <v>1440</v>
      </c>
      <c r="H353" s="849"/>
      <c r="I353" s="849"/>
      <c r="J353" s="832"/>
      <c r="K353" s="832"/>
      <c r="L353" s="849">
        <v>0.2</v>
      </c>
      <c r="M353" s="849">
        <v>11.99</v>
      </c>
      <c r="N353" s="832">
        <v>1</v>
      </c>
      <c r="O353" s="832">
        <v>59.949999999999996</v>
      </c>
      <c r="P353" s="849"/>
      <c r="Q353" s="849"/>
      <c r="R353" s="837"/>
      <c r="S353" s="850"/>
    </row>
    <row r="354" spans="1:19" ht="14.4" customHeight="1" x14ac:dyDescent="0.3">
      <c r="A354" s="831" t="s">
        <v>5393</v>
      </c>
      <c r="B354" s="832" t="s">
        <v>5394</v>
      </c>
      <c r="C354" s="832" t="s">
        <v>612</v>
      </c>
      <c r="D354" s="832" t="s">
        <v>2583</v>
      </c>
      <c r="E354" s="832" t="s">
        <v>5395</v>
      </c>
      <c r="F354" s="832" t="s">
        <v>5456</v>
      </c>
      <c r="G354" s="832" t="s">
        <v>5455</v>
      </c>
      <c r="H354" s="849"/>
      <c r="I354" s="849"/>
      <c r="J354" s="832"/>
      <c r="K354" s="832"/>
      <c r="L354" s="849">
        <v>8.5</v>
      </c>
      <c r="M354" s="849">
        <v>1169.0899999999999</v>
      </c>
      <c r="N354" s="832">
        <v>1</v>
      </c>
      <c r="O354" s="832">
        <v>137.54</v>
      </c>
      <c r="P354" s="849"/>
      <c r="Q354" s="849"/>
      <c r="R354" s="837"/>
      <c r="S354" s="850"/>
    </row>
    <row r="355" spans="1:19" ht="14.4" customHeight="1" x14ac:dyDescent="0.3">
      <c r="A355" s="831" t="s">
        <v>5393</v>
      </c>
      <c r="B355" s="832" t="s">
        <v>5394</v>
      </c>
      <c r="C355" s="832" t="s">
        <v>612</v>
      </c>
      <c r="D355" s="832" t="s">
        <v>2583</v>
      </c>
      <c r="E355" s="832" t="s">
        <v>5395</v>
      </c>
      <c r="F355" s="832" t="s">
        <v>5470</v>
      </c>
      <c r="G355" s="832" t="s">
        <v>733</v>
      </c>
      <c r="H355" s="849"/>
      <c r="I355" s="849"/>
      <c r="J355" s="832"/>
      <c r="K355" s="832"/>
      <c r="L355" s="849">
        <v>0.66</v>
      </c>
      <c r="M355" s="849">
        <v>520.92999999999995</v>
      </c>
      <c r="N355" s="832">
        <v>1</v>
      </c>
      <c r="O355" s="832">
        <v>789.28787878787864</v>
      </c>
      <c r="P355" s="849"/>
      <c r="Q355" s="849"/>
      <c r="R355" s="837"/>
      <c r="S355" s="850"/>
    </row>
    <row r="356" spans="1:19" ht="14.4" customHeight="1" x14ac:dyDescent="0.3">
      <c r="A356" s="831" t="s">
        <v>5393</v>
      </c>
      <c r="B356" s="832" t="s">
        <v>5394</v>
      </c>
      <c r="C356" s="832" t="s">
        <v>612</v>
      </c>
      <c r="D356" s="832" t="s">
        <v>2583</v>
      </c>
      <c r="E356" s="832" t="s">
        <v>5570</v>
      </c>
      <c r="F356" s="832" t="s">
        <v>5571</v>
      </c>
      <c r="G356" s="832" t="s">
        <v>5572</v>
      </c>
      <c r="H356" s="849">
        <v>7</v>
      </c>
      <c r="I356" s="849">
        <v>13892.55</v>
      </c>
      <c r="J356" s="832"/>
      <c r="K356" s="832">
        <v>1984.6499999999999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5393</v>
      </c>
      <c r="B357" s="832" t="s">
        <v>5394</v>
      </c>
      <c r="C357" s="832" t="s">
        <v>612</v>
      </c>
      <c r="D357" s="832" t="s">
        <v>2583</v>
      </c>
      <c r="E357" s="832" t="s">
        <v>5570</v>
      </c>
      <c r="F357" s="832" t="s">
        <v>5573</v>
      </c>
      <c r="G357" s="832" t="s">
        <v>5574</v>
      </c>
      <c r="H357" s="849">
        <v>1</v>
      </c>
      <c r="I357" s="849">
        <v>2465.62</v>
      </c>
      <c r="J357" s="832"/>
      <c r="K357" s="832">
        <v>2465.62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5393</v>
      </c>
      <c r="B358" s="832" t="s">
        <v>5394</v>
      </c>
      <c r="C358" s="832" t="s">
        <v>612</v>
      </c>
      <c r="D358" s="832" t="s">
        <v>2583</v>
      </c>
      <c r="E358" s="832" t="s">
        <v>5570</v>
      </c>
      <c r="F358" s="832" t="s">
        <v>5579</v>
      </c>
      <c r="G358" s="832" t="s">
        <v>5580</v>
      </c>
      <c r="H358" s="849">
        <v>6</v>
      </c>
      <c r="I358" s="849">
        <v>1445.09</v>
      </c>
      <c r="J358" s="832"/>
      <c r="K358" s="832">
        <v>240.84833333333333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5393</v>
      </c>
      <c r="B359" s="832" t="s">
        <v>5394</v>
      </c>
      <c r="C359" s="832" t="s">
        <v>612</v>
      </c>
      <c r="D359" s="832" t="s">
        <v>2583</v>
      </c>
      <c r="E359" s="832" t="s">
        <v>5586</v>
      </c>
      <c r="F359" s="832" t="s">
        <v>5589</v>
      </c>
      <c r="G359" s="832" t="s">
        <v>5590</v>
      </c>
      <c r="H359" s="849">
        <v>8</v>
      </c>
      <c r="I359" s="849">
        <v>1560</v>
      </c>
      <c r="J359" s="832"/>
      <c r="K359" s="832">
        <v>195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5393</v>
      </c>
      <c r="B360" s="832" t="s">
        <v>5394</v>
      </c>
      <c r="C360" s="832" t="s">
        <v>612</v>
      </c>
      <c r="D360" s="832" t="s">
        <v>2583</v>
      </c>
      <c r="E360" s="832" t="s">
        <v>5586</v>
      </c>
      <c r="F360" s="832" t="s">
        <v>5591</v>
      </c>
      <c r="G360" s="832" t="s">
        <v>5592</v>
      </c>
      <c r="H360" s="849">
        <v>9</v>
      </c>
      <c r="I360" s="849">
        <v>333</v>
      </c>
      <c r="J360" s="832">
        <v>1.2857142857142858</v>
      </c>
      <c r="K360" s="832">
        <v>37</v>
      </c>
      <c r="L360" s="849">
        <v>7</v>
      </c>
      <c r="M360" s="849">
        <v>259</v>
      </c>
      <c r="N360" s="832">
        <v>1</v>
      </c>
      <c r="O360" s="832">
        <v>37</v>
      </c>
      <c r="P360" s="849">
        <v>12</v>
      </c>
      <c r="Q360" s="849">
        <v>444</v>
      </c>
      <c r="R360" s="837">
        <v>1.7142857142857142</v>
      </c>
      <c r="S360" s="850">
        <v>37</v>
      </c>
    </row>
    <row r="361" spans="1:19" ht="14.4" customHeight="1" x14ac:dyDescent="0.3">
      <c r="A361" s="831" t="s">
        <v>5393</v>
      </c>
      <c r="B361" s="832" t="s">
        <v>5394</v>
      </c>
      <c r="C361" s="832" t="s">
        <v>612</v>
      </c>
      <c r="D361" s="832" t="s">
        <v>2583</v>
      </c>
      <c r="E361" s="832" t="s">
        <v>5586</v>
      </c>
      <c r="F361" s="832" t="s">
        <v>5603</v>
      </c>
      <c r="G361" s="832" t="s">
        <v>5604</v>
      </c>
      <c r="H361" s="849">
        <v>1</v>
      </c>
      <c r="I361" s="849">
        <v>0</v>
      </c>
      <c r="J361" s="832"/>
      <c r="K361" s="832">
        <v>0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5393</v>
      </c>
      <c r="B362" s="832" t="s">
        <v>5394</v>
      </c>
      <c r="C362" s="832" t="s">
        <v>612</v>
      </c>
      <c r="D362" s="832" t="s">
        <v>2583</v>
      </c>
      <c r="E362" s="832" t="s">
        <v>5586</v>
      </c>
      <c r="F362" s="832" t="s">
        <v>5609</v>
      </c>
      <c r="G362" s="832" t="s">
        <v>5610</v>
      </c>
      <c r="H362" s="849">
        <v>119</v>
      </c>
      <c r="I362" s="849">
        <v>3966.67</v>
      </c>
      <c r="J362" s="832">
        <v>0.61025880079631023</v>
      </c>
      <c r="K362" s="832">
        <v>33.333361344537813</v>
      </c>
      <c r="L362" s="849">
        <v>195</v>
      </c>
      <c r="M362" s="849">
        <v>6499.98</v>
      </c>
      <c r="N362" s="832">
        <v>1</v>
      </c>
      <c r="O362" s="832">
        <v>33.333230769230767</v>
      </c>
      <c r="P362" s="849">
        <v>198</v>
      </c>
      <c r="Q362" s="849">
        <v>6600</v>
      </c>
      <c r="R362" s="837">
        <v>1.0153877396545836</v>
      </c>
      <c r="S362" s="850">
        <v>33.333333333333336</v>
      </c>
    </row>
    <row r="363" spans="1:19" ht="14.4" customHeight="1" x14ac:dyDescent="0.3">
      <c r="A363" s="831" t="s">
        <v>5393</v>
      </c>
      <c r="B363" s="832" t="s">
        <v>5394</v>
      </c>
      <c r="C363" s="832" t="s">
        <v>612</v>
      </c>
      <c r="D363" s="832" t="s">
        <v>2583</v>
      </c>
      <c r="E363" s="832" t="s">
        <v>5586</v>
      </c>
      <c r="F363" s="832" t="s">
        <v>5611</v>
      </c>
      <c r="G363" s="832" t="s">
        <v>5612</v>
      </c>
      <c r="H363" s="849">
        <v>227</v>
      </c>
      <c r="I363" s="849">
        <v>8399</v>
      </c>
      <c r="J363" s="832">
        <v>1.1641025641025642</v>
      </c>
      <c r="K363" s="832">
        <v>37</v>
      </c>
      <c r="L363" s="849">
        <v>195</v>
      </c>
      <c r="M363" s="849">
        <v>7215</v>
      </c>
      <c r="N363" s="832">
        <v>1</v>
      </c>
      <c r="O363" s="832">
        <v>37</v>
      </c>
      <c r="P363" s="849">
        <v>198</v>
      </c>
      <c r="Q363" s="849">
        <v>7326</v>
      </c>
      <c r="R363" s="837">
        <v>1.0153846153846153</v>
      </c>
      <c r="S363" s="850">
        <v>37</v>
      </c>
    </row>
    <row r="364" spans="1:19" ht="14.4" customHeight="1" x14ac:dyDescent="0.3">
      <c r="A364" s="831" t="s">
        <v>5393</v>
      </c>
      <c r="B364" s="832" t="s">
        <v>5394</v>
      </c>
      <c r="C364" s="832" t="s">
        <v>612</v>
      </c>
      <c r="D364" s="832" t="s">
        <v>2583</v>
      </c>
      <c r="E364" s="832" t="s">
        <v>5586</v>
      </c>
      <c r="F364" s="832" t="s">
        <v>5621</v>
      </c>
      <c r="G364" s="832" t="s">
        <v>5622</v>
      </c>
      <c r="H364" s="849">
        <v>116</v>
      </c>
      <c r="I364" s="849">
        <v>41064</v>
      </c>
      <c r="J364" s="832">
        <v>1.1230411595788323</v>
      </c>
      <c r="K364" s="832">
        <v>354</v>
      </c>
      <c r="L364" s="849">
        <v>103</v>
      </c>
      <c r="M364" s="849">
        <v>36565</v>
      </c>
      <c r="N364" s="832">
        <v>1</v>
      </c>
      <c r="O364" s="832">
        <v>355</v>
      </c>
      <c r="P364" s="849">
        <v>117</v>
      </c>
      <c r="Q364" s="849">
        <v>41535</v>
      </c>
      <c r="R364" s="837">
        <v>1.1359223300970873</v>
      </c>
      <c r="S364" s="850">
        <v>355</v>
      </c>
    </row>
    <row r="365" spans="1:19" ht="14.4" customHeight="1" x14ac:dyDescent="0.3">
      <c r="A365" s="831" t="s">
        <v>5393</v>
      </c>
      <c r="B365" s="832" t="s">
        <v>5394</v>
      </c>
      <c r="C365" s="832" t="s">
        <v>612</v>
      </c>
      <c r="D365" s="832" t="s">
        <v>2583</v>
      </c>
      <c r="E365" s="832" t="s">
        <v>5586</v>
      </c>
      <c r="F365" s="832" t="s">
        <v>5631</v>
      </c>
      <c r="G365" s="832" t="s">
        <v>5632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28</v>
      </c>
      <c r="R365" s="837"/>
      <c r="S365" s="850">
        <v>28</v>
      </c>
    </row>
    <row r="366" spans="1:19" ht="14.4" customHeight="1" x14ac:dyDescent="0.3">
      <c r="A366" s="831" t="s">
        <v>5393</v>
      </c>
      <c r="B366" s="832" t="s">
        <v>5394</v>
      </c>
      <c r="C366" s="832" t="s">
        <v>612</v>
      </c>
      <c r="D366" s="832" t="s">
        <v>2583</v>
      </c>
      <c r="E366" s="832" t="s">
        <v>5586</v>
      </c>
      <c r="F366" s="832" t="s">
        <v>5633</v>
      </c>
      <c r="G366" s="832" t="s">
        <v>5634</v>
      </c>
      <c r="H366" s="849">
        <v>102</v>
      </c>
      <c r="I366" s="849">
        <v>18054</v>
      </c>
      <c r="J366" s="832">
        <v>1.146067415730337</v>
      </c>
      <c r="K366" s="832">
        <v>177</v>
      </c>
      <c r="L366" s="849">
        <v>89</v>
      </c>
      <c r="M366" s="849">
        <v>15753</v>
      </c>
      <c r="N366" s="832">
        <v>1</v>
      </c>
      <c r="O366" s="832">
        <v>177</v>
      </c>
      <c r="P366" s="849">
        <v>79</v>
      </c>
      <c r="Q366" s="849">
        <v>14062</v>
      </c>
      <c r="R366" s="837">
        <v>0.89265536723163841</v>
      </c>
      <c r="S366" s="850">
        <v>178</v>
      </c>
    </row>
    <row r="367" spans="1:19" ht="14.4" customHeight="1" x14ac:dyDescent="0.3">
      <c r="A367" s="831" t="s">
        <v>5393</v>
      </c>
      <c r="B367" s="832" t="s">
        <v>5394</v>
      </c>
      <c r="C367" s="832" t="s">
        <v>612</v>
      </c>
      <c r="D367" s="832" t="s">
        <v>2583</v>
      </c>
      <c r="E367" s="832" t="s">
        <v>5586</v>
      </c>
      <c r="F367" s="832" t="s">
        <v>5637</v>
      </c>
      <c r="G367" s="832" t="s">
        <v>5638</v>
      </c>
      <c r="H367" s="849">
        <v>10</v>
      </c>
      <c r="I367" s="849">
        <v>7010</v>
      </c>
      <c r="J367" s="832">
        <v>2.5</v>
      </c>
      <c r="K367" s="832">
        <v>701</v>
      </c>
      <c r="L367" s="849">
        <v>4</v>
      </c>
      <c r="M367" s="849">
        <v>2804</v>
      </c>
      <c r="N367" s="832">
        <v>1</v>
      </c>
      <c r="O367" s="832">
        <v>701</v>
      </c>
      <c r="P367" s="849">
        <v>4</v>
      </c>
      <c r="Q367" s="849">
        <v>2808</v>
      </c>
      <c r="R367" s="837">
        <v>1.0014265335235377</v>
      </c>
      <c r="S367" s="850">
        <v>702</v>
      </c>
    </row>
    <row r="368" spans="1:19" ht="14.4" customHeight="1" x14ac:dyDescent="0.3">
      <c r="A368" s="831" t="s">
        <v>5393</v>
      </c>
      <c r="B368" s="832" t="s">
        <v>5394</v>
      </c>
      <c r="C368" s="832" t="s">
        <v>612</v>
      </c>
      <c r="D368" s="832" t="s">
        <v>2584</v>
      </c>
      <c r="E368" s="832" t="s">
        <v>5570</v>
      </c>
      <c r="F368" s="832" t="s">
        <v>5571</v>
      </c>
      <c r="G368" s="832" t="s">
        <v>5572</v>
      </c>
      <c r="H368" s="849">
        <v>2</v>
      </c>
      <c r="I368" s="849">
        <v>4004.96</v>
      </c>
      <c r="J368" s="832"/>
      <c r="K368" s="832">
        <v>2002.48</v>
      </c>
      <c r="L368" s="849"/>
      <c r="M368" s="849"/>
      <c r="N368" s="832"/>
      <c r="O368" s="832"/>
      <c r="P368" s="849">
        <v>2</v>
      </c>
      <c r="Q368" s="849">
        <v>4319.1400000000003</v>
      </c>
      <c r="R368" s="837"/>
      <c r="S368" s="850">
        <v>2159.5700000000002</v>
      </c>
    </row>
    <row r="369" spans="1:19" ht="14.4" customHeight="1" x14ac:dyDescent="0.3">
      <c r="A369" s="831" t="s">
        <v>5393</v>
      </c>
      <c r="B369" s="832" t="s">
        <v>5394</v>
      </c>
      <c r="C369" s="832" t="s">
        <v>612</v>
      </c>
      <c r="D369" s="832" t="s">
        <v>2584</v>
      </c>
      <c r="E369" s="832" t="s">
        <v>5570</v>
      </c>
      <c r="F369" s="832" t="s">
        <v>5573</v>
      </c>
      <c r="G369" s="832" t="s">
        <v>5574</v>
      </c>
      <c r="H369" s="849"/>
      <c r="I369" s="849"/>
      <c r="J369" s="832"/>
      <c r="K369" s="832"/>
      <c r="L369" s="849">
        <v>1</v>
      </c>
      <c r="M369" s="849">
        <v>2641.15</v>
      </c>
      <c r="N369" s="832">
        <v>1</v>
      </c>
      <c r="O369" s="832">
        <v>2641.15</v>
      </c>
      <c r="P369" s="849"/>
      <c r="Q369" s="849"/>
      <c r="R369" s="837"/>
      <c r="S369" s="850"/>
    </row>
    <row r="370" spans="1:19" ht="14.4" customHeight="1" x14ac:dyDescent="0.3">
      <c r="A370" s="831" t="s">
        <v>5393</v>
      </c>
      <c r="B370" s="832" t="s">
        <v>5394</v>
      </c>
      <c r="C370" s="832" t="s">
        <v>612</v>
      </c>
      <c r="D370" s="832" t="s">
        <v>2584</v>
      </c>
      <c r="E370" s="832" t="s">
        <v>5570</v>
      </c>
      <c r="F370" s="832" t="s">
        <v>5575</v>
      </c>
      <c r="G370" s="832" t="s">
        <v>5576</v>
      </c>
      <c r="H370" s="849">
        <v>2</v>
      </c>
      <c r="I370" s="849">
        <v>16611.72</v>
      </c>
      <c r="J370" s="832"/>
      <c r="K370" s="832">
        <v>8305.86</v>
      </c>
      <c r="L370" s="849"/>
      <c r="M370" s="849"/>
      <c r="N370" s="832"/>
      <c r="O370" s="832"/>
      <c r="P370" s="849">
        <v>1</v>
      </c>
      <c r="Q370" s="849">
        <v>8655.19</v>
      </c>
      <c r="R370" s="837"/>
      <c r="S370" s="850">
        <v>8655.19</v>
      </c>
    </row>
    <row r="371" spans="1:19" ht="14.4" customHeight="1" x14ac:dyDescent="0.3">
      <c r="A371" s="831" t="s">
        <v>5393</v>
      </c>
      <c r="B371" s="832" t="s">
        <v>5394</v>
      </c>
      <c r="C371" s="832" t="s">
        <v>612</v>
      </c>
      <c r="D371" s="832" t="s">
        <v>2584</v>
      </c>
      <c r="E371" s="832" t="s">
        <v>5581</v>
      </c>
      <c r="F371" s="832" t="s">
        <v>5584</v>
      </c>
      <c r="G371" s="832" t="s">
        <v>5585</v>
      </c>
      <c r="H371" s="849">
        <v>1</v>
      </c>
      <c r="I371" s="849">
        <v>1049</v>
      </c>
      <c r="J371" s="832"/>
      <c r="K371" s="832">
        <v>1049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5393</v>
      </c>
      <c r="B372" s="832" t="s">
        <v>5394</v>
      </c>
      <c r="C372" s="832" t="s">
        <v>612</v>
      </c>
      <c r="D372" s="832" t="s">
        <v>2584</v>
      </c>
      <c r="E372" s="832" t="s">
        <v>5586</v>
      </c>
      <c r="F372" s="832" t="s">
        <v>5589</v>
      </c>
      <c r="G372" s="832" t="s">
        <v>5590</v>
      </c>
      <c r="H372" s="849">
        <v>3</v>
      </c>
      <c r="I372" s="849">
        <v>585</v>
      </c>
      <c r="J372" s="832">
        <v>2.9846938775510203</v>
      </c>
      <c r="K372" s="832">
        <v>195</v>
      </c>
      <c r="L372" s="849">
        <v>1</v>
      </c>
      <c r="M372" s="849">
        <v>196</v>
      </c>
      <c r="N372" s="832">
        <v>1</v>
      </c>
      <c r="O372" s="832">
        <v>196</v>
      </c>
      <c r="P372" s="849">
        <v>3</v>
      </c>
      <c r="Q372" s="849">
        <v>588</v>
      </c>
      <c r="R372" s="837">
        <v>3</v>
      </c>
      <c r="S372" s="850">
        <v>196</v>
      </c>
    </row>
    <row r="373" spans="1:19" ht="14.4" customHeight="1" x14ac:dyDescent="0.3">
      <c r="A373" s="831" t="s">
        <v>5393</v>
      </c>
      <c r="B373" s="832" t="s">
        <v>5394</v>
      </c>
      <c r="C373" s="832" t="s">
        <v>612</v>
      </c>
      <c r="D373" s="832" t="s">
        <v>2584</v>
      </c>
      <c r="E373" s="832" t="s">
        <v>5586</v>
      </c>
      <c r="F373" s="832" t="s">
        <v>5591</v>
      </c>
      <c r="G373" s="832" t="s">
        <v>5592</v>
      </c>
      <c r="H373" s="849">
        <v>73</v>
      </c>
      <c r="I373" s="849">
        <v>2701</v>
      </c>
      <c r="J373" s="832">
        <v>0.60833333333333328</v>
      </c>
      <c r="K373" s="832">
        <v>37</v>
      </c>
      <c r="L373" s="849">
        <v>120</v>
      </c>
      <c r="M373" s="849">
        <v>4440</v>
      </c>
      <c r="N373" s="832">
        <v>1</v>
      </c>
      <c r="O373" s="832">
        <v>37</v>
      </c>
      <c r="P373" s="849">
        <v>48</v>
      </c>
      <c r="Q373" s="849">
        <v>1776</v>
      </c>
      <c r="R373" s="837">
        <v>0.4</v>
      </c>
      <c r="S373" s="850">
        <v>37</v>
      </c>
    </row>
    <row r="374" spans="1:19" ht="14.4" customHeight="1" x14ac:dyDescent="0.3">
      <c r="A374" s="831" t="s">
        <v>5393</v>
      </c>
      <c r="B374" s="832" t="s">
        <v>5394</v>
      </c>
      <c r="C374" s="832" t="s">
        <v>612</v>
      </c>
      <c r="D374" s="832" t="s">
        <v>2584</v>
      </c>
      <c r="E374" s="832" t="s">
        <v>5586</v>
      </c>
      <c r="F374" s="832" t="s">
        <v>5609</v>
      </c>
      <c r="G374" s="832" t="s">
        <v>5610</v>
      </c>
      <c r="H374" s="849">
        <v>220</v>
      </c>
      <c r="I374" s="849">
        <v>7333.32</v>
      </c>
      <c r="J374" s="832">
        <v>0.57591623858996599</v>
      </c>
      <c r="K374" s="832">
        <v>33.333272727272728</v>
      </c>
      <c r="L374" s="849">
        <v>382</v>
      </c>
      <c r="M374" s="849">
        <v>12733.31</v>
      </c>
      <c r="N374" s="832">
        <v>1</v>
      </c>
      <c r="O374" s="832">
        <v>33.333272251308898</v>
      </c>
      <c r="P374" s="849">
        <v>354</v>
      </c>
      <c r="Q374" s="849">
        <v>11800</v>
      </c>
      <c r="R374" s="837">
        <v>0.9267032688279796</v>
      </c>
      <c r="S374" s="850">
        <v>33.333333333333336</v>
      </c>
    </row>
    <row r="375" spans="1:19" ht="14.4" customHeight="1" x14ac:dyDescent="0.3">
      <c r="A375" s="831" t="s">
        <v>5393</v>
      </c>
      <c r="B375" s="832" t="s">
        <v>5394</v>
      </c>
      <c r="C375" s="832" t="s">
        <v>612</v>
      </c>
      <c r="D375" s="832" t="s">
        <v>2584</v>
      </c>
      <c r="E375" s="832" t="s">
        <v>5586</v>
      </c>
      <c r="F375" s="832" t="s">
        <v>5611</v>
      </c>
      <c r="G375" s="832" t="s">
        <v>5612</v>
      </c>
      <c r="H375" s="849">
        <v>330</v>
      </c>
      <c r="I375" s="849">
        <v>12210</v>
      </c>
      <c r="J375" s="832">
        <v>0.8571428571428571</v>
      </c>
      <c r="K375" s="832">
        <v>37</v>
      </c>
      <c r="L375" s="849">
        <v>385</v>
      </c>
      <c r="M375" s="849">
        <v>14245</v>
      </c>
      <c r="N375" s="832">
        <v>1</v>
      </c>
      <c r="O375" s="832">
        <v>37</v>
      </c>
      <c r="P375" s="849">
        <v>354</v>
      </c>
      <c r="Q375" s="849">
        <v>13098</v>
      </c>
      <c r="R375" s="837">
        <v>0.91948051948051945</v>
      </c>
      <c r="S375" s="850">
        <v>37</v>
      </c>
    </row>
    <row r="376" spans="1:19" ht="14.4" customHeight="1" x14ac:dyDescent="0.3">
      <c r="A376" s="831" t="s">
        <v>5393</v>
      </c>
      <c r="B376" s="832" t="s">
        <v>5394</v>
      </c>
      <c r="C376" s="832" t="s">
        <v>612</v>
      </c>
      <c r="D376" s="832" t="s">
        <v>2584</v>
      </c>
      <c r="E376" s="832" t="s">
        <v>5586</v>
      </c>
      <c r="F376" s="832" t="s">
        <v>5613</v>
      </c>
      <c r="G376" s="832" t="s">
        <v>5614</v>
      </c>
      <c r="H376" s="849">
        <v>1</v>
      </c>
      <c r="I376" s="849">
        <v>86</v>
      </c>
      <c r="J376" s="832"/>
      <c r="K376" s="832">
        <v>86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5393</v>
      </c>
      <c r="B377" s="832" t="s">
        <v>5394</v>
      </c>
      <c r="C377" s="832" t="s">
        <v>612</v>
      </c>
      <c r="D377" s="832" t="s">
        <v>2584</v>
      </c>
      <c r="E377" s="832" t="s">
        <v>5586</v>
      </c>
      <c r="F377" s="832" t="s">
        <v>5621</v>
      </c>
      <c r="G377" s="832" t="s">
        <v>5622</v>
      </c>
      <c r="H377" s="849"/>
      <c r="I377" s="849"/>
      <c r="J377" s="832"/>
      <c r="K377" s="832"/>
      <c r="L377" s="849"/>
      <c r="M377" s="849"/>
      <c r="N377" s="832"/>
      <c r="O377" s="832"/>
      <c r="P377" s="849">
        <v>38</v>
      </c>
      <c r="Q377" s="849">
        <v>13490</v>
      </c>
      <c r="R377" s="837"/>
      <c r="S377" s="850">
        <v>355</v>
      </c>
    </row>
    <row r="378" spans="1:19" ht="14.4" customHeight="1" x14ac:dyDescent="0.3">
      <c r="A378" s="831" t="s">
        <v>5393</v>
      </c>
      <c r="B378" s="832" t="s">
        <v>5394</v>
      </c>
      <c r="C378" s="832" t="s">
        <v>612</v>
      </c>
      <c r="D378" s="832" t="s">
        <v>2584</v>
      </c>
      <c r="E378" s="832" t="s">
        <v>5586</v>
      </c>
      <c r="F378" s="832" t="s">
        <v>5625</v>
      </c>
      <c r="G378" s="832" t="s">
        <v>5626</v>
      </c>
      <c r="H378" s="849">
        <v>1</v>
      </c>
      <c r="I378" s="849">
        <v>474</v>
      </c>
      <c r="J378" s="832"/>
      <c r="K378" s="832">
        <v>474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5393</v>
      </c>
      <c r="B379" s="832" t="s">
        <v>5394</v>
      </c>
      <c r="C379" s="832" t="s">
        <v>612</v>
      </c>
      <c r="D379" s="832" t="s">
        <v>2584</v>
      </c>
      <c r="E379" s="832" t="s">
        <v>5586</v>
      </c>
      <c r="F379" s="832" t="s">
        <v>5633</v>
      </c>
      <c r="G379" s="832" t="s">
        <v>5634</v>
      </c>
      <c r="H379" s="849">
        <v>321</v>
      </c>
      <c r="I379" s="849">
        <v>56817</v>
      </c>
      <c r="J379" s="832">
        <v>0.8794520547945206</v>
      </c>
      <c r="K379" s="832">
        <v>177</v>
      </c>
      <c r="L379" s="849">
        <v>365</v>
      </c>
      <c r="M379" s="849">
        <v>64605</v>
      </c>
      <c r="N379" s="832">
        <v>1</v>
      </c>
      <c r="O379" s="832">
        <v>177</v>
      </c>
      <c r="P379" s="849">
        <v>296</v>
      </c>
      <c r="Q379" s="849">
        <v>52688</v>
      </c>
      <c r="R379" s="837">
        <v>0.81554059283337199</v>
      </c>
      <c r="S379" s="850">
        <v>178</v>
      </c>
    </row>
    <row r="380" spans="1:19" ht="14.4" customHeight="1" x14ac:dyDescent="0.3">
      <c r="A380" s="831" t="s">
        <v>5393</v>
      </c>
      <c r="B380" s="832" t="s">
        <v>5394</v>
      </c>
      <c r="C380" s="832" t="s">
        <v>612</v>
      </c>
      <c r="D380" s="832" t="s">
        <v>2584</v>
      </c>
      <c r="E380" s="832" t="s">
        <v>5586</v>
      </c>
      <c r="F380" s="832" t="s">
        <v>5637</v>
      </c>
      <c r="G380" s="832" t="s">
        <v>5638</v>
      </c>
      <c r="H380" s="849">
        <v>9</v>
      </c>
      <c r="I380" s="849">
        <v>6309</v>
      </c>
      <c r="J380" s="832">
        <v>0.45</v>
      </c>
      <c r="K380" s="832">
        <v>701</v>
      </c>
      <c r="L380" s="849">
        <v>20</v>
      </c>
      <c r="M380" s="849">
        <v>14020</v>
      </c>
      <c r="N380" s="832">
        <v>1</v>
      </c>
      <c r="O380" s="832">
        <v>701</v>
      </c>
      <c r="P380" s="849">
        <v>22</v>
      </c>
      <c r="Q380" s="849">
        <v>15444</v>
      </c>
      <c r="R380" s="837">
        <v>1.1015691868758917</v>
      </c>
      <c r="S380" s="850">
        <v>702</v>
      </c>
    </row>
    <row r="381" spans="1:19" ht="14.4" customHeight="1" x14ac:dyDescent="0.3">
      <c r="A381" s="831" t="s">
        <v>5393</v>
      </c>
      <c r="B381" s="832" t="s">
        <v>5394</v>
      </c>
      <c r="C381" s="832" t="s">
        <v>612</v>
      </c>
      <c r="D381" s="832" t="s">
        <v>2585</v>
      </c>
      <c r="E381" s="832" t="s">
        <v>5570</v>
      </c>
      <c r="F381" s="832" t="s">
        <v>5571</v>
      </c>
      <c r="G381" s="832" t="s">
        <v>5572</v>
      </c>
      <c r="H381" s="849">
        <v>5</v>
      </c>
      <c r="I381" s="849">
        <v>10032.549999999999</v>
      </c>
      <c r="J381" s="832"/>
      <c r="K381" s="832">
        <v>2006.5099999999998</v>
      </c>
      <c r="L381" s="849"/>
      <c r="M381" s="849"/>
      <c r="N381" s="832"/>
      <c r="O381" s="832"/>
      <c r="P381" s="849">
        <v>7</v>
      </c>
      <c r="Q381" s="849">
        <v>15116.990000000002</v>
      </c>
      <c r="R381" s="837"/>
      <c r="S381" s="850">
        <v>2159.5700000000002</v>
      </c>
    </row>
    <row r="382" spans="1:19" ht="14.4" customHeight="1" x14ac:dyDescent="0.3">
      <c r="A382" s="831" t="s">
        <v>5393</v>
      </c>
      <c r="B382" s="832" t="s">
        <v>5394</v>
      </c>
      <c r="C382" s="832" t="s">
        <v>612</v>
      </c>
      <c r="D382" s="832" t="s">
        <v>2585</v>
      </c>
      <c r="E382" s="832" t="s">
        <v>5570</v>
      </c>
      <c r="F382" s="832" t="s">
        <v>5573</v>
      </c>
      <c r="G382" s="832" t="s">
        <v>5574</v>
      </c>
      <c r="H382" s="849"/>
      <c r="I382" s="849"/>
      <c r="J382" s="832"/>
      <c r="K382" s="832"/>
      <c r="L382" s="849">
        <v>20</v>
      </c>
      <c r="M382" s="849">
        <v>51769.82</v>
      </c>
      <c r="N382" s="832">
        <v>1</v>
      </c>
      <c r="O382" s="832">
        <v>2588.491</v>
      </c>
      <c r="P382" s="849">
        <v>12</v>
      </c>
      <c r="Q382" s="849">
        <v>31693.800000000003</v>
      </c>
      <c r="R382" s="837">
        <v>0.61220610772840245</v>
      </c>
      <c r="S382" s="850">
        <v>2641.15</v>
      </c>
    </row>
    <row r="383" spans="1:19" ht="14.4" customHeight="1" x14ac:dyDescent="0.3">
      <c r="A383" s="831" t="s">
        <v>5393</v>
      </c>
      <c r="B383" s="832" t="s">
        <v>5394</v>
      </c>
      <c r="C383" s="832" t="s">
        <v>612</v>
      </c>
      <c r="D383" s="832" t="s">
        <v>2585</v>
      </c>
      <c r="E383" s="832" t="s">
        <v>5570</v>
      </c>
      <c r="F383" s="832" t="s">
        <v>5575</v>
      </c>
      <c r="G383" s="832" t="s">
        <v>5576</v>
      </c>
      <c r="H383" s="849">
        <v>3</v>
      </c>
      <c r="I383" s="849">
        <v>25286.46</v>
      </c>
      <c r="J383" s="832">
        <v>0.73038431276494209</v>
      </c>
      <c r="K383" s="832">
        <v>8428.82</v>
      </c>
      <c r="L383" s="849">
        <v>4</v>
      </c>
      <c r="M383" s="849">
        <v>34620.76</v>
      </c>
      <c r="N383" s="832">
        <v>1</v>
      </c>
      <c r="O383" s="832">
        <v>8655.19</v>
      </c>
      <c r="P383" s="849">
        <v>2</v>
      </c>
      <c r="Q383" s="849">
        <v>17310.38</v>
      </c>
      <c r="R383" s="837">
        <v>0.5</v>
      </c>
      <c r="S383" s="850">
        <v>8655.19</v>
      </c>
    </row>
    <row r="384" spans="1:19" ht="14.4" customHeight="1" x14ac:dyDescent="0.3">
      <c r="A384" s="831" t="s">
        <v>5393</v>
      </c>
      <c r="B384" s="832" t="s">
        <v>5394</v>
      </c>
      <c r="C384" s="832" t="s">
        <v>612</v>
      </c>
      <c r="D384" s="832" t="s">
        <v>2585</v>
      </c>
      <c r="E384" s="832" t="s">
        <v>5570</v>
      </c>
      <c r="F384" s="832" t="s">
        <v>5577</v>
      </c>
      <c r="G384" s="832" t="s">
        <v>5578</v>
      </c>
      <c r="H384" s="849"/>
      <c r="I384" s="849"/>
      <c r="J384" s="832"/>
      <c r="K384" s="832"/>
      <c r="L384" s="849">
        <v>3</v>
      </c>
      <c r="M384" s="849">
        <v>30927.45</v>
      </c>
      <c r="N384" s="832">
        <v>1</v>
      </c>
      <c r="O384" s="832">
        <v>10309.15</v>
      </c>
      <c r="P384" s="849">
        <v>3</v>
      </c>
      <c r="Q384" s="849">
        <v>30927.449999999997</v>
      </c>
      <c r="R384" s="837">
        <v>0.99999999999999989</v>
      </c>
      <c r="S384" s="850">
        <v>10309.15</v>
      </c>
    </row>
    <row r="385" spans="1:19" ht="14.4" customHeight="1" x14ac:dyDescent="0.3">
      <c r="A385" s="831" t="s">
        <v>5393</v>
      </c>
      <c r="B385" s="832" t="s">
        <v>5394</v>
      </c>
      <c r="C385" s="832" t="s">
        <v>612</v>
      </c>
      <c r="D385" s="832" t="s">
        <v>2585</v>
      </c>
      <c r="E385" s="832" t="s">
        <v>5570</v>
      </c>
      <c r="F385" s="832" t="s">
        <v>5579</v>
      </c>
      <c r="G385" s="832" t="s">
        <v>5580</v>
      </c>
      <c r="H385" s="849">
        <v>2</v>
      </c>
      <c r="I385" s="849">
        <v>483.62</v>
      </c>
      <c r="J385" s="832">
        <v>0.33073461627891071</v>
      </c>
      <c r="K385" s="832">
        <v>241.81</v>
      </c>
      <c r="L385" s="849">
        <v>6</v>
      </c>
      <c r="M385" s="849">
        <v>1462.26</v>
      </c>
      <c r="N385" s="832">
        <v>1</v>
      </c>
      <c r="O385" s="832">
        <v>243.71</v>
      </c>
      <c r="P385" s="849">
        <v>3</v>
      </c>
      <c r="Q385" s="849">
        <v>736.83</v>
      </c>
      <c r="R385" s="837">
        <v>0.50389807558163391</v>
      </c>
      <c r="S385" s="850">
        <v>245.61</v>
      </c>
    </row>
    <row r="386" spans="1:19" ht="14.4" customHeight="1" x14ac:dyDescent="0.3">
      <c r="A386" s="831" t="s">
        <v>5393</v>
      </c>
      <c r="B386" s="832" t="s">
        <v>5394</v>
      </c>
      <c r="C386" s="832" t="s">
        <v>612</v>
      </c>
      <c r="D386" s="832" t="s">
        <v>2585</v>
      </c>
      <c r="E386" s="832" t="s">
        <v>5586</v>
      </c>
      <c r="F386" s="832" t="s">
        <v>5589</v>
      </c>
      <c r="G386" s="832" t="s">
        <v>5590</v>
      </c>
      <c r="H386" s="849">
        <v>4</v>
      </c>
      <c r="I386" s="849">
        <v>780</v>
      </c>
      <c r="J386" s="832">
        <v>0.19897959183673469</v>
      </c>
      <c r="K386" s="832">
        <v>195</v>
      </c>
      <c r="L386" s="849">
        <v>20</v>
      </c>
      <c r="M386" s="849">
        <v>3920</v>
      </c>
      <c r="N386" s="832">
        <v>1</v>
      </c>
      <c r="O386" s="832">
        <v>196</v>
      </c>
      <c r="P386" s="849">
        <v>16</v>
      </c>
      <c r="Q386" s="849">
        <v>3136</v>
      </c>
      <c r="R386" s="837">
        <v>0.8</v>
      </c>
      <c r="S386" s="850">
        <v>196</v>
      </c>
    </row>
    <row r="387" spans="1:19" ht="14.4" customHeight="1" x14ac:dyDescent="0.3">
      <c r="A387" s="831" t="s">
        <v>5393</v>
      </c>
      <c r="B387" s="832" t="s">
        <v>5394</v>
      </c>
      <c r="C387" s="832" t="s">
        <v>612</v>
      </c>
      <c r="D387" s="832" t="s">
        <v>2585</v>
      </c>
      <c r="E387" s="832" t="s">
        <v>5586</v>
      </c>
      <c r="F387" s="832" t="s">
        <v>5591</v>
      </c>
      <c r="G387" s="832" t="s">
        <v>5592</v>
      </c>
      <c r="H387" s="849">
        <v>2</v>
      </c>
      <c r="I387" s="849">
        <v>74</v>
      </c>
      <c r="J387" s="832">
        <v>0.2857142857142857</v>
      </c>
      <c r="K387" s="832">
        <v>37</v>
      </c>
      <c r="L387" s="849">
        <v>7</v>
      </c>
      <c r="M387" s="849">
        <v>259</v>
      </c>
      <c r="N387" s="832">
        <v>1</v>
      </c>
      <c r="O387" s="832">
        <v>37</v>
      </c>
      <c r="P387" s="849">
        <v>15</v>
      </c>
      <c r="Q387" s="849">
        <v>555</v>
      </c>
      <c r="R387" s="837">
        <v>2.1428571428571428</v>
      </c>
      <c r="S387" s="850">
        <v>37</v>
      </c>
    </row>
    <row r="388" spans="1:19" ht="14.4" customHeight="1" x14ac:dyDescent="0.3">
      <c r="A388" s="831" t="s">
        <v>5393</v>
      </c>
      <c r="B388" s="832" t="s">
        <v>5394</v>
      </c>
      <c r="C388" s="832" t="s">
        <v>612</v>
      </c>
      <c r="D388" s="832" t="s">
        <v>2585</v>
      </c>
      <c r="E388" s="832" t="s">
        <v>5586</v>
      </c>
      <c r="F388" s="832" t="s">
        <v>5609</v>
      </c>
      <c r="G388" s="832" t="s">
        <v>5610</v>
      </c>
      <c r="H388" s="849"/>
      <c r="I388" s="849"/>
      <c r="J388" s="832"/>
      <c r="K388" s="832"/>
      <c r="L388" s="849">
        <v>301</v>
      </c>
      <c r="M388" s="849">
        <v>10033.32</v>
      </c>
      <c r="N388" s="832">
        <v>1</v>
      </c>
      <c r="O388" s="832">
        <v>33.333289036544848</v>
      </c>
      <c r="P388" s="849">
        <v>286</v>
      </c>
      <c r="Q388" s="849">
        <v>9533.33</v>
      </c>
      <c r="R388" s="837">
        <v>0.95016704341135338</v>
      </c>
      <c r="S388" s="850">
        <v>33.333321678321681</v>
      </c>
    </row>
    <row r="389" spans="1:19" ht="14.4" customHeight="1" x14ac:dyDescent="0.3">
      <c r="A389" s="831" t="s">
        <v>5393</v>
      </c>
      <c r="B389" s="832" t="s">
        <v>5394</v>
      </c>
      <c r="C389" s="832" t="s">
        <v>612</v>
      </c>
      <c r="D389" s="832" t="s">
        <v>2585</v>
      </c>
      <c r="E389" s="832" t="s">
        <v>5586</v>
      </c>
      <c r="F389" s="832" t="s">
        <v>5611</v>
      </c>
      <c r="G389" s="832" t="s">
        <v>5612</v>
      </c>
      <c r="H389" s="849">
        <v>62</v>
      </c>
      <c r="I389" s="849">
        <v>2294</v>
      </c>
      <c r="J389" s="832">
        <v>0.20875420875420875</v>
      </c>
      <c r="K389" s="832">
        <v>37</v>
      </c>
      <c r="L389" s="849">
        <v>297</v>
      </c>
      <c r="M389" s="849">
        <v>10989</v>
      </c>
      <c r="N389" s="832">
        <v>1</v>
      </c>
      <c r="O389" s="832">
        <v>37</v>
      </c>
      <c r="P389" s="849">
        <v>288</v>
      </c>
      <c r="Q389" s="849">
        <v>10656</v>
      </c>
      <c r="R389" s="837">
        <v>0.96969696969696972</v>
      </c>
      <c r="S389" s="850">
        <v>37</v>
      </c>
    </row>
    <row r="390" spans="1:19" ht="14.4" customHeight="1" x14ac:dyDescent="0.3">
      <c r="A390" s="831" t="s">
        <v>5393</v>
      </c>
      <c r="B390" s="832" t="s">
        <v>5394</v>
      </c>
      <c r="C390" s="832" t="s">
        <v>612</v>
      </c>
      <c r="D390" s="832" t="s">
        <v>2585</v>
      </c>
      <c r="E390" s="832" t="s">
        <v>5586</v>
      </c>
      <c r="F390" s="832" t="s">
        <v>5621</v>
      </c>
      <c r="G390" s="832" t="s">
        <v>5622</v>
      </c>
      <c r="H390" s="849">
        <v>13</v>
      </c>
      <c r="I390" s="849">
        <v>4602</v>
      </c>
      <c r="J390" s="832">
        <v>0.14245472837022133</v>
      </c>
      <c r="K390" s="832">
        <v>354</v>
      </c>
      <c r="L390" s="849">
        <v>91</v>
      </c>
      <c r="M390" s="849">
        <v>32305</v>
      </c>
      <c r="N390" s="832">
        <v>1</v>
      </c>
      <c r="O390" s="832">
        <v>355</v>
      </c>
      <c r="P390" s="849">
        <v>115</v>
      </c>
      <c r="Q390" s="849">
        <v>40825</v>
      </c>
      <c r="R390" s="837">
        <v>1.2637362637362637</v>
      </c>
      <c r="S390" s="850">
        <v>355</v>
      </c>
    </row>
    <row r="391" spans="1:19" ht="14.4" customHeight="1" x14ac:dyDescent="0.3">
      <c r="A391" s="831" t="s">
        <v>5393</v>
      </c>
      <c r="B391" s="832" t="s">
        <v>5394</v>
      </c>
      <c r="C391" s="832" t="s">
        <v>612</v>
      </c>
      <c r="D391" s="832" t="s">
        <v>2585</v>
      </c>
      <c r="E391" s="832" t="s">
        <v>5586</v>
      </c>
      <c r="F391" s="832" t="s">
        <v>5627</v>
      </c>
      <c r="G391" s="832" t="s">
        <v>5628</v>
      </c>
      <c r="H391" s="849"/>
      <c r="I391" s="849"/>
      <c r="J391" s="832"/>
      <c r="K391" s="832"/>
      <c r="L391" s="849">
        <v>9</v>
      </c>
      <c r="M391" s="849">
        <v>1557</v>
      </c>
      <c r="N391" s="832">
        <v>1</v>
      </c>
      <c r="O391" s="832">
        <v>173</v>
      </c>
      <c r="P391" s="849">
        <v>6</v>
      </c>
      <c r="Q391" s="849">
        <v>1044</v>
      </c>
      <c r="R391" s="837">
        <v>0.67052023121387283</v>
      </c>
      <c r="S391" s="850">
        <v>174</v>
      </c>
    </row>
    <row r="392" spans="1:19" ht="14.4" customHeight="1" x14ac:dyDescent="0.3">
      <c r="A392" s="831" t="s">
        <v>5393</v>
      </c>
      <c r="B392" s="832" t="s">
        <v>5394</v>
      </c>
      <c r="C392" s="832" t="s">
        <v>612</v>
      </c>
      <c r="D392" s="832" t="s">
        <v>2585</v>
      </c>
      <c r="E392" s="832" t="s">
        <v>5586</v>
      </c>
      <c r="F392" s="832" t="s">
        <v>5633</v>
      </c>
      <c r="G392" s="832" t="s">
        <v>5634</v>
      </c>
      <c r="H392" s="849">
        <v>46</v>
      </c>
      <c r="I392" s="849">
        <v>8142</v>
      </c>
      <c r="J392" s="832">
        <v>0.23711340206185566</v>
      </c>
      <c r="K392" s="832">
        <v>177</v>
      </c>
      <c r="L392" s="849">
        <v>194</v>
      </c>
      <c r="M392" s="849">
        <v>34338</v>
      </c>
      <c r="N392" s="832">
        <v>1</v>
      </c>
      <c r="O392" s="832">
        <v>177</v>
      </c>
      <c r="P392" s="849">
        <v>162</v>
      </c>
      <c r="Q392" s="849">
        <v>28836</v>
      </c>
      <c r="R392" s="837">
        <v>0.83976935173859868</v>
      </c>
      <c r="S392" s="850">
        <v>178</v>
      </c>
    </row>
    <row r="393" spans="1:19" ht="14.4" customHeight="1" x14ac:dyDescent="0.3">
      <c r="A393" s="831" t="s">
        <v>5393</v>
      </c>
      <c r="B393" s="832" t="s">
        <v>5394</v>
      </c>
      <c r="C393" s="832" t="s">
        <v>612</v>
      </c>
      <c r="D393" s="832" t="s">
        <v>2585</v>
      </c>
      <c r="E393" s="832" t="s">
        <v>5586</v>
      </c>
      <c r="F393" s="832" t="s">
        <v>5637</v>
      </c>
      <c r="G393" s="832" t="s">
        <v>5638</v>
      </c>
      <c r="H393" s="849">
        <v>4</v>
      </c>
      <c r="I393" s="849">
        <v>2804</v>
      </c>
      <c r="J393" s="832">
        <v>0.23529411764705882</v>
      </c>
      <c r="K393" s="832">
        <v>701</v>
      </c>
      <c r="L393" s="849">
        <v>17</v>
      </c>
      <c r="M393" s="849">
        <v>11917</v>
      </c>
      <c r="N393" s="832">
        <v>1</v>
      </c>
      <c r="O393" s="832">
        <v>701</v>
      </c>
      <c r="P393" s="849">
        <v>12</v>
      </c>
      <c r="Q393" s="849">
        <v>8424</v>
      </c>
      <c r="R393" s="837">
        <v>0.7068893177813208</v>
      </c>
      <c r="S393" s="850">
        <v>702</v>
      </c>
    </row>
    <row r="394" spans="1:19" ht="14.4" customHeight="1" x14ac:dyDescent="0.3">
      <c r="A394" s="831" t="s">
        <v>5393</v>
      </c>
      <c r="B394" s="832" t="s">
        <v>5394</v>
      </c>
      <c r="C394" s="832" t="s">
        <v>612</v>
      </c>
      <c r="D394" s="832" t="s">
        <v>2586</v>
      </c>
      <c r="E394" s="832" t="s">
        <v>5395</v>
      </c>
      <c r="F394" s="832" t="s">
        <v>5444</v>
      </c>
      <c r="G394" s="832" t="s">
        <v>1453</v>
      </c>
      <c r="H394" s="849">
        <v>1</v>
      </c>
      <c r="I394" s="849">
        <v>4314.91</v>
      </c>
      <c r="J394" s="832"/>
      <c r="K394" s="832">
        <v>4314.91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5393</v>
      </c>
      <c r="B395" s="832" t="s">
        <v>5394</v>
      </c>
      <c r="C395" s="832" t="s">
        <v>612</v>
      </c>
      <c r="D395" s="832" t="s">
        <v>2586</v>
      </c>
      <c r="E395" s="832" t="s">
        <v>5395</v>
      </c>
      <c r="F395" s="832" t="s">
        <v>5445</v>
      </c>
      <c r="G395" s="832" t="s">
        <v>1453</v>
      </c>
      <c r="H395" s="849">
        <v>3</v>
      </c>
      <c r="I395" s="849">
        <v>25889.49</v>
      </c>
      <c r="J395" s="832"/>
      <c r="K395" s="832">
        <v>8629.83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5393</v>
      </c>
      <c r="B396" s="832" t="s">
        <v>5394</v>
      </c>
      <c r="C396" s="832" t="s">
        <v>612</v>
      </c>
      <c r="D396" s="832" t="s">
        <v>2586</v>
      </c>
      <c r="E396" s="832" t="s">
        <v>5395</v>
      </c>
      <c r="F396" s="832" t="s">
        <v>5459</v>
      </c>
      <c r="G396" s="832" t="s">
        <v>5458</v>
      </c>
      <c r="H396" s="849">
        <v>5</v>
      </c>
      <c r="I396" s="849">
        <v>63770.55</v>
      </c>
      <c r="J396" s="832"/>
      <c r="K396" s="832">
        <v>12754.11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5393</v>
      </c>
      <c r="B397" s="832" t="s">
        <v>5394</v>
      </c>
      <c r="C397" s="832" t="s">
        <v>612</v>
      </c>
      <c r="D397" s="832" t="s">
        <v>2586</v>
      </c>
      <c r="E397" s="832" t="s">
        <v>5570</v>
      </c>
      <c r="F397" s="832" t="s">
        <v>5571</v>
      </c>
      <c r="G397" s="832" t="s">
        <v>5572</v>
      </c>
      <c r="H397" s="849">
        <v>20</v>
      </c>
      <c r="I397" s="849">
        <v>39119.509999999995</v>
      </c>
      <c r="J397" s="832">
        <v>3.168808393235254</v>
      </c>
      <c r="K397" s="832">
        <v>1955.9754999999998</v>
      </c>
      <c r="L397" s="849">
        <v>6</v>
      </c>
      <c r="M397" s="849">
        <v>12345.18</v>
      </c>
      <c r="N397" s="832">
        <v>1</v>
      </c>
      <c r="O397" s="832">
        <v>2057.5300000000002</v>
      </c>
      <c r="P397" s="849">
        <v>1</v>
      </c>
      <c r="Q397" s="849">
        <v>2159.5700000000002</v>
      </c>
      <c r="R397" s="837">
        <v>0.17493224076117159</v>
      </c>
      <c r="S397" s="850">
        <v>2159.5700000000002</v>
      </c>
    </row>
    <row r="398" spans="1:19" ht="14.4" customHeight="1" x14ac:dyDescent="0.3">
      <c r="A398" s="831" t="s">
        <v>5393</v>
      </c>
      <c r="B398" s="832" t="s">
        <v>5394</v>
      </c>
      <c r="C398" s="832" t="s">
        <v>612</v>
      </c>
      <c r="D398" s="832" t="s">
        <v>2586</v>
      </c>
      <c r="E398" s="832" t="s">
        <v>5570</v>
      </c>
      <c r="F398" s="832" t="s">
        <v>5573</v>
      </c>
      <c r="G398" s="832" t="s">
        <v>5574</v>
      </c>
      <c r="H398" s="849"/>
      <c r="I398" s="849"/>
      <c r="J398" s="832"/>
      <c r="K398" s="832"/>
      <c r="L398" s="849">
        <v>18</v>
      </c>
      <c r="M398" s="849">
        <v>45960.93</v>
      </c>
      <c r="N398" s="832">
        <v>1</v>
      </c>
      <c r="O398" s="832">
        <v>2553.3850000000002</v>
      </c>
      <c r="P398" s="849">
        <v>16</v>
      </c>
      <c r="Q398" s="849">
        <v>42258.400000000001</v>
      </c>
      <c r="R398" s="837">
        <v>0.91944179545540095</v>
      </c>
      <c r="S398" s="850">
        <v>2641.15</v>
      </c>
    </row>
    <row r="399" spans="1:19" ht="14.4" customHeight="1" x14ac:dyDescent="0.3">
      <c r="A399" s="831" t="s">
        <v>5393</v>
      </c>
      <c r="B399" s="832" t="s">
        <v>5394</v>
      </c>
      <c r="C399" s="832" t="s">
        <v>612</v>
      </c>
      <c r="D399" s="832" t="s">
        <v>2586</v>
      </c>
      <c r="E399" s="832" t="s">
        <v>5570</v>
      </c>
      <c r="F399" s="832" t="s">
        <v>5575</v>
      </c>
      <c r="G399" s="832" t="s">
        <v>5576</v>
      </c>
      <c r="H399" s="849">
        <v>5</v>
      </c>
      <c r="I399" s="849">
        <v>41652.259999999995</v>
      </c>
      <c r="J399" s="832">
        <v>1.6472159408632128</v>
      </c>
      <c r="K399" s="832">
        <v>8330.4519999999993</v>
      </c>
      <c r="L399" s="849">
        <v>3</v>
      </c>
      <c r="M399" s="849">
        <v>25286.46</v>
      </c>
      <c r="N399" s="832">
        <v>1</v>
      </c>
      <c r="O399" s="832">
        <v>8428.82</v>
      </c>
      <c r="P399" s="849"/>
      <c r="Q399" s="849"/>
      <c r="R399" s="837"/>
      <c r="S399" s="850"/>
    </row>
    <row r="400" spans="1:19" ht="14.4" customHeight="1" x14ac:dyDescent="0.3">
      <c r="A400" s="831" t="s">
        <v>5393</v>
      </c>
      <c r="B400" s="832" t="s">
        <v>5394</v>
      </c>
      <c r="C400" s="832" t="s">
        <v>612</v>
      </c>
      <c r="D400" s="832" t="s">
        <v>2586</v>
      </c>
      <c r="E400" s="832" t="s">
        <v>5570</v>
      </c>
      <c r="F400" s="832" t="s">
        <v>5577</v>
      </c>
      <c r="G400" s="832" t="s">
        <v>5578</v>
      </c>
      <c r="H400" s="849"/>
      <c r="I400" s="849"/>
      <c r="J400" s="832"/>
      <c r="K400" s="832"/>
      <c r="L400" s="849">
        <v>9</v>
      </c>
      <c r="M400" s="849">
        <v>91588.89</v>
      </c>
      <c r="N400" s="832">
        <v>1</v>
      </c>
      <c r="O400" s="832">
        <v>10176.543333333333</v>
      </c>
      <c r="P400" s="849">
        <v>1</v>
      </c>
      <c r="Q400" s="849">
        <v>10309.15</v>
      </c>
      <c r="R400" s="837">
        <v>0.11255895775131677</v>
      </c>
      <c r="S400" s="850">
        <v>10309.15</v>
      </c>
    </row>
    <row r="401" spans="1:19" ht="14.4" customHeight="1" x14ac:dyDescent="0.3">
      <c r="A401" s="831" t="s">
        <v>5393</v>
      </c>
      <c r="B401" s="832" t="s">
        <v>5394</v>
      </c>
      <c r="C401" s="832" t="s">
        <v>612</v>
      </c>
      <c r="D401" s="832" t="s">
        <v>2586</v>
      </c>
      <c r="E401" s="832" t="s">
        <v>5570</v>
      </c>
      <c r="F401" s="832" t="s">
        <v>5579</v>
      </c>
      <c r="G401" s="832" t="s">
        <v>5580</v>
      </c>
      <c r="H401" s="849">
        <v>23</v>
      </c>
      <c r="I401" s="849">
        <v>5524.22</v>
      </c>
      <c r="J401" s="832">
        <v>1.3388900064712055</v>
      </c>
      <c r="K401" s="832">
        <v>240.18347826086958</v>
      </c>
      <c r="L401" s="849">
        <v>17</v>
      </c>
      <c r="M401" s="849">
        <v>4125.97</v>
      </c>
      <c r="N401" s="832">
        <v>1</v>
      </c>
      <c r="O401" s="832">
        <v>242.70411764705884</v>
      </c>
      <c r="P401" s="849">
        <v>3</v>
      </c>
      <c r="Q401" s="849">
        <v>736.83</v>
      </c>
      <c r="R401" s="837">
        <v>0.17858346037416656</v>
      </c>
      <c r="S401" s="850">
        <v>245.61</v>
      </c>
    </row>
    <row r="402" spans="1:19" ht="14.4" customHeight="1" x14ac:dyDescent="0.3">
      <c r="A402" s="831" t="s">
        <v>5393</v>
      </c>
      <c r="B402" s="832" t="s">
        <v>5394</v>
      </c>
      <c r="C402" s="832" t="s">
        <v>612</v>
      </c>
      <c r="D402" s="832" t="s">
        <v>2586</v>
      </c>
      <c r="E402" s="832" t="s">
        <v>5586</v>
      </c>
      <c r="F402" s="832" t="s">
        <v>5589</v>
      </c>
      <c r="G402" s="832" t="s">
        <v>5590</v>
      </c>
      <c r="H402" s="849">
        <v>19</v>
      </c>
      <c r="I402" s="849">
        <v>3705</v>
      </c>
      <c r="J402" s="832">
        <v>0.7561224489795918</v>
      </c>
      <c r="K402" s="832">
        <v>195</v>
      </c>
      <c r="L402" s="849">
        <v>25</v>
      </c>
      <c r="M402" s="849">
        <v>4900</v>
      </c>
      <c r="N402" s="832">
        <v>1</v>
      </c>
      <c r="O402" s="832">
        <v>196</v>
      </c>
      <c r="P402" s="849">
        <v>16</v>
      </c>
      <c r="Q402" s="849">
        <v>3136</v>
      </c>
      <c r="R402" s="837">
        <v>0.64</v>
      </c>
      <c r="S402" s="850">
        <v>196</v>
      </c>
    </row>
    <row r="403" spans="1:19" ht="14.4" customHeight="1" x14ac:dyDescent="0.3">
      <c r="A403" s="831" t="s">
        <v>5393</v>
      </c>
      <c r="B403" s="832" t="s">
        <v>5394</v>
      </c>
      <c r="C403" s="832" t="s">
        <v>612</v>
      </c>
      <c r="D403" s="832" t="s">
        <v>2586</v>
      </c>
      <c r="E403" s="832" t="s">
        <v>5586</v>
      </c>
      <c r="F403" s="832" t="s">
        <v>5591</v>
      </c>
      <c r="G403" s="832" t="s">
        <v>5592</v>
      </c>
      <c r="H403" s="849">
        <v>35</v>
      </c>
      <c r="I403" s="849">
        <v>1295</v>
      </c>
      <c r="J403" s="832">
        <v>0.89743589743589747</v>
      </c>
      <c r="K403" s="832">
        <v>37</v>
      </c>
      <c r="L403" s="849">
        <v>39</v>
      </c>
      <c r="M403" s="849">
        <v>1443</v>
      </c>
      <c r="N403" s="832">
        <v>1</v>
      </c>
      <c r="O403" s="832">
        <v>37</v>
      </c>
      <c r="P403" s="849">
        <v>57</v>
      </c>
      <c r="Q403" s="849">
        <v>2109</v>
      </c>
      <c r="R403" s="837">
        <v>1.4615384615384615</v>
      </c>
      <c r="S403" s="850">
        <v>37</v>
      </c>
    </row>
    <row r="404" spans="1:19" ht="14.4" customHeight="1" x14ac:dyDescent="0.3">
      <c r="A404" s="831" t="s">
        <v>5393</v>
      </c>
      <c r="B404" s="832" t="s">
        <v>5394</v>
      </c>
      <c r="C404" s="832" t="s">
        <v>612</v>
      </c>
      <c r="D404" s="832" t="s">
        <v>2586</v>
      </c>
      <c r="E404" s="832" t="s">
        <v>5586</v>
      </c>
      <c r="F404" s="832" t="s">
        <v>5603</v>
      </c>
      <c r="G404" s="832" t="s">
        <v>5604</v>
      </c>
      <c r="H404" s="849">
        <v>3</v>
      </c>
      <c r="I404" s="849">
        <v>0</v>
      </c>
      <c r="J404" s="832"/>
      <c r="K404" s="832">
        <v>0</v>
      </c>
      <c r="L404" s="849">
        <v>1</v>
      </c>
      <c r="M404" s="849">
        <v>0</v>
      </c>
      <c r="N404" s="832"/>
      <c r="O404" s="832">
        <v>0</v>
      </c>
      <c r="P404" s="849"/>
      <c r="Q404" s="849"/>
      <c r="R404" s="837"/>
      <c r="S404" s="850"/>
    </row>
    <row r="405" spans="1:19" ht="14.4" customHeight="1" x14ac:dyDescent="0.3">
      <c r="A405" s="831" t="s">
        <v>5393</v>
      </c>
      <c r="B405" s="832" t="s">
        <v>5394</v>
      </c>
      <c r="C405" s="832" t="s">
        <v>612</v>
      </c>
      <c r="D405" s="832" t="s">
        <v>2586</v>
      </c>
      <c r="E405" s="832" t="s">
        <v>5586</v>
      </c>
      <c r="F405" s="832" t="s">
        <v>5609</v>
      </c>
      <c r="G405" s="832" t="s">
        <v>5610</v>
      </c>
      <c r="H405" s="849">
        <v>234</v>
      </c>
      <c r="I405" s="849">
        <v>7800</v>
      </c>
      <c r="J405" s="832">
        <v>0.73817151131153202</v>
      </c>
      <c r="K405" s="832">
        <v>33.333333333333336</v>
      </c>
      <c r="L405" s="849">
        <v>317</v>
      </c>
      <c r="M405" s="849">
        <v>10566.65</v>
      </c>
      <c r="N405" s="832">
        <v>1</v>
      </c>
      <c r="O405" s="832">
        <v>33.333280757097789</v>
      </c>
      <c r="P405" s="849">
        <v>266</v>
      </c>
      <c r="Q405" s="849">
        <v>8866.65</v>
      </c>
      <c r="R405" s="837">
        <v>0.83911646548338403</v>
      </c>
      <c r="S405" s="850">
        <v>33.333270676691725</v>
      </c>
    </row>
    <row r="406" spans="1:19" ht="14.4" customHeight="1" x14ac:dyDescent="0.3">
      <c r="A406" s="831" t="s">
        <v>5393</v>
      </c>
      <c r="B406" s="832" t="s">
        <v>5394</v>
      </c>
      <c r="C406" s="832" t="s">
        <v>612</v>
      </c>
      <c r="D406" s="832" t="s">
        <v>2586</v>
      </c>
      <c r="E406" s="832" t="s">
        <v>5586</v>
      </c>
      <c r="F406" s="832" t="s">
        <v>5611</v>
      </c>
      <c r="G406" s="832" t="s">
        <v>5612</v>
      </c>
      <c r="H406" s="849">
        <v>370</v>
      </c>
      <c r="I406" s="849">
        <v>13690</v>
      </c>
      <c r="J406" s="832">
        <v>1.1746031746031746</v>
      </c>
      <c r="K406" s="832">
        <v>37</v>
      </c>
      <c r="L406" s="849">
        <v>315</v>
      </c>
      <c r="M406" s="849">
        <v>11655</v>
      </c>
      <c r="N406" s="832">
        <v>1</v>
      </c>
      <c r="O406" s="832">
        <v>37</v>
      </c>
      <c r="P406" s="849">
        <v>265</v>
      </c>
      <c r="Q406" s="849">
        <v>9805</v>
      </c>
      <c r="R406" s="837">
        <v>0.84126984126984128</v>
      </c>
      <c r="S406" s="850">
        <v>37</v>
      </c>
    </row>
    <row r="407" spans="1:19" ht="14.4" customHeight="1" x14ac:dyDescent="0.3">
      <c r="A407" s="831" t="s">
        <v>5393</v>
      </c>
      <c r="B407" s="832" t="s">
        <v>5394</v>
      </c>
      <c r="C407" s="832" t="s">
        <v>612</v>
      </c>
      <c r="D407" s="832" t="s">
        <v>2586</v>
      </c>
      <c r="E407" s="832" t="s">
        <v>5586</v>
      </c>
      <c r="F407" s="832" t="s">
        <v>5621</v>
      </c>
      <c r="G407" s="832" t="s">
        <v>5622</v>
      </c>
      <c r="H407" s="849">
        <v>54</v>
      </c>
      <c r="I407" s="849">
        <v>19116</v>
      </c>
      <c r="J407" s="832">
        <v>1.3461971830985915</v>
      </c>
      <c r="K407" s="832">
        <v>354</v>
      </c>
      <c r="L407" s="849">
        <v>40</v>
      </c>
      <c r="M407" s="849">
        <v>14200</v>
      </c>
      <c r="N407" s="832">
        <v>1</v>
      </c>
      <c r="O407" s="832">
        <v>355</v>
      </c>
      <c r="P407" s="849">
        <v>27</v>
      </c>
      <c r="Q407" s="849">
        <v>9585</v>
      </c>
      <c r="R407" s="837">
        <v>0.67500000000000004</v>
      </c>
      <c r="S407" s="850">
        <v>355</v>
      </c>
    </row>
    <row r="408" spans="1:19" ht="14.4" customHeight="1" x14ac:dyDescent="0.3">
      <c r="A408" s="831" t="s">
        <v>5393</v>
      </c>
      <c r="B408" s="832" t="s">
        <v>5394</v>
      </c>
      <c r="C408" s="832" t="s">
        <v>612</v>
      </c>
      <c r="D408" s="832" t="s">
        <v>2586</v>
      </c>
      <c r="E408" s="832" t="s">
        <v>5586</v>
      </c>
      <c r="F408" s="832" t="s">
        <v>5623</v>
      </c>
      <c r="G408" s="832" t="s">
        <v>5624</v>
      </c>
      <c r="H408" s="849">
        <v>1</v>
      </c>
      <c r="I408" s="849">
        <v>222</v>
      </c>
      <c r="J408" s="832"/>
      <c r="K408" s="832">
        <v>222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5393</v>
      </c>
      <c r="B409" s="832" t="s">
        <v>5394</v>
      </c>
      <c r="C409" s="832" t="s">
        <v>612</v>
      </c>
      <c r="D409" s="832" t="s">
        <v>2586</v>
      </c>
      <c r="E409" s="832" t="s">
        <v>5586</v>
      </c>
      <c r="F409" s="832" t="s">
        <v>5627</v>
      </c>
      <c r="G409" s="832" t="s">
        <v>5628</v>
      </c>
      <c r="H409" s="849">
        <v>57</v>
      </c>
      <c r="I409" s="849">
        <v>9861</v>
      </c>
      <c r="J409" s="832">
        <v>1.5405405405405406</v>
      </c>
      <c r="K409" s="832">
        <v>173</v>
      </c>
      <c r="L409" s="849">
        <v>37</v>
      </c>
      <c r="M409" s="849">
        <v>6401</v>
      </c>
      <c r="N409" s="832">
        <v>1</v>
      </c>
      <c r="O409" s="832">
        <v>173</v>
      </c>
      <c r="P409" s="849">
        <v>38</v>
      </c>
      <c r="Q409" s="849">
        <v>6612</v>
      </c>
      <c r="R409" s="837">
        <v>1.0329635994375879</v>
      </c>
      <c r="S409" s="850">
        <v>174</v>
      </c>
    </row>
    <row r="410" spans="1:19" ht="14.4" customHeight="1" x14ac:dyDescent="0.3">
      <c r="A410" s="831" t="s">
        <v>5393</v>
      </c>
      <c r="B410" s="832" t="s">
        <v>5394</v>
      </c>
      <c r="C410" s="832" t="s">
        <v>612</v>
      </c>
      <c r="D410" s="832" t="s">
        <v>2586</v>
      </c>
      <c r="E410" s="832" t="s">
        <v>5586</v>
      </c>
      <c r="F410" s="832" t="s">
        <v>5633</v>
      </c>
      <c r="G410" s="832" t="s">
        <v>5634</v>
      </c>
      <c r="H410" s="849">
        <v>307</v>
      </c>
      <c r="I410" s="849">
        <v>54339</v>
      </c>
      <c r="J410" s="832">
        <v>1.167300380228137</v>
      </c>
      <c r="K410" s="832">
        <v>177</v>
      </c>
      <c r="L410" s="849">
        <v>263</v>
      </c>
      <c r="M410" s="849">
        <v>46551</v>
      </c>
      <c r="N410" s="832">
        <v>1</v>
      </c>
      <c r="O410" s="832">
        <v>177</v>
      </c>
      <c r="P410" s="849">
        <v>229</v>
      </c>
      <c r="Q410" s="849">
        <v>40762</v>
      </c>
      <c r="R410" s="837">
        <v>0.87564176924233639</v>
      </c>
      <c r="S410" s="850">
        <v>178</v>
      </c>
    </row>
    <row r="411" spans="1:19" ht="14.4" customHeight="1" x14ac:dyDescent="0.3">
      <c r="A411" s="831" t="s">
        <v>5393</v>
      </c>
      <c r="B411" s="832" t="s">
        <v>5394</v>
      </c>
      <c r="C411" s="832" t="s">
        <v>612</v>
      </c>
      <c r="D411" s="832" t="s">
        <v>2586</v>
      </c>
      <c r="E411" s="832" t="s">
        <v>5586</v>
      </c>
      <c r="F411" s="832" t="s">
        <v>5637</v>
      </c>
      <c r="G411" s="832" t="s">
        <v>5638</v>
      </c>
      <c r="H411" s="849">
        <v>10</v>
      </c>
      <c r="I411" s="849">
        <v>7010</v>
      </c>
      <c r="J411" s="832">
        <v>0.7142857142857143</v>
      </c>
      <c r="K411" s="832">
        <v>701</v>
      </c>
      <c r="L411" s="849">
        <v>14</v>
      </c>
      <c r="M411" s="849">
        <v>9814</v>
      </c>
      <c r="N411" s="832">
        <v>1</v>
      </c>
      <c r="O411" s="832">
        <v>701</v>
      </c>
      <c r="P411" s="849">
        <v>10</v>
      </c>
      <c r="Q411" s="849">
        <v>7020</v>
      </c>
      <c r="R411" s="837">
        <v>0.71530466680252702</v>
      </c>
      <c r="S411" s="850">
        <v>702</v>
      </c>
    </row>
    <row r="412" spans="1:19" ht="14.4" customHeight="1" x14ac:dyDescent="0.3">
      <c r="A412" s="831" t="s">
        <v>5393</v>
      </c>
      <c r="B412" s="832" t="s">
        <v>5394</v>
      </c>
      <c r="C412" s="832" t="s">
        <v>612</v>
      </c>
      <c r="D412" s="832" t="s">
        <v>2587</v>
      </c>
      <c r="E412" s="832" t="s">
        <v>5395</v>
      </c>
      <c r="F412" s="832" t="s">
        <v>5400</v>
      </c>
      <c r="G412" s="832" t="s">
        <v>5399</v>
      </c>
      <c r="H412" s="849"/>
      <c r="I412" s="849"/>
      <c r="J412" s="832"/>
      <c r="K412" s="832"/>
      <c r="L412" s="849">
        <v>3</v>
      </c>
      <c r="M412" s="849">
        <v>779.36</v>
      </c>
      <c r="N412" s="832">
        <v>1</v>
      </c>
      <c r="O412" s="832">
        <v>259.78666666666669</v>
      </c>
      <c r="P412" s="849">
        <v>2</v>
      </c>
      <c r="Q412" s="849">
        <v>454.68</v>
      </c>
      <c r="R412" s="837">
        <v>0.58340176555122147</v>
      </c>
      <c r="S412" s="850">
        <v>227.34</v>
      </c>
    </row>
    <row r="413" spans="1:19" ht="14.4" customHeight="1" x14ac:dyDescent="0.3">
      <c r="A413" s="831" t="s">
        <v>5393</v>
      </c>
      <c r="B413" s="832" t="s">
        <v>5394</v>
      </c>
      <c r="C413" s="832" t="s">
        <v>612</v>
      </c>
      <c r="D413" s="832" t="s">
        <v>2587</v>
      </c>
      <c r="E413" s="832" t="s">
        <v>5395</v>
      </c>
      <c r="F413" s="832" t="s">
        <v>5401</v>
      </c>
      <c r="G413" s="832" t="s">
        <v>877</v>
      </c>
      <c r="H413" s="849">
        <v>1.9</v>
      </c>
      <c r="I413" s="849">
        <v>383.05</v>
      </c>
      <c r="J413" s="832"/>
      <c r="K413" s="832">
        <v>201.60526315789474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5393</v>
      </c>
      <c r="B414" s="832" t="s">
        <v>5394</v>
      </c>
      <c r="C414" s="832" t="s">
        <v>612</v>
      </c>
      <c r="D414" s="832" t="s">
        <v>2587</v>
      </c>
      <c r="E414" s="832" t="s">
        <v>5395</v>
      </c>
      <c r="F414" s="832" t="s">
        <v>5406</v>
      </c>
      <c r="G414" s="832" t="s">
        <v>5407</v>
      </c>
      <c r="H414" s="849">
        <v>1.5</v>
      </c>
      <c r="I414" s="849">
        <v>18743.43</v>
      </c>
      <c r="J414" s="832">
        <v>0.64925150566570911</v>
      </c>
      <c r="K414" s="832">
        <v>12495.62</v>
      </c>
      <c r="L414" s="849">
        <v>2.5</v>
      </c>
      <c r="M414" s="849">
        <v>28869.29</v>
      </c>
      <c r="N414" s="832">
        <v>1</v>
      </c>
      <c r="O414" s="832">
        <v>11547.716</v>
      </c>
      <c r="P414" s="849">
        <v>2</v>
      </c>
      <c r="Q414" s="849">
        <v>22951.119999999999</v>
      </c>
      <c r="R414" s="837">
        <v>0.79500119330956864</v>
      </c>
      <c r="S414" s="850">
        <v>11475.56</v>
      </c>
    </row>
    <row r="415" spans="1:19" ht="14.4" customHeight="1" x14ac:dyDescent="0.3">
      <c r="A415" s="831" t="s">
        <v>5393</v>
      </c>
      <c r="B415" s="832" t="s">
        <v>5394</v>
      </c>
      <c r="C415" s="832" t="s">
        <v>612</v>
      </c>
      <c r="D415" s="832" t="s">
        <v>2587</v>
      </c>
      <c r="E415" s="832" t="s">
        <v>5395</v>
      </c>
      <c r="F415" s="832" t="s">
        <v>5408</v>
      </c>
      <c r="G415" s="832" t="s">
        <v>5407</v>
      </c>
      <c r="H415" s="849">
        <v>3</v>
      </c>
      <c r="I415" s="849">
        <v>93717.21</v>
      </c>
      <c r="J415" s="832">
        <v>1.0376348705298273</v>
      </c>
      <c r="K415" s="832">
        <v>31239.070000000003</v>
      </c>
      <c r="L415" s="849">
        <v>3</v>
      </c>
      <c r="M415" s="849">
        <v>90318.1</v>
      </c>
      <c r="N415" s="832">
        <v>1</v>
      </c>
      <c r="O415" s="832">
        <v>30106.033333333336</v>
      </c>
      <c r="P415" s="849">
        <v>2</v>
      </c>
      <c r="Q415" s="849">
        <v>59931.78</v>
      </c>
      <c r="R415" s="837">
        <v>0.66356333890991948</v>
      </c>
      <c r="S415" s="850">
        <v>29965.89</v>
      </c>
    </row>
    <row r="416" spans="1:19" ht="14.4" customHeight="1" x14ac:dyDescent="0.3">
      <c r="A416" s="831" t="s">
        <v>5393</v>
      </c>
      <c r="B416" s="832" t="s">
        <v>5394</v>
      </c>
      <c r="C416" s="832" t="s">
        <v>612</v>
      </c>
      <c r="D416" s="832" t="s">
        <v>2587</v>
      </c>
      <c r="E416" s="832" t="s">
        <v>5395</v>
      </c>
      <c r="F416" s="832" t="s">
        <v>5433</v>
      </c>
      <c r="G416" s="832" t="s">
        <v>5434</v>
      </c>
      <c r="H416" s="849">
        <v>1</v>
      </c>
      <c r="I416" s="849">
        <v>105.79</v>
      </c>
      <c r="J416" s="832"/>
      <c r="K416" s="832">
        <v>105.79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5393</v>
      </c>
      <c r="B417" s="832" t="s">
        <v>5394</v>
      </c>
      <c r="C417" s="832" t="s">
        <v>612</v>
      </c>
      <c r="D417" s="832" t="s">
        <v>2587</v>
      </c>
      <c r="E417" s="832" t="s">
        <v>5395</v>
      </c>
      <c r="F417" s="832" t="s">
        <v>5435</v>
      </c>
      <c r="G417" s="832" t="s">
        <v>5434</v>
      </c>
      <c r="H417" s="849">
        <v>0.3</v>
      </c>
      <c r="I417" s="849">
        <v>158.69</v>
      </c>
      <c r="J417" s="832"/>
      <c r="K417" s="832">
        <v>528.9666666666667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5393</v>
      </c>
      <c r="B418" s="832" t="s">
        <v>5394</v>
      </c>
      <c r="C418" s="832" t="s">
        <v>612</v>
      </c>
      <c r="D418" s="832" t="s">
        <v>2587</v>
      </c>
      <c r="E418" s="832" t="s">
        <v>5395</v>
      </c>
      <c r="F418" s="832" t="s">
        <v>5440</v>
      </c>
      <c r="G418" s="832" t="s">
        <v>823</v>
      </c>
      <c r="H418" s="849">
        <v>0.8</v>
      </c>
      <c r="I418" s="849">
        <v>56.6</v>
      </c>
      <c r="J418" s="832">
        <v>1.3336475023562677</v>
      </c>
      <c r="K418" s="832">
        <v>70.75</v>
      </c>
      <c r="L418" s="849">
        <v>0.6</v>
      </c>
      <c r="M418" s="849">
        <v>42.44</v>
      </c>
      <c r="N418" s="832">
        <v>1</v>
      </c>
      <c r="O418" s="832">
        <v>70.733333333333334</v>
      </c>
      <c r="P418" s="849">
        <v>0.4</v>
      </c>
      <c r="Q418" s="849">
        <v>34.06</v>
      </c>
      <c r="R418" s="837">
        <v>0.80254476908576822</v>
      </c>
      <c r="S418" s="850">
        <v>85.15</v>
      </c>
    </row>
    <row r="419" spans="1:19" ht="14.4" customHeight="1" x14ac:dyDescent="0.3">
      <c r="A419" s="831" t="s">
        <v>5393</v>
      </c>
      <c r="B419" s="832" t="s">
        <v>5394</v>
      </c>
      <c r="C419" s="832" t="s">
        <v>612</v>
      </c>
      <c r="D419" s="832" t="s">
        <v>2587</v>
      </c>
      <c r="E419" s="832" t="s">
        <v>5395</v>
      </c>
      <c r="F419" s="832" t="s">
        <v>5443</v>
      </c>
      <c r="G419" s="832" t="s">
        <v>1414</v>
      </c>
      <c r="H419" s="849">
        <v>0.6</v>
      </c>
      <c r="I419" s="849">
        <v>145.94</v>
      </c>
      <c r="J419" s="832">
        <v>0.15584055015109932</v>
      </c>
      <c r="K419" s="832">
        <v>243.23333333333335</v>
      </c>
      <c r="L419" s="849">
        <v>3.85</v>
      </c>
      <c r="M419" s="849">
        <v>936.47</v>
      </c>
      <c r="N419" s="832">
        <v>1</v>
      </c>
      <c r="O419" s="832">
        <v>243.23896103896104</v>
      </c>
      <c r="P419" s="849">
        <v>3</v>
      </c>
      <c r="Q419" s="849">
        <v>1029.27</v>
      </c>
      <c r="R419" s="837">
        <v>1.0990955396328765</v>
      </c>
      <c r="S419" s="850">
        <v>343.09</v>
      </c>
    </row>
    <row r="420" spans="1:19" ht="14.4" customHeight="1" x14ac:dyDescent="0.3">
      <c r="A420" s="831" t="s">
        <v>5393</v>
      </c>
      <c r="B420" s="832" t="s">
        <v>5394</v>
      </c>
      <c r="C420" s="832" t="s">
        <v>612</v>
      </c>
      <c r="D420" s="832" t="s">
        <v>2587</v>
      </c>
      <c r="E420" s="832" t="s">
        <v>5395</v>
      </c>
      <c r="F420" s="832" t="s">
        <v>5449</v>
      </c>
      <c r="G420" s="832" t="s">
        <v>1075</v>
      </c>
      <c r="H420" s="849"/>
      <c r="I420" s="849"/>
      <c r="J420" s="832"/>
      <c r="K420" s="832"/>
      <c r="L420" s="849"/>
      <c r="M420" s="849"/>
      <c r="N420" s="832"/>
      <c r="O420" s="832"/>
      <c r="P420" s="849">
        <v>0.05</v>
      </c>
      <c r="Q420" s="849">
        <v>119.09</v>
      </c>
      <c r="R420" s="837"/>
      <c r="S420" s="850">
        <v>2381.7999999999997</v>
      </c>
    </row>
    <row r="421" spans="1:19" ht="14.4" customHeight="1" x14ac:dyDescent="0.3">
      <c r="A421" s="831" t="s">
        <v>5393</v>
      </c>
      <c r="B421" s="832" t="s">
        <v>5394</v>
      </c>
      <c r="C421" s="832" t="s">
        <v>612</v>
      </c>
      <c r="D421" s="832" t="s">
        <v>2587</v>
      </c>
      <c r="E421" s="832" t="s">
        <v>5395</v>
      </c>
      <c r="F421" s="832" t="s">
        <v>5454</v>
      </c>
      <c r="G421" s="832" t="s">
        <v>5455</v>
      </c>
      <c r="H421" s="849"/>
      <c r="I421" s="849"/>
      <c r="J421" s="832"/>
      <c r="K421" s="832"/>
      <c r="L421" s="849">
        <v>3.2</v>
      </c>
      <c r="M421" s="849">
        <v>2200.5</v>
      </c>
      <c r="N421" s="832">
        <v>1</v>
      </c>
      <c r="O421" s="832">
        <v>687.65625</v>
      </c>
      <c r="P421" s="849">
        <v>3</v>
      </c>
      <c r="Q421" s="849">
        <v>2062.98</v>
      </c>
      <c r="R421" s="837">
        <v>0.93750511247443769</v>
      </c>
      <c r="S421" s="850">
        <v>687.66</v>
      </c>
    </row>
    <row r="422" spans="1:19" ht="14.4" customHeight="1" x14ac:dyDescent="0.3">
      <c r="A422" s="831" t="s">
        <v>5393</v>
      </c>
      <c r="B422" s="832" t="s">
        <v>5394</v>
      </c>
      <c r="C422" s="832" t="s">
        <v>612</v>
      </c>
      <c r="D422" s="832" t="s">
        <v>2587</v>
      </c>
      <c r="E422" s="832" t="s">
        <v>5395</v>
      </c>
      <c r="F422" s="832" t="s">
        <v>5456</v>
      </c>
      <c r="G422" s="832" t="s">
        <v>5455</v>
      </c>
      <c r="H422" s="849"/>
      <c r="I422" s="849"/>
      <c r="J422" s="832"/>
      <c r="K422" s="832"/>
      <c r="L422" s="849">
        <v>8</v>
      </c>
      <c r="M422" s="849">
        <v>1100.32</v>
      </c>
      <c r="N422" s="832">
        <v>1</v>
      </c>
      <c r="O422" s="832">
        <v>137.54</v>
      </c>
      <c r="P422" s="849"/>
      <c r="Q422" s="849"/>
      <c r="R422" s="837"/>
      <c r="S422" s="850"/>
    </row>
    <row r="423" spans="1:19" ht="14.4" customHeight="1" x14ac:dyDescent="0.3">
      <c r="A423" s="831" t="s">
        <v>5393</v>
      </c>
      <c r="B423" s="832" t="s">
        <v>5394</v>
      </c>
      <c r="C423" s="832" t="s">
        <v>612</v>
      </c>
      <c r="D423" s="832" t="s">
        <v>2587</v>
      </c>
      <c r="E423" s="832" t="s">
        <v>5395</v>
      </c>
      <c r="F423" s="832" t="s">
        <v>5468</v>
      </c>
      <c r="G423" s="832"/>
      <c r="H423" s="849"/>
      <c r="I423" s="849"/>
      <c r="J423" s="832"/>
      <c r="K423" s="832"/>
      <c r="L423" s="849">
        <v>0.78</v>
      </c>
      <c r="M423" s="849">
        <v>106.66</v>
      </c>
      <c r="N423" s="832">
        <v>1</v>
      </c>
      <c r="O423" s="832">
        <v>136.74358974358972</v>
      </c>
      <c r="P423" s="849"/>
      <c r="Q423" s="849"/>
      <c r="R423" s="837"/>
      <c r="S423" s="850"/>
    </row>
    <row r="424" spans="1:19" ht="14.4" customHeight="1" x14ac:dyDescent="0.3">
      <c r="A424" s="831" t="s">
        <v>5393</v>
      </c>
      <c r="B424" s="832" t="s">
        <v>5394</v>
      </c>
      <c r="C424" s="832" t="s">
        <v>612</v>
      </c>
      <c r="D424" s="832" t="s">
        <v>2587</v>
      </c>
      <c r="E424" s="832" t="s">
        <v>5395</v>
      </c>
      <c r="F424" s="832" t="s">
        <v>5509</v>
      </c>
      <c r="G424" s="832" t="s">
        <v>5510</v>
      </c>
      <c r="H424" s="849">
        <v>0.8</v>
      </c>
      <c r="I424" s="849">
        <v>56.57</v>
      </c>
      <c r="J424" s="832">
        <v>0.80014144271570009</v>
      </c>
      <c r="K424" s="832">
        <v>70.712499999999991</v>
      </c>
      <c r="L424" s="849">
        <v>1</v>
      </c>
      <c r="M424" s="849">
        <v>70.7</v>
      </c>
      <c r="N424" s="832">
        <v>1</v>
      </c>
      <c r="O424" s="832">
        <v>70.7</v>
      </c>
      <c r="P424" s="849">
        <v>0.60000000000000009</v>
      </c>
      <c r="Q424" s="849">
        <v>42.42</v>
      </c>
      <c r="R424" s="837">
        <v>0.6</v>
      </c>
      <c r="S424" s="850">
        <v>70.699999999999989</v>
      </c>
    </row>
    <row r="425" spans="1:19" ht="14.4" customHeight="1" x14ac:dyDescent="0.3">
      <c r="A425" s="831" t="s">
        <v>5393</v>
      </c>
      <c r="B425" s="832" t="s">
        <v>5394</v>
      </c>
      <c r="C425" s="832" t="s">
        <v>612</v>
      </c>
      <c r="D425" s="832" t="s">
        <v>2587</v>
      </c>
      <c r="E425" s="832" t="s">
        <v>5570</v>
      </c>
      <c r="F425" s="832" t="s">
        <v>5573</v>
      </c>
      <c r="G425" s="832" t="s">
        <v>5574</v>
      </c>
      <c r="H425" s="849"/>
      <c r="I425" s="849"/>
      <c r="J425" s="832"/>
      <c r="K425" s="832"/>
      <c r="L425" s="849">
        <v>1</v>
      </c>
      <c r="M425" s="849">
        <v>2465.62</v>
      </c>
      <c r="N425" s="832">
        <v>1</v>
      </c>
      <c r="O425" s="832">
        <v>2465.62</v>
      </c>
      <c r="P425" s="849">
        <v>2</v>
      </c>
      <c r="Q425" s="849">
        <v>5282.3</v>
      </c>
      <c r="R425" s="837">
        <v>2.1423820377836003</v>
      </c>
      <c r="S425" s="850">
        <v>2641.15</v>
      </c>
    </row>
    <row r="426" spans="1:19" ht="14.4" customHeight="1" x14ac:dyDescent="0.3">
      <c r="A426" s="831" t="s">
        <v>5393</v>
      </c>
      <c r="B426" s="832" t="s">
        <v>5394</v>
      </c>
      <c r="C426" s="832" t="s">
        <v>612</v>
      </c>
      <c r="D426" s="832" t="s">
        <v>2587</v>
      </c>
      <c r="E426" s="832" t="s">
        <v>5570</v>
      </c>
      <c r="F426" s="832" t="s">
        <v>5579</v>
      </c>
      <c r="G426" s="832" t="s">
        <v>5580</v>
      </c>
      <c r="H426" s="849"/>
      <c r="I426" s="849"/>
      <c r="J426" s="832"/>
      <c r="K426" s="832"/>
      <c r="L426" s="849"/>
      <c r="M426" s="849"/>
      <c r="N426" s="832"/>
      <c r="O426" s="832"/>
      <c r="P426" s="849">
        <v>2</v>
      </c>
      <c r="Q426" s="849">
        <v>491.22</v>
      </c>
      <c r="R426" s="837"/>
      <c r="S426" s="850">
        <v>245.61</v>
      </c>
    </row>
    <row r="427" spans="1:19" ht="14.4" customHeight="1" x14ac:dyDescent="0.3">
      <c r="A427" s="831" t="s">
        <v>5393</v>
      </c>
      <c r="B427" s="832" t="s">
        <v>5394</v>
      </c>
      <c r="C427" s="832" t="s">
        <v>612</v>
      </c>
      <c r="D427" s="832" t="s">
        <v>2587</v>
      </c>
      <c r="E427" s="832" t="s">
        <v>5586</v>
      </c>
      <c r="F427" s="832" t="s">
        <v>5589</v>
      </c>
      <c r="G427" s="832" t="s">
        <v>5590</v>
      </c>
      <c r="H427" s="849"/>
      <c r="I427" s="849"/>
      <c r="J427" s="832"/>
      <c r="K427" s="832"/>
      <c r="L427" s="849">
        <v>1</v>
      </c>
      <c r="M427" s="849">
        <v>196</v>
      </c>
      <c r="N427" s="832">
        <v>1</v>
      </c>
      <c r="O427" s="832">
        <v>196</v>
      </c>
      <c r="P427" s="849">
        <v>2</v>
      </c>
      <c r="Q427" s="849">
        <v>392</v>
      </c>
      <c r="R427" s="837">
        <v>2</v>
      </c>
      <c r="S427" s="850">
        <v>196</v>
      </c>
    </row>
    <row r="428" spans="1:19" ht="14.4" customHeight="1" x14ac:dyDescent="0.3">
      <c r="A428" s="831" t="s">
        <v>5393</v>
      </c>
      <c r="B428" s="832" t="s">
        <v>5394</v>
      </c>
      <c r="C428" s="832" t="s">
        <v>612</v>
      </c>
      <c r="D428" s="832" t="s">
        <v>2587</v>
      </c>
      <c r="E428" s="832" t="s">
        <v>5586</v>
      </c>
      <c r="F428" s="832" t="s">
        <v>5591</v>
      </c>
      <c r="G428" s="832" t="s">
        <v>5592</v>
      </c>
      <c r="H428" s="849">
        <v>12</v>
      </c>
      <c r="I428" s="849">
        <v>444</v>
      </c>
      <c r="J428" s="832">
        <v>0.66666666666666663</v>
      </c>
      <c r="K428" s="832">
        <v>37</v>
      </c>
      <c r="L428" s="849">
        <v>18</v>
      </c>
      <c r="M428" s="849">
        <v>666</v>
      </c>
      <c r="N428" s="832">
        <v>1</v>
      </c>
      <c r="O428" s="832">
        <v>37</v>
      </c>
      <c r="P428" s="849">
        <v>22</v>
      </c>
      <c r="Q428" s="849">
        <v>814</v>
      </c>
      <c r="R428" s="837">
        <v>1.2222222222222223</v>
      </c>
      <c r="S428" s="850">
        <v>37</v>
      </c>
    </row>
    <row r="429" spans="1:19" ht="14.4" customHeight="1" x14ac:dyDescent="0.3">
      <c r="A429" s="831" t="s">
        <v>5393</v>
      </c>
      <c r="B429" s="832" t="s">
        <v>5394</v>
      </c>
      <c r="C429" s="832" t="s">
        <v>612</v>
      </c>
      <c r="D429" s="832" t="s">
        <v>2587</v>
      </c>
      <c r="E429" s="832" t="s">
        <v>5586</v>
      </c>
      <c r="F429" s="832" t="s">
        <v>5609</v>
      </c>
      <c r="G429" s="832" t="s">
        <v>5610</v>
      </c>
      <c r="H429" s="849">
        <v>47</v>
      </c>
      <c r="I429" s="849">
        <v>1566.6599999999999</v>
      </c>
      <c r="J429" s="832">
        <v>0.7014843172812143</v>
      </c>
      <c r="K429" s="832">
        <v>33.333191489361703</v>
      </c>
      <c r="L429" s="849">
        <v>67</v>
      </c>
      <c r="M429" s="849">
        <v>2233.35</v>
      </c>
      <c r="N429" s="832">
        <v>1</v>
      </c>
      <c r="O429" s="832">
        <v>33.333582089552237</v>
      </c>
      <c r="P429" s="849">
        <v>71</v>
      </c>
      <c r="Q429" s="849">
        <v>2366.66</v>
      </c>
      <c r="R429" s="837">
        <v>1.0596905993238857</v>
      </c>
      <c r="S429" s="850">
        <v>33.333239436619714</v>
      </c>
    </row>
    <row r="430" spans="1:19" ht="14.4" customHeight="1" x14ac:dyDescent="0.3">
      <c r="A430" s="831" t="s">
        <v>5393</v>
      </c>
      <c r="B430" s="832" t="s">
        <v>5394</v>
      </c>
      <c r="C430" s="832" t="s">
        <v>612</v>
      </c>
      <c r="D430" s="832" t="s">
        <v>2587</v>
      </c>
      <c r="E430" s="832" t="s">
        <v>5586</v>
      </c>
      <c r="F430" s="832" t="s">
        <v>5611</v>
      </c>
      <c r="G430" s="832" t="s">
        <v>5612</v>
      </c>
      <c r="H430" s="849">
        <v>72</v>
      </c>
      <c r="I430" s="849">
        <v>2664</v>
      </c>
      <c r="J430" s="832">
        <v>1.0746268656716418</v>
      </c>
      <c r="K430" s="832">
        <v>37</v>
      </c>
      <c r="L430" s="849">
        <v>67</v>
      </c>
      <c r="M430" s="849">
        <v>2479</v>
      </c>
      <c r="N430" s="832">
        <v>1</v>
      </c>
      <c r="O430" s="832">
        <v>37</v>
      </c>
      <c r="P430" s="849">
        <v>69</v>
      </c>
      <c r="Q430" s="849">
        <v>2553</v>
      </c>
      <c r="R430" s="837">
        <v>1.0298507462686568</v>
      </c>
      <c r="S430" s="850">
        <v>37</v>
      </c>
    </row>
    <row r="431" spans="1:19" ht="14.4" customHeight="1" x14ac:dyDescent="0.3">
      <c r="A431" s="831" t="s">
        <v>5393</v>
      </c>
      <c r="B431" s="832" t="s">
        <v>5394</v>
      </c>
      <c r="C431" s="832" t="s">
        <v>612</v>
      </c>
      <c r="D431" s="832" t="s">
        <v>2587</v>
      </c>
      <c r="E431" s="832" t="s">
        <v>5586</v>
      </c>
      <c r="F431" s="832" t="s">
        <v>5619</v>
      </c>
      <c r="G431" s="832" t="s">
        <v>5620</v>
      </c>
      <c r="H431" s="849"/>
      <c r="I431" s="849"/>
      <c r="J431" s="832"/>
      <c r="K431" s="832"/>
      <c r="L431" s="849">
        <v>4</v>
      </c>
      <c r="M431" s="849">
        <v>528</v>
      </c>
      <c r="N431" s="832">
        <v>1</v>
      </c>
      <c r="O431" s="832">
        <v>132</v>
      </c>
      <c r="P431" s="849">
        <v>2</v>
      </c>
      <c r="Q431" s="849">
        <v>264</v>
      </c>
      <c r="R431" s="837">
        <v>0.5</v>
      </c>
      <c r="S431" s="850">
        <v>132</v>
      </c>
    </row>
    <row r="432" spans="1:19" ht="14.4" customHeight="1" x14ac:dyDescent="0.3">
      <c r="A432" s="831" t="s">
        <v>5393</v>
      </c>
      <c r="B432" s="832" t="s">
        <v>5394</v>
      </c>
      <c r="C432" s="832" t="s">
        <v>612</v>
      </c>
      <c r="D432" s="832" t="s">
        <v>2587</v>
      </c>
      <c r="E432" s="832" t="s">
        <v>5586</v>
      </c>
      <c r="F432" s="832" t="s">
        <v>5621</v>
      </c>
      <c r="G432" s="832" t="s">
        <v>5622</v>
      </c>
      <c r="H432" s="849">
        <v>13</v>
      </c>
      <c r="I432" s="849">
        <v>4602</v>
      </c>
      <c r="J432" s="832">
        <v>0.56362522963870176</v>
      </c>
      <c r="K432" s="832">
        <v>354</v>
      </c>
      <c r="L432" s="849">
        <v>23</v>
      </c>
      <c r="M432" s="849">
        <v>8165</v>
      </c>
      <c r="N432" s="832">
        <v>1</v>
      </c>
      <c r="O432" s="832">
        <v>355</v>
      </c>
      <c r="P432" s="849">
        <v>24</v>
      </c>
      <c r="Q432" s="849">
        <v>8520</v>
      </c>
      <c r="R432" s="837">
        <v>1.0434782608695652</v>
      </c>
      <c r="S432" s="850">
        <v>355</v>
      </c>
    </row>
    <row r="433" spans="1:19" ht="14.4" customHeight="1" x14ac:dyDescent="0.3">
      <c r="A433" s="831" t="s">
        <v>5393</v>
      </c>
      <c r="B433" s="832" t="s">
        <v>5394</v>
      </c>
      <c r="C433" s="832" t="s">
        <v>612</v>
      </c>
      <c r="D433" s="832" t="s">
        <v>2587</v>
      </c>
      <c r="E433" s="832" t="s">
        <v>5586</v>
      </c>
      <c r="F433" s="832" t="s">
        <v>5629</v>
      </c>
      <c r="G433" s="832" t="s">
        <v>5630</v>
      </c>
      <c r="H433" s="849">
        <v>3</v>
      </c>
      <c r="I433" s="849">
        <v>177</v>
      </c>
      <c r="J433" s="832">
        <v>0.5</v>
      </c>
      <c r="K433" s="832">
        <v>59</v>
      </c>
      <c r="L433" s="849">
        <v>6</v>
      </c>
      <c r="M433" s="849">
        <v>354</v>
      </c>
      <c r="N433" s="832">
        <v>1</v>
      </c>
      <c r="O433" s="832">
        <v>59</v>
      </c>
      <c r="P433" s="849">
        <v>2</v>
      </c>
      <c r="Q433" s="849">
        <v>118</v>
      </c>
      <c r="R433" s="837">
        <v>0.33333333333333331</v>
      </c>
      <c r="S433" s="850">
        <v>59</v>
      </c>
    </row>
    <row r="434" spans="1:19" ht="14.4" customHeight="1" x14ac:dyDescent="0.3">
      <c r="A434" s="831" t="s">
        <v>5393</v>
      </c>
      <c r="B434" s="832" t="s">
        <v>5394</v>
      </c>
      <c r="C434" s="832" t="s">
        <v>612</v>
      </c>
      <c r="D434" s="832" t="s">
        <v>2587</v>
      </c>
      <c r="E434" s="832" t="s">
        <v>5586</v>
      </c>
      <c r="F434" s="832" t="s">
        <v>5633</v>
      </c>
      <c r="G434" s="832" t="s">
        <v>5634</v>
      </c>
      <c r="H434" s="849">
        <v>59</v>
      </c>
      <c r="I434" s="849">
        <v>10443</v>
      </c>
      <c r="J434" s="832">
        <v>1.3720930232558139</v>
      </c>
      <c r="K434" s="832">
        <v>177</v>
      </c>
      <c r="L434" s="849">
        <v>43</v>
      </c>
      <c r="M434" s="849">
        <v>7611</v>
      </c>
      <c r="N434" s="832">
        <v>1</v>
      </c>
      <c r="O434" s="832">
        <v>177</v>
      </c>
      <c r="P434" s="849">
        <v>45</v>
      </c>
      <c r="Q434" s="849">
        <v>8010</v>
      </c>
      <c r="R434" s="837">
        <v>1.0524241229798976</v>
      </c>
      <c r="S434" s="850">
        <v>178</v>
      </c>
    </row>
    <row r="435" spans="1:19" ht="14.4" customHeight="1" x14ac:dyDescent="0.3">
      <c r="A435" s="831" t="s">
        <v>5393</v>
      </c>
      <c r="B435" s="832" t="s">
        <v>5394</v>
      </c>
      <c r="C435" s="832" t="s">
        <v>612</v>
      </c>
      <c r="D435" s="832" t="s">
        <v>2587</v>
      </c>
      <c r="E435" s="832" t="s">
        <v>5586</v>
      </c>
      <c r="F435" s="832" t="s">
        <v>5637</v>
      </c>
      <c r="G435" s="832" t="s">
        <v>5638</v>
      </c>
      <c r="H435" s="849">
        <v>1</v>
      </c>
      <c r="I435" s="849">
        <v>701</v>
      </c>
      <c r="J435" s="832">
        <v>1</v>
      </c>
      <c r="K435" s="832">
        <v>701</v>
      </c>
      <c r="L435" s="849">
        <v>1</v>
      </c>
      <c r="M435" s="849">
        <v>701</v>
      </c>
      <c r="N435" s="832">
        <v>1</v>
      </c>
      <c r="O435" s="832">
        <v>701</v>
      </c>
      <c r="P435" s="849">
        <v>3</v>
      </c>
      <c r="Q435" s="849">
        <v>2106</v>
      </c>
      <c r="R435" s="837">
        <v>3.0042796005706136</v>
      </c>
      <c r="S435" s="850">
        <v>702</v>
      </c>
    </row>
    <row r="436" spans="1:19" ht="14.4" customHeight="1" x14ac:dyDescent="0.3">
      <c r="A436" s="831" t="s">
        <v>5393</v>
      </c>
      <c r="B436" s="832" t="s">
        <v>5394</v>
      </c>
      <c r="C436" s="832" t="s">
        <v>612</v>
      </c>
      <c r="D436" s="832" t="s">
        <v>2588</v>
      </c>
      <c r="E436" s="832" t="s">
        <v>5570</v>
      </c>
      <c r="F436" s="832" t="s">
        <v>5571</v>
      </c>
      <c r="G436" s="832" t="s">
        <v>5572</v>
      </c>
      <c r="H436" s="849">
        <v>35</v>
      </c>
      <c r="I436" s="849">
        <v>68931.27</v>
      </c>
      <c r="J436" s="832">
        <v>3.1918979241237841</v>
      </c>
      <c r="K436" s="832">
        <v>1969.4648571428572</v>
      </c>
      <c r="L436" s="849">
        <v>10</v>
      </c>
      <c r="M436" s="849">
        <v>21595.7</v>
      </c>
      <c r="N436" s="832">
        <v>1</v>
      </c>
      <c r="O436" s="832">
        <v>2159.5700000000002</v>
      </c>
      <c r="P436" s="849">
        <v>12</v>
      </c>
      <c r="Q436" s="849">
        <v>25914.840000000004</v>
      </c>
      <c r="R436" s="837">
        <v>1.2000000000000002</v>
      </c>
      <c r="S436" s="850">
        <v>2159.5700000000002</v>
      </c>
    </row>
    <row r="437" spans="1:19" ht="14.4" customHeight="1" x14ac:dyDescent="0.3">
      <c r="A437" s="831" t="s">
        <v>5393</v>
      </c>
      <c r="B437" s="832" t="s">
        <v>5394</v>
      </c>
      <c r="C437" s="832" t="s">
        <v>612</v>
      </c>
      <c r="D437" s="832" t="s">
        <v>2588</v>
      </c>
      <c r="E437" s="832" t="s">
        <v>5570</v>
      </c>
      <c r="F437" s="832" t="s">
        <v>5573</v>
      </c>
      <c r="G437" s="832" t="s">
        <v>5574</v>
      </c>
      <c r="H437" s="849">
        <v>22</v>
      </c>
      <c r="I437" s="849">
        <v>54182.149999999994</v>
      </c>
      <c r="J437" s="832">
        <v>0.28837301959650563</v>
      </c>
      <c r="K437" s="832">
        <v>2462.8249999999998</v>
      </c>
      <c r="L437" s="849">
        <v>73</v>
      </c>
      <c r="M437" s="849">
        <v>187889.11</v>
      </c>
      <c r="N437" s="832">
        <v>1</v>
      </c>
      <c r="O437" s="832">
        <v>2573.8234246575339</v>
      </c>
      <c r="P437" s="849">
        <v>30</v>
      </c>
      <c r="Q437" s="849">
        <v>79234.5</v>
      </c>
      <c r="R437" s="837">
        <v>0.42170884730892605</v>
      </c>
      <c r="S437" s="850">
        <v>2641.15</v>
      </c>
    </row>
    <row r="438" spans="1:19" ht="14.4" customHeight="1" x14ac:dyDescent="0.3">
      <c r="A438" s="831" t="s">
        <v>5393</v>
      </c>
      <c r="B438" s="832" t="s">
        <v>5394</v>
      </c>
      <c r="C438" s="832" t="s">
        <v>612</v>
      </c>
      <c r="D438" s="832" t="s">
        <v>2588</v>
      </c>
      <c r="E438" s="832" t="s">
        <v>5570</v>
      </c>
      <c r="F438" s="832" t="s">
        <v>5575</v>
      </c>
      <c r="G438" s="832" t="s">
        <v>5576</v>
      </c>
      <c r="H438" s="849">
        <v>10</v>
      </c>
      <c r="I438" s="849">
        <v>83567.899999999994</v>
      </c>
      <c r="J438" s="832">
        <v>4.8915857576763306</v>
      </c>
      <c r="K438" s="832">
        <v>8356.7899999999991</v>
      </c>
      <c r="L438" s="849">
        <v>2</v>
      </c>
      <c r="M438" s="849">
        <v>17084.009999999998</v>
      </c>
      <c r="N438" s="832">
        <v>1</v>
      </c>
      <c r="O438" s="832">
        <v>8542.0049999999992</v>
      </c>
      <c r="P438" s="849">
        <v>1</v>
      </c>
      <c r="Q438" s="849">
        <v>8655.19</v>
      </c>
      <c r="R438" s="837">
        <v>0.50662520099203878</v>
      </c>
      <c r="S438" s="850">
        <v>8655.19</v>
      </c>
    </row>
    <row r="439" spans="1:19" ht="14.4" customHeight="1" x14ac:dyDescent="0.3">
      <c r="A439" s="831" t="s">
        <v>5393</v>
      </c>
      <c r="B439" s="832" t="s">
        <v>5394</v>
      </c>
      <c r="C439" s="832" t="s">
        <v>612</v>
      </c>
      <c r="D439" s="832" t="s">
        <v>2588</v>
      </c>
      <c r="E439" s="832" t="s">
        <v>5570</v>
      </c>
      <c r="F439" s="832" t="s">
        <v>5577</v>
      </c>
      <c r="G439" s="832" t="s">
        <v>5578</v>
      </c>
      <c r="H439" s="849">
        <v>1</v>
      </c>
      <c r="I439" s="849">
        <v>9904.81</v>
      </c>
      <c r="J439" s="832">
        <v>9.6825130557580727E-2</v>
      </c>
      <c r="K439" s="832">
        <v>9904.81</v>
      </c>
      <c r="L439" s="849">
        <v>10</v>
      </c>
      <c r="M439" s="849">
        <v>102295.86</v>
      </c>
      <c r="N439" s="832">
        <v>1</v>
      </c>
      <c r="O439" s="832">
        <v>10229.585999999999</v>
      </c>
      <c r="P439" s="849">
        <v>1</v>
      </c>
      <c r="Q439" s="849">
        <v>10309.15</v>
      </c>
      <c r="R439" s="837">
        <v>0.10077778318692467</v>
      </c>
      <c r="S439" s="850">
        <v>10309.15</v>
      </c>
    </row>
    <row r="440" spans="1:19" ht="14.4" customHeight="1" x14ac:dyDescent="0.3">
      <c r="A440" s="831" t="s">
        <v>5393</v>
      </c>
      <c r="B440" s="832" t="s">
        <v>5394</v>
      </c>
      <c r="C440" s="832" t="s">
        <v>612</v>
      </c>
      <c r="D440" s="832" t="s">
        <v>2588</v>
      </c>
      <c r="E440" s="832" t="s">
        <v>5570</v>
      </c>
      <c r="F440" s="832" t="s">
        <v>5579</v>
      </c>
      <c r="G440" s="832" t="s">
        <v>5580</v>
      </c>
      <c r="H440" s="849">
        <v>68</v>
      </c>
      <c r="I440" s="849">
        <v>16363.810000000001</v>
      </c>
      <c r="J440" s="832">
        <v>0.74424594421274304</v>
      </c>
      <c r="K440" s="832">
        <v>240.64426470588236</v>
      </c>
      <c r="L440" s="849">
        <v>90</v>
      </c>
      <c r="M440" s="849">
        <v>21987.1</v>
      </c>
      <c r="N440" s="832">
        <v>1</v>
      </c>
      <c r="O440" s="832">
        <v>244.30111111111108</v>
      </c>
      <c r="P440" s="849">
        <v>44</v>
      </c>
      <c r="Q440" s="849">
        <v>10806.84</v>
      </c>
      <c r="R440" s="837">
        <v>0.49150820253694216</v>
      </c>
      <c r="S440" s="850">
        <v>245.61</v>
      </c>
    </row>
    <row r="441" spans="1:19" ht="14.4" customHeight="1" x14ac:dyDescent="0.3">
      <c r="A441" s="831" t="s">
        <v>5393</v>
      </c>
      <c r="B441" s="832" t="s">
        <v>5394</v>
      </c>
      <c r="C441" s="832" t="s">
        <v>612</v>
      </c>
      <c r="D441" s="832" t="s">
        <v>2588</v>
      </c>
      <c r="E441" s="832" t="s">
        <v>5586</v>
      </c>
      <c r="F441" s="832" t="s">
        <v>5589</v>
      </c>
      <c r="G441" s="832" t="s">
        <v>5590</v>
      </c>
      <c r="H441" s="849">
        <v>45</v>
      </c>
      <c r="I441" s="849">
        <v>8775</v>
      </c>
      <c r="J441" s="832">
        <v>0.63056912906007478</v>
      </c>
      <c r="K441" s="832">
        <v>195</v>
      </c>
      <c r="L441" s="849">
        <v>71</v>
      </c>
      <c r="M441" s="849">
        <v>13916</v>
      </c>
      <c r="N441" s="832">
        <v>1</v>
      </c>
      <c r="O441" s="832">
        <v>196</v>
      </c>
      <c r="P441" s="849">
        <v>36</v>
      </c>
      <c r="Q441" s="849">
        <v>7056</v>
      </c>
      <c r="R441" s="837">
        <v>0.50704225352112675</v>
      </c>
      <c r="S441" s="850">
        <v>196</v>
      </c>
    </row>
    <row r="442" spans="1:19" ht="14.4" customHeight="1" x14ac:dyDescent="0.3">
      <c r="A442" s="831" t="s">
        <v>5393</v>
      </c>
      <c r="B442" s="832" t="s">
        <v>5394</v>
      </c>
      <c r="C442" s="832" t="s">
        <v>612</v>
      </c>
      <c r="D442" s="832" t="s">
        <v>2588</v>
      </c>
      <c r="E442" s="832" t="s">
        <v>5586</v>
      </c>
      <c r="F442" s="832" t="s">
        <v>5591</v>
      </c>
      <c r="G442" s="832" t="s">
        <v>5592</v>
      </c>
      <c r="H442" s="849">
        <v>60</v>
      </c>
      <c r="I442" s="849">
        <v>2220</v>
      </c>
      <c r="J442" s="832">
        <v>0.63157894736842102</v>
      </c>
      <c r="K442" s="832">
        <v>37</v>
      </c>
      <c r="L442" s="849">
        <v>95</v>
      </c>
      <c r="M442" s="849">
        <v>3515</v>
      </c>
      <c r="N442" s="832">
        <v>1</v>
      </c>
      <c r="O442" s="832">
        <v>37</v>
      </c>
      <c r="P442" s="849">
        <v>10</v>
      </c>
      <c r="Q442" s="849">
        <v>370</v>
      </c>
      <c r="R442" s="837">
        <v>0.10526315789473684</v>
      </c>
      <c r="S442" s="850">
        <v>37</v>
      </c>
    </row>
    <row r="443" spans="1:19" ht="14.4" customHeight="1" x14ac:dyDescent="0.3">
      <c r="A443" s="831" t="s">
        <v>5393</v>
      </c>
      <c r="B443" s="832" t="s">
        <v>5394</v>
      </c>
      <c r="C443" s="832" t="s">
        <v>612</v>
      </c>
      <c r="D443" s="832" t="s">
        <v>2588</v>
      </c>
      <c r="E443" s="832" t="s">
        <v>5586</v>
      </c>
      <c r="F443" s="832" t="s">
        <v>5603</v>
      </c>
      <c r="G443" s="832" t="s">
        <v>5604</v>
      </c>
      <c r="H443" s="849">
        <v>1</v>
      </c>
      <c r="I443" s="849">
        <v>0</v>
      </c>
      <c r="J443" s="832"/>
      <c r="K443" s="832">
        <v>0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5393</v>
      </c>
      <c r="B444" s="832" t="s">
        <v>5394</v>
      </c>
      <c r="C444" s="832" t="s">
        <v>612</v>
      </c>
      <c r="D444" s="832" t="s">
        <v>2588</v>
      </c>
      <c r="E444" s="832" t="s">
        <v>5586</v>
      </c>
      <c r="F444" s="832" t="s">
        <v>5609</v>
      </c>
      <c r="G444" s="832" t="s">
        <v>5610</v>
      </c>
      <c r="H444" s="849">
        <v>158</v>
      </c>
      <c r="I444" s="849">
        <v>5266.66</v>
      </c>
      <c r="J444" s="832">
        <v>0.51803348992390796</v>
      </c>
      <c r="K444" s="832">
        <v>33.333291139240508</v>
      </c>
      <c r="L444" s="849">
        <v>305</v>
      </c>
      <c r="M444" s="849">
        <v>10166.64</v>
      </c>
      <c r="N444" s="832">
        <v>1</v>
      </c>
      <c r="O444" s="832">
        <v>33.333245901639344</v>
      </c>
      <c r="P444" s="849">
        <v>153</v>
      </c>
      <c r="Q444" s="849">
        <v>5099.99</v>
      </c>
      <c r="R444" s="837">
        <v>0.50163967643193819</v>
      </c>
      <c r="S444" s="850">
        <v>33.333267973856209</v>
      </c>
    </row>
    <row r="445" spans="1:19" ht="14.4" customHeight="1" x14ac:dyDescent="0.3">
      <c r="A445" s="831" t="s">
        <v>5393</v>
      </c>
      <c r="B445" s="832" t="s">
        <v>5394</v>
      </c>
      <c r="C445" s="832" t="s">
        <v>612</v>
      </c>
      <c r="D445" s="832" t="s">
        <v>2588</v>
      </c>
      <c r="E445" s="832" t="s">
        <v>5586</v>
      </c>
      <c r="F445" s="832" t="s">
        <v>5611</v>
      </c>
      <c r="G445" s="832" t="s">
        <v>5612</v>
      </c>
      <c r="H445" s="849">
        <v>233</v>
      </c>
      <c r="I445" s="849">
        <v>8621</v>
      </c>
      <c r="J445" s="832">
        <v>0.76393442622950825</v>
      </c>
      <c r="K445" s="832">
        <v>37</v>
      </c>
      <c r="L445" s="849">
        <v>305</v>
      </c>
      <c r="M445" s="849">
        <v>11285</v>
      </c>
      <c r="N445" s="832">
        <v>1</v>
      </c>
      <c r="O445" s="832">
        <v>37</v>
      </c>
      <c r="P445" s="849">
        <v>153</v>
      </c>
      <c r="Q445" s="849">
        <v>5661</v>
      </c>
      <c r="R445" s="837">
        <v>0.50163934426229506</v>
      </c>
      <c r="S445" s="850">
        <v>37</v>
      </c>
    </row>
    <row r="446" spans="1:19" ht="14.4" customHeight="1" x14ac:dyDescent="0.3">
      <c r="A446" s="831" t="s">
        <v>5393</v>
      </c>
      <c r="B446" s="832" t="s">
        <v>5394</v>
      </c>
      <c r="C446" s="832" t="s">
        <v>612</v>
      </c>
      <c r="D446" s="832" t="s">
        <v>2588</v>
      </c>
      <c r="E446" s="832" t="s">
        <v>5586</v>
      </c>
      <c r="F446" s="832" t="s">
        <v>5615</v>
      </c>
      <c r="G446" s="832" t="s">
        <v>5616</v>
      </c>
      <c r="H446" s="849"/>
      <c r="I446" s="849"/>
      <c r="J446" s="832"/>
      <c r="K446" s="832"/>
      <c r="L446" s="849">
        <v>1</v>
      </c>
      <c r="M446" s="849">
        <v>32</v>
      </c>
      <c r="N446" s="832">
        <v>1</v>
      </c>
      <c r="O446" s="832">
        <v>32</v>
      </c>
      <c r="P446" s="849"/>
      <c r="Q446" s="849"/>
      <c r="R446" s="837"/>
      <c r="S446" s="850"/>
    </row>
    <row r="447" spans="1:19" ht="14.4" customHeight="1" x14ac:dyDescent="0.3">
      <c r="A447" s="831" t="s">
        <v>5393</v>
      </c>
      <c r="B447" s="832" t="s">
        <v>5394</v>
      </c>
      <c r="C447" s="832" t="s">
        <v>612</v>
      </c>
      <c r="D447" s="832" t="s">
        <v>2588</v>
      </c>
      <c r="E447" s="832" t="s">
        <v>5586</v>
      </c>
      <c r="F447" s="832" t="s">
        <v>5621</v>
      </c>
      <c r="G447" s="832" t="s">
        <v>5622</v>
      </c>
      <c r="H447" s="849">
        <v>219</v>
      </c>
      <c r="I447" s="849">
        <v>77526</v>
      </c>
      <c r="J447" s="832">
        <v>0.76091671983118225</v>
      </c>
      <c r="K447" s="832">
        <v>354</v>
      </c>
      <c r="L447" s="849">
        <v>287</v>
      </c>
      <c r="M447" s="849">
        <v>101885</v>
      </c>
      <c r="N447" s="832">
        <v>1</v>
      </c>
      <c r="O447" s="832">
        <v>355</v>
      </c>
      <c r="P447" s="849">
        <v>149</v>
      </c>
      <c r="Q447" s="849">
        <v>52895</v>
      </c>
      <c r="R447" s="837">
        <v>0.51916376306620204</v>
      </c>
      <c r="S447" s="850">
        <v>355</v>
      </c>
    </row>
    <row r="448" spans="1:19" ht="14.4" customHeight="1" x14ac:dyDescent="0.3">
      <c r="A448" s="831" t="s">
        <v>5393</v>
      </c>
      <c r="B448" s="832" t="s">
        <v>5394</v>
      </c>
      <c r="C448" s="832" t="s">
        <v>612</v>
      </c>
      <c r="D448" s="832" t="s">
        <v>2588</v>
      </c>
      <c r="E448" s="832" t="s">
        <v>5586</v>
      </c>
      <c r="F448" s="832" t="s">
        <v>5627</v>
      </c>
      <c r="G448" s="832" t="s">
        <v>5628</v>
      </c>
      <c r="H448" s="849">
        <v>1</v>
      </c>
      <c r="I448" s="849">
        <v>173</v>
      </c>
      <c r="J448" s="832">
        <v>0.1</v>
      </c>
      <c r="K448" s="832">
        <v>173</v>
      </c>
      <c r="L448" s="849">
        <v>10</v>
      </c>
      <c r="M448" s="849">
        <v>1730</v>
      </c>
      <c r="N448" s="832">
        <v>1</v>
      </c>
      <c r="O448" s="832">
        <v>173</v>
      </c>
      <c r="P448" s="849"/>
      <c r="Q448" s="849"/>
      <c r="R448" s="837"/>
      <c r="S448" s="850"/>
    </row>
    <row r="449" spans="1:19" ht="14.4" customHeight="1" x14ac:dyDescent="0.3">
      <c r="A449" s="831" t="s">
        <v>5393</v>
      </c>
      <c r="B449" s="832" t="s">
        <v>5394</v>
      </c>
      <c r="C449" s="832" t="s">
        <v>612</v>
      </c>
      <c r="D449" s="832" t="s">
        <v>2588</v>
      </c>
      <c r="E449" s="832" t="s">
        <v>5586</v>
      </c>
      <c r="F449" s="832" t="s">
        <v>5633</v>
      </c>
      <c r="G449" s="832" t="s">
        <v>5634</v>
      </c>
      <c r="H449" s="849"/>
      <c r="I449" s="849"/>
      <c r="J449" s="832"/>
      <c r="K449" s="832"/>
      <c r="L449" s="849">
        <v>1</v>
      </c>
      <c r="M449" s="849">
        <v>177</v>
      </c>
      <c r="N449" s="832">
        <v>1</v>
      </c>
      <c r="O449" s="832">
        <v>177</v>
      </c>
      <c r="P449" s="849"/>
      <c r="Q449" s="849"/>
      <c r="R449" s="837"/>
      <c r="S449" s="850"/>
    </row>
    <row r="450" spans="1:19" ht="14.4" customHeight="1" x14ac:dyDescent="0.3">
      <c r="A450" s="831" t="s">
        <v>5393</v>
      </c>
      <c r="B450" s="832" t="s">
        <v>5394</v>
      </c>
      <c r="C450" s="832" t="s">
        <v>612</v>
      </c>
      <c r="D450" s="832" t="s">
        <v>2588</v>
      </c>
      <c r="E450" s="832" t="s">
        <v>5586</v>
      </c>
      <c r="F450" s="832" t="s">
        <v>5637</v>
      </c>
      <c r="G450" s="832" t="s">
        <v>5638</v>
      </c>
      <c r="H450" s="849">
        <v>14</v>
      </c>
      <c r="I450" s="849">
        <v>9814</v>
      </c>
      <c r="J450" s="832">
        <v>0.82352941176470584</v>
      </c>
      <c r="K450" s="832">
        <v>701</v>
      </c>
      <c r="L450" s="849">
        <v>17</v>
      </c>
      <c r="M450" s="849">
        <v>11917</v>
      </c>
      <c r="N450" s="832">
        <v>1</v>
      </c>
      <c r="O450" s="832">
        <v>701</v>
      </c>
      <c r="P450" s="849">
        <v>4</v>
      </c>
      <c r="Q450" s="849">
        <v>2808</v>
      </c>
      <c r="R450" s="837">
        <v>0.2356297725937736</v>
      </c>
      <c r="S450" s="850">
        <v>702</v>
      </c>
    </row>
    <row r="451" spans="1:19" ht="14.4" customHeight="1" x14ac:dyDescent="0.3">
      <c r="A451" s="831" t="s">
        <v>5393</v>
      </c>
      <c r="B451" s="832" t="s">
        <v>5394</v>
      </c>
      <c r="C451" s="832" t="s">
        <v>612</v>
      </c>
      <c r="D451" s="832" t="s">
        <v>2589</v>
      </c>
      <c r="E451" s="832" t="s">
        <v>5570</v>
      </c>
      <c r="F451" s="832" t="s">
        <v>5571</v>
      </c>
      <c r="G451" s="832" t="s">
        <v>5572</v>
      </c>
      <c r="H451" s="849">
        <v>9</v>
      </c>
      <c r="I451" s="849">
        <v>17200.920000000002</v>
      </c>
      <c r="J451" s="832"/>
      <c r="K451" s="832">
        <v>1911.2133333333336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5393</v>
      </c>
      <c r="B452" s="832" t="s">
        <v>5394</v>
      </c>
      <c r="C452" s="832" t="s">
        <v>612</v>
      </c>
      <c r="D452" s="832" t="s">
        <v>2589</v>
      </c>
      <c r="E452" s="832" t="s">
        <v>5570</v>
      </c>
      <c r="F452" s="832" t="s">
        <v>5573</v>
      </c>
      <c r="G452" s="832" t="s">
        <v>5574</v>
      </c>
      <c r="H452" s="849">
        <v>2</v>
      </c>
      <c r="I452" s="849">
        <v>4921.78</v>
      </c>
      <c r="J452" s="832">
        <v>0.31058314244426355</v>
      </c>
      <c r="K452" s="832">
        <v>2460.89</v>
      </c>
      <c r="L452" s="849">
        <v>6</v>
      </c>
      <c r="M452" s="849">
        <v>15846.9</v>
      </c>
      <c r="N452" s="832">
        <v>1</v>
      </c>
      <c r="O452" s="832">
        <v>2641.15</v>
      </c>
      <c r="P452" s="849">
        <v>12</v>
      </c>
      <c r="Q452" s="849">
        <v>31693.800000000003</v>
      </c>
      <c r="R452" s="837">
        <v>2.0000000000000004</v>
      </c>
      <c r="S452" s="850">
        <v>2641.15</v>
      </c>
    </row>
    <row r="453" spans="1:19" ht="14.4" customHeight="1" x14ac:dyDescent="0.3">
      <c r="A453" s="831" t="s">
        <v>5393</v>
      </c>
      <c r="B453" s="832" t="s">
        <v>5394</v>
      </c>
      <c r="C453" s="832" t="s">
        <v>612</v>
      </c>
      <c r="D453" s="832" t="s">
        <v>2589</v>
      </c>
      <c r="E453" s="832" t="s">
        <v>5570</v>
      </c>
      <c r="F453" s="832" t="s">
        <v>5575</v>
      </c>
      <c r="G453" s="832" t="s">
        <v>5576</v>
      </c>
      <c r="H453" s="849">
        <v>4</v>
      </c>
      <c r="I453" s="849">
        <v>33697.82</v>
      </c>
      <c r="J453" s="832"/>
      <c r="K453" s="832">
        <v>8424.4549999999999</v>
      </c>
      <c r="L453" s="849"/>
      <c r="M453" s="849"/>
      <c r="N453" s="832"/>
      <c r="O453" s="832"/>
      <c r="P453" s="849">
        <v>1</v>
      </c>
      <c r="Q453" s="849">
        <v>8655.19</v>
      </c>
      <c r="R453" s="837"/>
      <c r="S453" s="850">
        <v>8655.19</v>
      </c>
    </row>
    <row r="454" spans="1:19" ht="14.4" customHeight="1" x14ac:dyDescent="0.3">
      <c r="A454" s="831" t="s">
        <v>5393</v>
      </c>
      <c r="B454" s="832" t="s">
        <v>5394</v>
      </c>
      <c r="C454" s="832" t="s">
        <v>612</v>
      </c>
      <c r="D454" s="832" t="s">
        <v>2589</v>
      </c>
      <c r="E454" s="832" t="s">
        <v>5570</v>
      </c>
      <c r="F454" s="832" t="s">
        <v>5577</v>
      </c>
      <c r="G454" s="832" t="s">
        <v>5578</v>
      </c>
      <c r="H454" s="849">
        <v>4</v>
      </c>
      <c r="I454" s="849">
        <v>39638.800000000003</v>
      </c>
      <c r="J454" s="832"/>
      <c r="K454" s="832">
        <v>9909.7000000000007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5393</v>
      </c>
      <c r="B455" s="832" t="s">
        <v>5394</v>
      </c>
      <c r="C455" s="832" t="s">
        <v>612</v>
      </c>
      <c r="D455" s="832" t="s">
        <v>2589</v>
      </c>
      <c r="E455" s="832" t="s">
        <v>5570</v>
      </c>
      <c r="F455" s="832" t="s">
        <v>5579</v>
      </c>
      <c r="G455" s="832" t="s">
        <v>5580</v>
      </c>
      <c r="H455" s="849">
        <v>18</v>
      </c>
      <c r="I455" s="849">
        <v>4323.24</v>
      </c>
      <c r="J455" s="832">
        <v>4.4005130084279953</v>
      </c>
      <c r="K455" s="832">
        <v>240.17999999999998</v>
      </c>
      <c r="L455" s="849">
        <v>4</v>
      </c>
      <c r="M455" s="849">
        <v>982.44</v>
      </c>
      <c r="N455" s="832">
        <v>1</v>
      </c>
      <c r="O455" s="832">
        <v>245.61</v>
      </c>
      <c r="P455" s="849">
        <v>2</v>
      </c>
      <c r="Q455" s="849">
        <v>491.22</v>
      </c>
      <c r="R455" s="837">
        <v>0.5</v>
      </c>
      <c r="S455" s="850">
        <v>245.61</v>
      </c>
    </row>
    <row r="456" spans="1:19" ht="14.4" customHeight="1" x14ac:dyDescent="0.3">
      <c r="A456" s="831" t="s">
        <v>5393</v>
      </c>
      <c r="B456" s="832" t="s">
        <v>5394</v>
      </c>
      <c r="C456" s="832" t="s">
        <v>612</v>
      </c>
      <c r="D456" s="832" t="s">
        <v>2589</v>
      </c>
      <c r="E456" s="832" t="s">
        <v>5586</v>
      </c>
      <c r="F456" s="832" t="s">
        <v>5589</v>
      </c>
      <c r="G456" s="832" t="s">
        <v>5590</v>
      </c>
      <c r="H456" s="849">
        <v>17</v>
      </c>
      <c r="I456" s="849">
        <v>3315</v>
      </c>
      <c r="J456" s="832">
        <v>4.2283163265306118</v>
      </c>
      <c r="K456" s="832">
        <v>195</v>
      </c>
      <c r="L456" s="849">
        <v>4</v>
      </c>
      <c r="M456" s="849">
        <v>784</v>
      </c>
      <c r="N456" s="832">
        <v>1</v>
      </c>
      <c r="O456" s="832">
        <v>196</v>
      </c>
      <c r="P456" s="849">
        <v>10</v>
      </c>
      <c r="Q456" s="849">
        <v>1960</v>
      </c>
      <c r="R456" s="837">
        <v>2.5</v>
      </c>
      <c r="S456" s="850">
        <v>196</v>
      </c>
    </row>
    <row r="457" spans="1:19" ht="14.4" customHeight="1" x14ac:dyDescent="0.3">
      <c r="A457" s="831" t="s">
        <v>5393</v>
      </c>
      <c r="B457" s="832" t="s">
        <v>5394</v>
      </c>
      <c r="C457" s="832" t="s">
        <v>612</v>
      </c>
      <c r="D457" s="832" t="s">
        <v>2589</v>
      </c>
      <c r="E457" s="832" t="s">
        <v>5586</v>
      </c>
      <c r="F457" s="832" t="s">
        <v>5591</v>
      </c>
      <c r="G457" s="832" t="s">
        <v>5592</v>
      </c>
      <c r="H457" s="849">
        <v>16</v>
      </c>
      <c r="I457" s="849">
        <v>592</v>
      </c>
      <c r="J457" s="832">
        <v>2</v>
      </c>
      <c r="K457" s="832">
        <v>37</v>
      </c>
      <c r="L457" s="849">
        <v>8</v>
      </c>
      <c r="M457" s="849">
        <v>296</v>
      </c>
      <c r="N457" s="832">
        <v>1</v>
      </c>
      <c r="O457" s="832">
        <v>37</v>
      </c>
      <c r="P457" s="849">
        <v>29</v>
      </c>
      <c r="Q457" s="849">
        <v>1073</v>
      </c>
      <c r="R457" s="837">
        <v>3.625</v>
      </c>
      <c r="S457" s="850">
        <v>37</v>
      </c>
    </row>
    <row r="458" spans="1:19" ht="14.4" customHeight="1" x14ac:dyDescent="0.3">
      <c r="A458" s="831" t="s">
        <v>5393</v>
      </c>
      <c r="B458" s="832" t="s">
        <v>5394</v>
      </c>
      <c r="C458" s="832" t="s">
        <v>612</v>
      </c>
      <c r="D458" s="832" t="s">
        <v>2589</v>
      </c>
      <c r="E458" s="832" t="s">
        <v>5586</v>
      </c>
      <c r="F458" s="832" t="s">
        <v>5609</v>
      </c>
      <c r="G458" s="832" t="s">
        <v>5610</v>
      </c>
      <c r="H458" s="849">
        <v>249</v>
      </c>
      <c r="I458" s="849">
        <v>8300</v>
      </c>
      <c r="J458" s="832">
        <v>1.3244694941164832</v>
      </c>
      <c r="K458" s="832">
        <v>33.333333333333336</v>
      </c>
      <c r="L458" s="849">
        <v>188</v>
      </c>
      <c r="M458" s="849">
        <v>6266.66</v>
      </c>
      <c r="N458" s="832">
        <v>1</v>
      </c>
      <c r="O458" s="832">
        <v>33.333297872340424</v>
      </c>
      <c r="P458" s="849">
        <v>203</v>
      </c>
      <c r="Q458" s="849">
        <v>6766.67</v>
      </c>
      <c r="R458" s="837">
        <v>1.0797889146690582</v>
      </c>
      <c r="S458" s="850">
        <v>33.333349753694584</v>
      </c>
    </row>
    <row r="459" spans="1:19" ht="14.4" customHeight="1" x14ac:dyDescent="0.3">
      <c r="A459" s="831" t="s">
        <v>5393</v>
      </c>
      <c r="B459" s="832" t="s">
        <v>5394</v>
      </c>
      <c r="C459" s="832" t="s">
        <v>612</v>
      </c>
      <c r="D459" s="832" t="s">
        <v>2589</v>
      </c>
      <c r="E459" s="832" t="s">
        <v>5586</v>
      </c>
      <c r="F459" s="832" t="s">
        <v>5611</v>
      </c>
      <c r="G459" s="832" t="s">
        <v>5612</v>
      </c>
      <c r="H459" s="849">
        <v>348</v>
      </c>
      <c r="I459" s="849">
        <v>12876</v>
      </c>
      <c r="J459" s="832">
        <v>1.8510638297872339</v>
      </c>
      <c r="K459" s="832">
        <v>37</v>
      </c>
      <c r="L459" s="849">
        <v>188</v>
      </c>
      <c r="M459" s="849">
        <v>6956</v>
      </c>
      <c r="N459" s="832">
        <v>1</v>
      </c>
      <c r="O459" s="832">
        <v>37</v>
      </c>
      <c r="P459" s="849">
        <v>203</v>
      </c>
      <c r="Q459" s="849">
        <v>7511</v>
      </c>
      <c r="R459" s="837">
        <v>1.0797872340425532</v>
      </c>
      <c r="S459" s="850">
        <v>37</v>
      </c>
    </row>
    <row r="460" spans="1:19" ht="14.4" customHeight="1" x14ac:dyDescent="0.3">
      <c r="A460" s="831" t="s">
        <v>5393</v>
      </c>
      <c r="B460" s="832" t="s">
        <v>5394</v>
      </c>
      <c r="C460" s="832" t="s">
        <v>612</v>
      </c>
      <c r="D460" s="832" t="s">
        <v>2589</v>
      </c>
      <c r="E460" s="832" t="s">
        <v>5586</v>
      </c>
      <c r="F460" s="832" t="s">
        <v>5627</v>
      </c>
      <c r="G460" s="832" t="s">
        <v>5628</v>
      </c>
      <c r="H460" s="849">
        <v>10</v>
      </c>
      <c r="I460" s="849">
        <v>1730</v>
      </c>
      <c r="J460" s="832">
        <v>10</v>
      </c>
      <c r="K460" s="832">
        <v>173</v>
      </c>
      <c r="L460" s="849">
        <v>1</v>
      </c>
      <c r="M460" s="849">
        <v>173</v>
      </c>
      <c r="N460" s="832">
        <v>1</v>
      </c>
      <c r="O460" s="832">
        <v>173</v>
      </c>
      <c r="P460" s="849"/>
      <c r="Q460" s="849"/>
      <c r="R460" s="837"/>
      <c r="S460" s="850"/>
    </row>
    <row r="461" spans="1:19" ht="14.4" customHeight="1" x14ac:dyDescent="0.3">
      <c r="A461" s="831" t="s">
        <v>5393</v>
      </c>
      <c r="B461" s="832" t="s">
        <v>5394</v>
      </c>
      <c r="C461" s="832" t="s">
        <v>612</v>
      </c>
      <c r="D461" s="832" t="s">
        <v>2589</v>
      </c>
      <c r="E461" s="832" t="s">
        <v>5586</v>
      </c>
      <c r="F461" s="832" t="s">
        <v>5633</v>
      </c>
      <c r="G461" s="832" t="s">
        <v>5634</v>
      </c>
      <c r="H461" s="849">
        <v>333</v>
      </c>
      <c r="I461" s="849">
        <v>58941</v>
      </c>
      <c r="J461" s="832">
        <v>1.819672131147541</v>
      </c>
      <c r="K461" s="832">
        <v>177</v>
      </c>
      <c r="L461" s="849">
        <v>183</v>
      </c>
      <c r="M461" s="849">
        <v>32391</v>
      </c>
      <c r="N461" s="832">
        <v>1</v>
      </c>
      <c r="O461" s="832">
        <v>177</v>
      </c>
      <c r="P461" s="849">
        <v>201</v>
      </c>
      <c r="Q461" s="849">
        <v>35778</v>
      </c>
      <c r="R461" s="837">
        <v>1.1045660831712514</v>
      </c>
      <c r="S461" s="850">
        <v>178</v>
      </c>
    </row>
    <row r="462" spans="1:19" ht="14.4" customHeight="1" x14ac:dyDescent="0.3">
      <c r="A462" s="831" t="s">
        <v>5393</v>
      </c>
      <c r="B462" s="832" t="s">
        <v>5394</v>
      </c>
      <c r="C462" s="832" t="s">
        <v>612</v>
      </c>
      <c r="D462" s="832" t="s">
        <v>2589</v>
      </c>
      <c r="E462" s="832" t="s">
        <v>5586</v>
      </c>
      <c r="F462" s="832" t="s">
        <v>5637</v>
      </c>
      <c r="G462" s="832" t="s">
        <v>5638</v>
      </c>
      <c r="H462" s="849">
        <v>15</v>
      </c>
      <c r="I462" s="849">
        <v>10515</v>
      </c>
      <c r="J462" s="832">
        <v>3</v>
      </c>
      <c r="K462" s="832">
        <v>701</v>
      </c>
      <c r="L462" s="849">
        <v>5</v>
      </c>
      <c r="M462" s="849">
        <v>3505</v>
      </c>
      <c r="N462" s="832">
        <v>1</v>
      </c>
      <c r="O462" s="832">
        <v>701</v>
      </c>
      <c r="P462" s="849">
        <v>2</v>
      </c>
      <c r="Q462" s="849">
        <v>1404</v>
      </c>
      <c r="R462" s="837">
        <v>0.40057061340941513</v>
      </c>
      <c r="S462" s="850">
        <v>702</v>
      </c>
    </row>
    <row r="463" spans="1:19" ht="14.4" customHeight="1" x14ac:dyDescent="0.3">
      <c r="A463" s="831" t="s">
        <v>5393</v>
      </c>
      <c r="B463" s="832" t="s">
        <v>5394</v>
      </c>
      <c r="C463" s="832" t="s">
        <v>612</v>
      </c>
      <c r="D463" s="832" t="s">
        <v>2590</v>
      </c>
      <c r="E463" s="832" t="s">
        <v>5586</v>
      </c>
      <c r="F463" s="832" t="s">
        <v>5591</v>
      </c>
      <c r="G463" s="832" t="s">
        <v>5592</v>
      </c>
      <c r="H463" s="849">
        <v>1</v>
      </c>
      <c r="I463" s="849">
        <v>37</v>
      </c>
      <c r="J463" s="832">
        <v>9.0909090909090912E-2</v>
      </c>
      <c r="K463" s="832">
        <v>37</v>
      </c>
      <c r="L463" s="849">
        <v>11</v>
      </c>
      <c r="M463" s="849">
        <v>407</v>
      </c>
      <c r="N463" s="832">
        <v>1</v>
      </c>
      <c r="O463" s="832">
        <v>37</v>
      </c>
      <c r="P463" s="849">
        <v>10</v>
      </c>
      <c r="Q463" s="849">
        <v>370</v>
      </c>
      <c r="R463" s="837">
        <v>0.90909090909090906</v>
      </c>
      <c r="S463" s="850">
        <v>37</v>
      </c>
    </row>
    <row r="464" spans="1:19" ht="14.4" customHeight="1" x14ac:dyDescent="0.3">
      <c r="A464" s="831" t="s">
        <v>5393</v>
      </c>
      <c r="B464" s="832" t="s">
        <v>5394</v>
      </c>
      <c r="C464" s="832" t="s">
        <v>612</v>
      </c>
      <c r="D464" s="832" t="s">
        <v>2590</v>
      </c>
      <c r="E464" s="832" t="s">
        <v>5586</v>
      </c>
      <c r="F464" s="832" t="s">
        <v>5609</v>
      </c>
      <c r="G464" s="832" t="s">
        <v>5610</v>
      </c>
      <c r="H464" s="849">
        <v>1</v>
      </c>
      <c r="I464" s="849">
        <v>33.33</v>
      </c>
      <c r="J464" s="832">
        <v>7.1422448892127038E-2</v>
      </c>
      <c r="K464" s="832">
        <v>33.33</v>
      </c>
      <c r="L464" s="849">
        <v>14</v>
      </c>
      <c r="M464" s="849">
        <v>466.65999999999997</v>
      </c>
      <c r="N464" s="832">
        <v>1</v>
      </c>
      <c r="O464" s="832">
        <v>33.332857142857144</v>
      </c>
      <c r="P464" s="849">
        <v>23</v>
      </c>
      <c r="Q464" s="849">
        <v>766.66000000000008</v>
      </c>
      <c r="R464" s="837">
        <v>1.6428663266618098</v>
      </c>
      <c r="S464" s="850">
        <v>33.333043478260876</v>
      </c>
    </row>
    <row r="465" spans="1:19" ht="14.4" customHeight="1" x14ac:dyDescent="0.3">
      <c r="A465" s="831" t="s">
        <v>5393</v>
      </c>
      <c r="B465" s="832" t="s">
        <v>5394</v>
      </c>
      <c r="C465" s="832" t="s">
        <v>612</v>
      </c>
      <c r="D465" s="832" t="s">
        <v>2590</v>
      </c>
      <c r="E465" s="832" t="s">
        <v>5586</v>
      </c>
      <c r="F465" s="832" t="s">
        <v>5611</v>
      </c>
      <c r="G465" s="832" t="s">
        <v>5612</v>
      </c>
      <c r="H465" s="849">
        <v>1</v>
      </c>
      <c r="I465" s="849">
        <v>37</v>
      </c>
      <c r="J465" s="832">
        <v>7.1428571428571425E-2</v>
      </c>
      <c r="K465" s="832">
        <v>37</v>
      </c>
      <c r="L465" s="849">
        <v>14</v>
      </c>
      <c r="M465" s="849">
        <v>518</v>
      </c>
      <c r="N465" s="832">
        <v>1</v>
      </c>
      <c r="O465" s="832">
        <v>37</v>
      </c>
      <c r="P465" s="849">
        <v>23</v>
      </c>
      <c r="Q465" s="849">
        <v>851</v>
      </c>
      <c r="R465" s="837">
        <v>1.6428571428571428</v>
      </c>
      <c r="S465" s="850">
        <v>37</v>
      </c>
    </row>
    <row r="466" spans="1:19" ht="14.4" customHeight="1" x14ac:dyDescent="0.3">
      <c r="A466" s="831" t="s">
        <v>5393</v>
      </c>
      <c r="B466" s="832" t="s">
        <v>5394</v>
      </c>
      <c r="C466" s="832" t="s">
        <v>612</v>
      </c>
      <c r="D466" s="832" t="s">
        <v>2590</v>
      </c>
      <c r="E466" s="832" t="s">
        <v>5586</v>
      </c>
      <c r="F466" s="832" t="s">
        <v>5621</v>
      </c>
      <c r="G466" s="832" t="s">
        <v>5622</v>
      </c>
      <c r="H466" s="849">
        <v>1</v>
      </c>
      <c r="I466" s="849">
        <v>354</v>
      </c>
      <c r="J466" s="832"/>
      <c r="K466" s="832">
        <v>354</v>
      </c>
      <c r="L466" s="849"/>
      <c r="M466" s="849"/>
      <c r="N466" s="832"/>
      <c r="O466" s="832"/>
      <c r="P466" s="849">
        <v>8</v>
      </c>
      <c r="Q466" s="849">
        <v>2840</v>
      </c>
      <c r="R466" s="837"/>
      <c r="S466" s="850">
        <v>355</v>
      </c>
    </row>
    <row r="467" spans="1:19" ht="14.4" customHeight="1" x14ac:dyDescent="0.3">
      <c r="A467" s="831" t="s">
        <v>5393</v>
      </c>
      <c r="B467" s="832" t="s">
        <v>5394</v>
      </c>
      <c r="C467" s="832" t="s">
        <v>612</v>
      </c>
      <c r="D467" s="832" t="s">
        <v>2590</v>
      </c>
      <c r="E467" s="832" t="s">
        <v>5586</v>
      </c>
      <c r="F467" s="832" t="s">
        <v>5633</v>
      </c>
      <c r="G467" s="832" t="s">
        <v>5634</v>
      </c>
      <c r="H467" s="849"/>
      <c r="I467" s="849"/>
      <c r="J467" s="832"/>
      <c r="K467" s="832"/>
      <c r="L467" s="849">
        <v>14</v>
      </c>
      <c r="M467" s="849">
        <v>2478</v>
      </c>
      <c r="N467" s="832">
        <v>1</v>
      </c>
      <c r="O467" s="832">
        <v>177</v>
      </c>
      <c r="P467" s="849">
        <v>13</v>
      </c>
      <c r="Q467" s="849">
        <v>2314</v>
      </c>
      <c r="R467" s="837">
        <v>0.93381759483454396</v>
      </c>
      <c r="S467" s="850">
        <v>178</v>
      </c>
    </row>
    <row r="468" spans="1:19" ht="14.4" customHeight="1" x14ac:dyDescent="0.3">
      <c r="A468" s="831" t="s">
        <v>5393</v>
      </c>
      <c r="B468" s="832" t="s">
        <v>5394</v>
      </c>
      <c r="C468" s="832" t="s">
        <v>612</v>
      </c>
      <c r="D468" s="832" t="s">
        <v>2590</v>
      </c>
      <c r="E468" s="832" t="s">
        <v>5586</v>
      </c>
      <c r="F468" s="832" t="s">
        <v>5637</v>
      </c>
      <c r="G468" s="832" t="s">
        <v>5638</v>
      </c>
      <c r="H468" s="849"/>
      <c r="I468" s="849"/>
      <c r="J468" s="832"/>
      <c r="K468" s="832"/>
      <c r="L468" s="849"/>
      <c r="M468" s="849"/>
      <c r="N468" s="832"/>
      <c r="O468" s="832"/>
      <c r="P468" s="849">
        <v>2</v>
      </c>
      <c r="Q468" s="849">
        <v>1404</v>
      </c>
      <c r="R468" s="837"/>
      <c r="S468" s="850">
        <v>702</v>
      </c>
    </row>
    <row r="469" spans="1:19" ht="14.4" customHeight="1" x14ac:dyDescent="0.3">
      <c r="A469" s="831" t="s">
        <v>5393</v>
      </c>
      <c r="B469" s="832" t="s">
        <v>5394</v>
      </c>
      <c r="C469" s="832" t="s">
        <v>612</v>
      </c>
      <c r="D469" s="832" t="s">
        <v>2591</v>
      </c>
      <c r="E469" s="832" t="s">
        <v>5395</v>
      </c>
      <c r="F469" s="832" t="s">
        <v>5402</v>
      </c>
      <c r="G469" s="832" t="s">
        <v>818</v>
      </c>
      <c r="H469" s="849">
        <v>0.2</v>
      </c>
      <c r="I469" s="849">
        <v>170.32</v>
      </c>
      <c r="J469" s="832"/>
      <c r="K469" s="832">
        <v>851.59999999999991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5393</v>
      </c>
      <c r="B470" s="832" t="s">
        <v>5394</v>
      </c>
      <c r="C470" s="832" t="s">
        <v>612</v>
      </c>
      <c r="D470" s="832" t="s">
        <v>2591</v>
      </c>
      <c r="E470" s="832" t="s">
        <v>5395</v>
      </c>
      <c r="F470" s="832" t="s">
        <v>5406</v>
      </c>
      <c r="G470" s="832" t="s">
        <v>5407</v>
      </c>
      <c r="H470" s="849">
        <v>1</v>
      </c>
      <c r="I470" s="849">
        <v>12495.63</v>
      </c>
      <c r="J470" s="832"/>
      <c r="K470" s="832">
        <v>12495.63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5393</v>
      </c>
      <c r="B471" s="832" t="s">
        <v>5394</v>
      </c>
      <c r="C471" s="832" t="s">
        <v>612</v>
      </c>
      <c r="D471" s="832" t="s">
        <v>2591</v>
      </c>
      <c r="E471" s="832" t="s">
        <v>5395</v>
      </c>
      <c r="F471" s="832" t="s">
        <v>5408</v>
      </c>
      <c r="G471" s="832" t="s">
        <v>5407</v>
      </c>
      <c r="H471" s="849">
        <v>1</v>
      </c>
      <c r="I471" s="849">
        <v>31239.07</v>
      </c>
      <c r="J471" s="832"/>
      <c r="K471" s="832">
        <v>31239.07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5393</v>
      </c>
      <c r="B472" s="832" t="s">
        <v>5394</v>
      </c>
      <c r="C472" s="832" t="s">
        <v>612</v>
      </c>
      <c r="D472" s="832" t="s">
        <v>2591</v>
      </c>
      <c r="E472" s="832" t="s">
        <v>5395</v>
      </c>
      <c r="F472" s="832" t="s">
        <v>5418</v>
      </c>
      <c r="G472" s="832" t="s">
        <v>5419</v>
      </c>
      <c r="H472" s="849">
        <v>1.94</v>
      </c>
      <c r="I472" s="849">
        <v>53297.78</v>
      </c>
      <c r="J472" s="832"/>
      <c r="K472" s="832">
        <v>27473.082474226805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5393</v>
      </c>
      <c r="B473" s="832" t="s">
        <v>5394</v>
      </c>
      <c r="C473" s="832" t="s">
        <v>612</v>
      </c>
      <c r="D473" s="832" t="s">
        <v>2591</v>
      </c>
      <c r="E473" s="832" t="s">
        <v>5395</v>
      </c>
      <c r="F473" s="832" t="s">
        <v>5427</v>
      </c>
      <c r="G473" s="832" t="s">
        <v>2521</v>
      </c>
      <c r="H473" s="849">
        <v>1</v>
      </c>
      <c r="I473" s="849">
        <v>88737.71</v>
      </c>
      <c r="J473" s="832"/>
      <c r="K473" s="832">
        <v>88737.71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5393</v>
      </c>
      <c r="B474" s="832" t="s">
        <v>5394</v>
      </c>
      <c r="C474" s="832" t="s">
        <v>612</v>
      </c>
      <c r="D474" s="832" t="s">
        <v>2591</v>
      </c>
      <c r="E474" s="832" t="s">
        <v>5395</v>
      </c>
      <c r="F474" s="832" t="s">
        <v>5437</v>
      </c>
      <c r="G474" s="832" t="s">
        <v>2351</v>
      </c>
      <c r="H474" s="849">
        <v>1</v>
      </c>
      <c r="I474" s="849">
        <v>7256.06</v>
      </c>
      <c r="J474" s="832"/>
      <c r="K474" s="832">
        <v>7256.06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5393</v>
      </c>
      <c r="B475" s="832" t="s">
        <v>5394</v>
      </c>
      <c r="C475" s="832" t="s">
        <v>612</v>
      </c>
      <c r="D475" s="832" t="s">
        <v>2591</v>
      </c>
      <c r="E475" s="832" t="s">
        <v>5395</v>
      </c>
      <c r="F475" s="832" t="s">
        <v>5438</v>
      </c>
      <c r="G475" s="832" t="s">
        <v>5439</v>
      </c>
      <c r="H475" s="849">
        <v>1</v>
      </c>
      <c r="I475" s="849">
        <v>4535.04</v>
      </c>
      <c r="J475" s="832"/>
      <c r="K475" s="832">
        <v>4535.04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5393</v>
      </c>
      <c r="B476" s="832" t="s">
        <v>5394</v>
      </c>
      <c r="C476" s="832" t="s">
        <v>612</v>
      </c>
      <c r="D476" s="832" t="s">
        <v>2591</v>
      </c>
      <c r="E476" s="832" t="s">
        <v>5395</v>
      </c>
      <c r="F476" s="832" t="s">
        <v>5440</v>
      </c>
      <c r="G476" s="832" t="s">
        <v>823</v>
      </c>
      <c r="H476" s="849">
        <v>0.2</v>
      </c>
      <c r="I476" s="849">
        <v>14.15</v>
      </c>
      <c r="J476" s="832"/>
      <c r="K476" s="832">
        <v>70.75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5393</v>
      </c>
      <c r="B477" s="832" t="s">
        <v>5394</v>
      </c>
      <c r="C477" s="832" t="s">
        <v>612</v>
      </c>
      <c r="D477" s="832" t="s">
        <v>2591</v>
      </c>
      <c r="E477" s="832" t="s">
        <v>5395</v>
      </c>
      <c r="F477" s="832" t="s">
        <v>5443</v>
      </c>
      <c r="G477" s="832" t="s">
        <v>1414</v>
      </c>
      <c r="H477" s="849">
        <v>1.7</v>
      </c>
      <c r="I477" s="849">
        <v>413.5</v>
      </c>
      <c r="J477" s="832"/>
      <c r="K477" s="832">
        <v>243.23529411764707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5393</v>
      </c>
      <c r="B478" s="832" t="s">
        <v>5394</v>
      </c>
      <c r="C478" s="832" t="s">
        <v>612</v>
      </c>
      <c r="D478" s="832" t="s">
        <v>2591</v>
      </c>
      <c r="E478" s="832" t="s">
        <v>5395</v>
      </c>
      <c r="F478" s="832" t="s">
        <v>5457</v>
      </c>
      <c r="G478" s="832" t="s">
        <v>5458</v>
      </c>
      <c r="H478" s="849">
        <v>10</v>
      </c>
      <c r="I478" s="849">
        <v>64583.3</v>
      </c>
      <c r="J478" s="832"/>
      <c r="K478" s="832">
        <v>6458.33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5393</v>
      </c>
      <c r="B479" s="832" t="s">
        <v>5394</v>
      </c>
      <c r="C479" s="832" t="s">
        <v>612</v>
      </c>
      <c r="D479" s="832" t="s">
        <v>2591</v>
      </c>
      <c r="E479" s="832" t="s">
        <v>5395</v>
      </c>
      <c r="F479" s="832" t="s">
        <v>5459</v>
      </c>
      <c r="G479" s="832" t="s">
        <v>5458</v>
      </c>
      <c r="H479" s="849">
        <v>10</v>
      </c>
      <c r="I479" s="849">
        <v>127541.1</v>
      </c>
      <c r="J479" s="832"/>
      <c r="K479" s="832">
        <v>12754.11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5393</v>
      </c>
      <c r="B480" s="832" t="s">
        <v>5394</v>
      </c>
      <c r="C480" s="832" t="s">
        <v>612</v>
      </c>
      <c r="D480" s="832" t="s">
        <v>2591</v>
      </c>
      <c r="E480" s="832" t="s">
        <v>5395</v>
      </c>
      <c r="F480" s="832" t="s">
        <v>5474</v>
      </c>
      <c r="G480" s="832" t="s">
        <v>2224</v>
      </c>
      <c r="H480" s="849">
        <v>2</v>
      </c>
      <c r="I480" s="849">
        <v>9070.08</v>
      </c>
      <c r="J480" s="832"/>
      <c r="K480" s="832">
        <v>4535.04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5393</v>
      </c>
      <c r="B481" s="832" t="s">
        <v>5394</v>
      </c>
      <c r="C481" s="832" t="s">
        <v>612</v>
      </c>
      <c r="D481" s="832" t="s">
        <v>2591</v>
      </c>
      <c r="E481" s="832" t="s">
        <v>5395</v>
      </c>
      <c r="F481" s="832" t="s">
        <v>5475</v>
      </c>
      <c r="G481" s="832" t="s">
        <v>2224</v>
      </c>
      <c r="H481" s="849">
        <v>1.4</v>
      </c>
      <c r="I481" s="849">
        <v>10158.48</v>
      </c>
      <c r="J481" s="832"/>
      <c r="K481" s="832">
        <v>7256.0571428571429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5393</v>
      </c>
      <c r="B482" s="832" t="s">
        <v>5394</v>
      </c>
      <c r="C482" s="832" t="s">
        <v>612</v>
      </c>
      <c r="D482" s="832" t="s">
        <v>2591</v>
      </c>
      <c r="E482" s="832" t="s">
        <v>5395</v>
      </c>
      <c r="F482" s="832" t="s">
        <v>5523</v>
      </c>
      <c r="G482" s="832" t="s">
        <v>5524</v>
      </c>
      <c r="H482" s="849">
        <v>2.9699999999999998</v>
      </c>
      <c r="I482" s="849">
        <v>81595.070000000007</v>
      </c>
      <c r="J482" s="832"/>
      <c r="K482" s="832">
        <v>27473.087542087545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5393</v>
      </c>
      <c r="B483" s="832" t="s">
        <v>5394</v>
      </c>
      <c r="C483" s="832" t="s">
        <v>612</v>
      </c>
      <c r="D483" s="832" t="s">
        <v>2591</v>
      </c>
      <c r="E483" s="832" t="s">
        <v>5570</v>
      </c>
      <c r="F483" s="832" t="s">
        <v>5571</v>
      </c>
      <c r="G483" s="832" t="s">
        <v>5572</v>
      </c>
      <c r="H483" s="849">
        <v>5</v>
      </c>
      <c r="I483" s="849">
        <v>10020.460000000001</v>
      </c>
      <c r="J483" s="832"/>
      <c r="K483" s="832">
        <v>2004.0920000000001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5393</v>
      </c>
      <c r="B484" s="832" t="s">
        <v>5394</v>
      </c>
      <c r="C484" s="832" t="s">
        <v>612</v>
      </c>
      <c r="D484" s="832" t="s">
        <v>2591</v>
      </c>
      <c r="E484" s="832" t="s">
        <v>5570</v>
      </c>
      <c r="F484" s="832" t="s">
        <v>5573</v>
      </c>
      <c r="G484" s="832" t="s">
        <v>5574</v>
      </c>
      <c r="H484" s="849"/>
      <c r="I484" s="849"/>
      <c r="J484" s="832"/>
      <c r="K484" s="832"/>
      <c r="L484" s="849">
        <v>3</v>
      </c>
      <c r="M484" s="849">
        <v>7923.4500000000007</v>
      </c>
      <c r="N484" s="832">
        <v>1</v>
      </c>
      <c r="O484" s="832">
        <v>2641.15</v>
      </c>
      <c r="P484" s="849"/>
      <c r="Q484" s="849"/>
      <c r="R484" s="837"/>
      <c r="S484" s="850"/>
    </row>
    <row r="485" spans="1:19" ht="14.4" customHeight="1" x14ac:dyDescent="0.3">
      <c r="A485" s="831" t="s">
        <v>5393</v>
      </c>
      <c r="B485" s="832" t="s">
        <v>5394</v>
      </c>
      <c r="C485" s="832" t="s">
        <v>612</v>
      </c>
      <c r="D485" s="832" t="s">
        <v>2591</v>
      </c>
      <c r="E485" s="832" t="s">
        <v>5570</v>
      </c>
      <c r="F485" s="832" t="s">
        <v>5577</v>
      </c>
      <c r="G485" s="832" t="s">
        <v>5578</v>
      </c>
      <c r="H485" s="849">
        <v>1</v>
      </c>
      <c r="I485" s="849">
        <v>9911.33</v>
      </c>
      <c r="J485" s="832"/>
      <c r="K485" s="832">
        <v>9911.33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5393</v>
      </c>
      <c r="B486" s="832" t="s">
        <v>5394</v>
      </c>
      <c r="C486" s="832" t="s">
        <v>612</v>
      </c>
      <c r="D486" s="832" t="s">
        <v>2591</v>
      </c>
      <c r="E486" s="832" t="s">
        <v>5570</v>
      </c>
      <c r="F486" s="832" t="s">
        <v>5579</v>
      </c>
      <c r="G486" s="832" t="s">
        <v>5580</v>
      </c>
      <c r="H486" s="849">
        <v>5</v>
      </c>
      <c r="I486" s="849">
        <v>1206.4099999999999</v>
      </c>
      <c r="J486" s="832">
        <v>4.9118928382394849</v>
      </c>
      <c r="K486" s="832">
        <v>241.28199999999998</v>
      </c>
      <c r="L486" s="849">
        <v>1</v>
      </c>
      <c r="M486" s="849">
        <v>245.61</v>
      </c>
      <c r="N486" s="832">
        <v>1</v>
      </c>
      <c r="O486" s="832">
        <v>245.61</v>
      </c>
      <c r="P486" s="849"/>
      <c r="Q486" s="849"/>
      <c r="R486" s="837"/>
      <c r="S486" s="850"/>
    </row>
    <row r="487" spans="1:19" ht="14.4" customHeight="1" x14ac:dyDescent="0.3">
      <c r="A487" s="831" t="s">
        <v>5393</v>
      </c>
      <c r="B487" s="832" t="s">
        <v>5394</v>
      </c>
      <c r="C487" s="832" t="s">
        <v>612</v>
      </c>
      <c r="D487" s="832" t="s">
        <v>2591</v>
      </c>
      <c r="E487" s="832" t="s">
        <v>5586</v>
      </c>
      <c r="F487" s="832" t="s">
        <v>5587</v>
      </c>
      <c r="G487" s="832" t="s">
        <v>5588</v>
      </c>
      <c r="H487" s="849">
        <v>3</v>
      </c>
      <c r="I487" s="849">
        <v>438</v>
      </c>
      <c r="J487" s="832"/>
      <c r="K487" s="832">
        <v>146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5393</v>
      </c>
      <c r="B488" s="832" t="s">
        <v>5394</v>
      </c>
      <c r="C488" s="832" t="s">
        <v>612</v>
      </c>
      <c r="D488" s="832" t="s">
        <v>2591</v>
      </c>
      <c r="E488" s="832" t="s">
        <v>5586</v>
      </c>
      <c r="F488" s="832" t="s">
        <v>5589</v>
      </c>
      <c r="G488" s="832" t="s">
        <v>5590</v>
      </c>
      <c r="H488" s="849">
        <v>6</v>
      </c>
      <c r="I488" s="849">
        <v>1170</v>
      </c>
      <c r="J488" s="832">
        <v>1.989795918367347</v>
      </c>
      <c r="K488" s="832">
        <v>195</v>
      </c>
      <c r="L488" s="849">
        <v>3</v>
      </c>
      <c r="M488" s="849">
        <v>588</v>
      </c>
      <c r="N488" s="832">
        <v>1</v>
      </c>
      <c r="O488" s="832">
        <v>196</v>
      </c>
      <c r="P488" s="849"/>
      <c r="Q488" s="849"/>
      <c r="R488" s="837"/>
      <c r="S488" s="850"/>
    </row>
    <row r="489" spans="1:19" ht="14.4" customHeight="1" x14ac:dyDescent="0.3">
      <c r="A489" s="831" t="s">
        <v>5393</v>
      </c>
      <c r="B489" s="832" t="s">
        <v>5394</v>
      </c>
      <c r="C489" s="832" t="s">
        <v>612</v>
      </c>
      <c r="D489" s="832" t="s">
        <v>2591</v>
      </c>
      <c r="E489" s="832" t="s">
        <v>5586</v>
      </c>
      <c r="F489" s="832" t="s">
        <v>5591</v>
      </c>
      <c r="G489" s="832" t="s">
        <v>5592</v>
      </c>
      <c r="H489" s="849">
        <v>45</v>
      </c>
      <c r="I489" s="849">
        <v>1665</v>
      </c>
      <c r="J489" s="832">
        <v>1.3636363636363635</v>
      </c>
      <c r="K489" s="832">
        <v>37</v>
      </c>
      <c r="L489" s="849">
        <v>33</v>
      </c>
      <c r="M489" s="849">
        <v>1221</v>
      </c>
      <c r="N489" s="832">
        <v>1</v>
      </c>
      <c r="O489" s="832">
        <v>37</v>
      </c>
      <c r="P489" s="849">
        <v>33</v>
      </c>
      <c r="Q489" s="849">
        <v>1221</v>
      </c>
      <c r="R489" s="837">
        <v>1</v>
      </c>
      <c r="S489" s="850">
        <v>37</v>
      </c>
    </row>
    <row r="490" spans="1:19" ht="14.4" customHeight="1" x14ac:dyDescent="0.3">
      <c r="A490" s="831" t="s">
        <v>5393</v>
      </c>
      <c r="B490" s="832" t="s">
        <v>5394</v>
      </c>
      <c r="C490" s="832" t="s">
        <v>612</v>
      </c>
      <c r="D490" s="832" t="s">
        <v>2591</v>
      </c>
      <c r="E490" s="832" t="s">
        <v>5586</v>
      </c>
      <c r="F490" s="832" t="s">
        <v>5599</v>
      </c>
      <c r="G490" s="832" t="s">
        <v>5600</v>
      </c>
      <c r="H490" s="849">
        <v>1</v>
      </c>
      <c r="I490" s="849">
        <v>10550</v>
      </c>
      <c r="J490" s="832"/>
      <c r="K490" s="832">
        <v>10550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5393</v>
      </c>
      <c r="B491" s="832" t="s">
        <v>5394</v>
      </c>
      <c r="C491" s="832" t="s">
        <v>612</v>
      </c>
      <c r="D491" s="832" t="s">
        <v>2591</v>
      </c>
      <c r="E491" s="832" t="s">
        <v>5586</v>
      </c>
      <c r="F491" s="832" t="s">
        <v>5603</v>
      </c>
      <c r="G491" s="832" t="s">
        <v>5604</v>
      </c>
      <c r="H491" s="849">
        <v>1</v>
      </c>
      <c r="I491" s="849">
        <v>0</v>
      </c>
      <c r="J491" s="832"/>
      <c r="K491" s="832">
        <v>0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5393</v>
      </c>
      <c r="B492" s="832" t="s">
        <v>5394</v>
      </c>
      <c r="C492" s="832" t="s">
        <v>612</v>
      </c>
      <c r="D492" s="832" t="s">
        <v>2591</v>
      </c>
      <c r="E492" s="832" t="s">
        <v>5586</v>
      </c>
      <c r="F492" s="832" t="s">
        <v>5605</v>
      </c>
      <c r="G492" s="832" t="s">
        <v>5606</v>
      </c>
      <c r="H492" s="849">
        <v>1</v>
      </c>
      <c r="I492" s="849">
        <v>0</v>
      </c>
      <c r="J492" s="832"/>
      <c r="K492" s="832">
        <v>0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5393</v>
      </c>
      <c r="B493" s="832" t="s">
        <v>5394</v>
      </c>
      <c r="C493" s="832" t="s">
        <v>612</v>
      </c>
      <c r="D493" s="832" t="s">
        <v>2591</v>
      </c>
      <c r="E493" s="832" t="s">
        <v>5586</v>
      </c>
      <c r="F493" s="832" t="s">
        <v>5607</v>
      </c>
      <c r="G493" s="832" t="s">
        <v>5608</v>
      </c>
      <c r="H493" s="849">
        <v>1</v>
      </c>
      <c r="I493" s="849">
        <v>0</v>
      </c>
      <c r="J493" s="832"/>
      <c r="K493" s="832">
        <v>0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5393</v>
      </c>
      <c r="B494" s="832" t="s">
        <v>5394</v>
      </c>
      <c r="C494" s="832" t="s">
        <v>612</v>
      </c>
      <c r="D494" s="832" t="s">
        <v>2591</v>
      </c>
      <c r="E494" s="832" t="s">
        <v>5586</v>
      </c>
      <c r="F494" s="832" t="s">
        <v>5609</v>
      </c>
      <c r="G494" s="832" t="s">
        <v>5610</v>
      </c>
      <c r="H494" s="849">
        <v>210</v>
      </c>
      <c r="I494" s="849">
        <v>7000</v>
      </c>
      <c r="J494" s="832">
        <v>1.0194169808655433</v>
      </c>
      <c r="K494" s="832">
        <v>33.333333333333336</v>
      </c>
      <c r="L494" s="849">
        <v>206</v>
      </c>
      <c r="M494" s="849">
        <v>6866.67</v>
      </c>
      <c r="N494" s="832">
        <v>1</v>
      </c>
      <c r="O494" s="832">
        <v>33.33334951456311</v>
      </c>
      <c r="P494" s="849">
        <v>212</v>
      </c>
      <c r="Q494" s="849">
        <v>7066.66</v>
      </c>
      <c r="R494" s="837">
        <v>1.0291247431433286</v>
      </c>
      <c r="S494" s="850">
        <v>33.333301886792455</v>
      </c>
    </row>
    <row r="495" spans="1:19" ht="14.4" customHeight="1" x14ac:dyDescent="0.3">
      <c r="A495" s="831" t="s">
        <v>5393</v>
      </c>
      <c r="B495" s="832" t="s">
        <v>5394</v>
      </c>
      <c r="C495" s="832" t="s">
        <v>612</v>
      </c>
      <c r="D495" s="832" t="s">
        <v>2591</v>
      </c>
      <c r="E495" s="832" t="s">
        <v>5586</v>
      </c>
      <c r="F495" s="832" t="s">
        <v>5611</v>
      </c>
      <c r="G495" s="832" t="s">
        <v>5612</v>
      </c>
      <c r="H495" s="849">
        <v>263</v>
      </c>
      <c r="I495" s="849">
        <v>9731</v>
      </c>
      <c r="J495" s="832">
        <v>1.2829268292682927</v>
      </c>
      <c r="K495" s="832">
        <v>37</v>
      </c>
      <c r="L495" s="849">
        <v>205</v>
      </c>
      <c r="M495" s="849">
        <v>7585</v>
      </c>
      <c r="N495" s="832">
        <v>1</v>
      </c>
      <c r="O495" s="832">
        <v>37</v>
      </c>
      <c r="P495" s="849">
        <v>211</v>
      </c>
      <c r="Q495" s="849">
        <v>7807</v>
      </c>
      <c r="R495" s="837">
        <v>1.0292682926829269</v>
      </c>
      <c r="S495" s="850">
        <v>37</v>
      </c>
    </row>
    <row r="496" spans="1:19" ht="14.4" customHeight="1" x14ac:dyDescent="0.3">
      <c r="A496" s="831" t="s">
        <v>5393</v>
      </c>
      <c r="B496" s="832" t="s">
        <v>5394</v>
      </c>
      <c r="C496" s="832" t="s">
        <v>612</v>
      </c>
      <c r="D496" s="832" t="s">
        <v>2591</v>
      </c>
      <c r="E496" s="832" t="s">
        <v>5586</v>
      </c>
      <c r="F496" s="832" t="s">
        <v>5615</v>
      </c>
      <c r="G496" s="832" t="s">
        <v>5616</v>
      </c>
      <c r="H496" s="849">
        <v>9</v>
      </c>
      <c r="I496" s="849">
        <v>288</v>
      </c>
      <c r="J496" s="832"/>
      <c r="K496" s="832">
        <v>32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5393</v>
      </c>
      <c r="B497" s="832" t="s">
        <v>5394</v>
      </c>
      <c r="C497" s="832" t="s">
        <v>612</v>
      </c>
      <c r="D497" s="832" t="s">
        <v>2591</v>
      </c>
      <c r="E497" s="832" t="s">
        <v>5586</v>
      </c>
      <c r="F497" s="832" t="s">
        <v>5621</v>
      </c>
      <c r="G497" s="832" t="s">
        <v>5622</v>
      </c>
      <c r="H497" s="849">
        <v>4</v>
      </c>
      <c r="I497" s="849">
        <v>1416</v>
      </c>
      <c r="J497" s="832">
        <v>5.3901789113056715E-2</v>
      </c>
      <c r="K497" s="832">
        <v>354</v>
      </c>
      <c r="L497" s="849">
        <v>74</v>
      </c>
      <c r="M497" s="849">
        <v>26270</v>
      </c>
      <c r="N497" s="832">
        <v>1</v>
      </c>
      <c r="O497" s="832">
        <v>355</v>
      </c>
      <c r="P497" s="849">
        <v>57</v>
      </c>
      <c r="Q497" s="849">
        <v>20235</v>
      </c>
      <c r="R497" s="837">
        <v>0.77027027027027029</v>
      </c>
      <c r="S497" s="850">
        <v>355</v>
      </c>
    </row>
    <row r="498" spans="1:19" ht="14.4" customHeight="1" x14ac:dyDescent="0.3">
      <c r="A498" s="831" t="s">
        <v>5393</v>
      </c>
      <c r="B498" s="832" t="s">
        <v>5394</v>
      </c>
      <c r="C498" s="832" t="s">
        <v>612</v>
      </c>
      <c r="D498" s="832" t="s">
        <v>2591</v>
      </c>
      <c r="E498" s="832" t="s">
        <v>5586</v>
      </c>
      <c r="F498" s="832" t="s">
        <v>5627</v>
      </c>
      <c r="G498" s="832" t="s">
        <v>5628</v>
      </c>
      <c r="H498" s="849">
        <v>4</v>
      </c>
      <c r="I498" s="849">
        <v>692</v>
      </c>
      <c r="J498" s="832">
        <v>1</v>
      </c>
      <c r="K498" s="832">
        <v>173</v>
      </c>
      <c r="L498" s="849">
        <v>4</v>
      </c>
      <c r="M498" s="849">
        <v>692</v>
      </c>
      <c r="N498" s="832">
        <v>1</v>
      </c>
      <c r="O498" s="832">
        <v>173</v>
      </c>
      <c r="P498" s="849">
        <v>7</v>
      </c>
      <c r="Q498" s="849">
        <v>1218</v>
      </c>
      <c r="R498" s="837">
        <v>1.7601156069364161</v>
      </c>
      <c r="S498" s="850">
        <v>174</v>
      </c>
    </row>
    <row r="499" spans="1:19" ht="14.4" customHeight="1" x14ac:dyDescent="0.3">
      <c r="A499" s="831" t="s">
        <v>5393</v>
      </c>
      <c r="B499" s="832" t="s">
        <v>5394</v>
      </c>
      <c r="C499" s="832" t="s">
        <v>612</v>
      </c>
      <c r="D499" s="832" t="s">
        <v>2591</v>
      </c>
      <c r="E499" s="832" t="s">
        <v>5586</v>
      </c>
      <c r="F499" s="832" t="s">
        <v>5633</v>
      </c>
      <c r="G499" s="832" t="s">
        <v>5634</v>
      </c>
      <c r="H499" s="849">
        <v>254</v>
      </c>
      <c r="I499" s="849">
        <v>44958</v>
      </c>
      <c r="J499" s="832">
        <v>2.032</v>
      </c>
      <c r="K499" s="832">
        <v>177</v>
      </c>
      <c r="L499" s="849">
        <v>125</v>
      </c>
      <c r="M499" s="849">
        <v>22125</v>
      </c>
      <c r="N499" s="832">
        <v>1</v>
      </c>
      <c r="O499" s="832">
        <v>177</v>
      </c>
      <c r="P499" s="849">
        <v>147</v>
      </c>
      <c r="Q499" s="849">
        <v>26166</v>
      </c>
      <c r="R499" s="837">
        <v>1.1826440677966101</v>
      </c>
      <c r="S499" s="850">
        <v>178</v>
      </c>
    </row>
    <row r="500" spans="1:19" ht="14.4" customHeight="1" x14ac:dyDescent="0.3">
      <c r="A500" s="831" t="s">
        <v>5393</v>
      </c>
      <c r="B500" s="832" t="s">
        <v>5394</v>
      </c>
      <c r="C500" s="832" t="s">
        <v>612</v>
      </c>
      <c r="D500" s="832" t="s">
        <v>2591</v>
      </c>
      <c r="E500" s="832" t="s">
        <v>5586</v>
      </c>
      <c r="F500" s="832" t="s">
        <v>5637</v>
      </c>
      <c r="G500" s="832" t="s">
        <v>5638</v>
      </c>
      <c r="H500" s="849">
        <v>7</v>
      </c>
      <c r="I500" s="849">
        <v>4907</v>
      </c>
      <c r="J500" s="832">
        <v>0.875</v>
      </c>
      <c r="K500" s="832">
        <v>701</v>
      </c>
      <c r="L500" s="849">
        <v>8</v>
      </c>
      <c r="M500" s="849">
        <v>5608</v>
      </c>
      <c r="N500" s="832">
        <v>1</v>
      </c>
      <c r="O500" s="832">
        <v>701</v>
      </c>
      <c r="P500" s="849">
        <v>8</v>
      </c>
      <c r="Q500" s="849">
        <v>5616</v>
      </c>
      <c r="R500" s="837">
        <v>1.0014265335235377</v>
      </c>
      <c r="S500" s="850">
        <v>702</v>
      </c>
    </row>
    <row r="501" spans="1:19" ht="14.4" customHeight="1" x14ac:dyDescent="0.3">
      <c r="A501" s="831" t="s">
        <v>5393</v>
      </c>
      <c r="B501" s="832" t="s">
        <v>5394</v>
      </c>
      <c r="C501" s="832" t="s">
        <v>612</v>
      </c>
      <c r="D501" s="832" t="s">
        <v>2592</v>
      </c>
      <c r="E501" s="832" t="s">
        <v>5570</v>
      </c>
      <c r="F501" s="832" t="s">
        <v>5571</v>
      </c>
      <c r="G501" s="832" t="s">
        <v>5572</v>
      </c>
      <c r="H501" s="849">
        <v>2</v>
      </c>
      <c r="I501" s="849">
        <v>4004.96</v>
      </c>
      <c r="J501" s="832"/>
      <c r="K501" s="832">
        <v>2002.48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5393</v>
      </c>
      <c r="B502" s="832" t="s">
        <v>5394</v>
      </c>
      <c r="C502" s="832" t="s">
        <v>612</v>
      </c>
      <c r="D502" s="832" t="s">
        <v>2592</v>
      </c>
      <c r="E502" s="832" t="s">
        <v>5570</v>
      </c>
      <c r="F502" s="832" t="s">
        <v>5573</v>
      </c>
      <c r="G502" s="832" t="s">
        <v>5574</v>
      </c>
      <c r="H502" s="849">
        <v>4</v>
      </c>
      <c r="I502" s="849">
        <v>9857.75</v>
      </c>
      <c r="J502" s="832">
        <v>1.2441234563226875</v>
      </c>
      <c r="K502" s="832">
        <v>2464.4375</v>
      </c>
      <c r="L502" s="849">
        <v>3</v>
      </c>
      <c r="M502" s="849">
        <v>7923.4500000000007</v>
      </c>
      <c r="N502" s="832">
        <v>1</v>
      </c>
      <c r="O502" s="832">
        <v>2641.15</v>
      </c>
      <c r="P502" s="849">
        <v>4</v>
      </c>
      <c r="Q502" s="849">
        <v>10564.6</v>
      </c>
      <c r="R502" s="837">
        <v>1.3333333333333333</v>
      </c>
      <c r="S502" s="850">
        <v>2641.15</v>
      </c>
    </row>
    <row r="503" spans="1:19" ht="14.4" customHeight="1" x14ac:dyDescent="0.3">
      <c r="A503" s="831" t="s">
        <v>5393</v>
      </c>
      <c r="B503" s="832" t="s">
        <v>5394</v>
      </c>
      <c r="C503" s="832" t="s">
        <v>612</v>
      </c>
      <c r="D503" s="832" t="s">
        <v>2592</v>
      </c>
      <c r="E503" s="832" t="s">
        <v>5570</v>
      </c>
      <c r="F503" s="832" t="s">
        <v>5577</v>
      </c>
      <c r="G503" s="832" t="s">
        <v>5578</v>
      </c>
      <c r="H503" s="849">
        <v>3</v>
      </c>
      <c r="I503" s="849">
        <v>29727.47</v>
      </c>
      <c r="J503" s="832">
        <v>2.8836004908261108</v>
      </c>
      <c r="K503" s="832">
        <v>9909.1566666666677</v>
      </c>
      <c r="L503" s="849">
        <v>1</v>
      </c>
      <c r="M503" s="849">
        <v>10309.15</v>
      </c>
      <c r="N503" s="832">
        <v>1</v>
      </c>
      <c r="O503" s="832">
        <v>10309.15</v>
      </c>
      <c r="P503" s="849"/>
      <c r="Q503" s="849"/>
      <c r="R503" s="837"/>
      <c r="S503" s="850"/>
    </row>
    <row r="504" spans="1:19" ht="14.4" customHeight="1" x14ac:dyDescent="0.3">
      <c r="A504" s="831" t="s">
        <v>5393</v>
      </c>
      <c r="B504" s="832" t="s">
        <v>5394</v>
      </c>
      <c r="C504" s="832" t="s">
        <v>612</v>
      </c>
      <c r="D504" s="832" t="s">
        <v>2592</v>
      </c>
      <c r="E504" s="832" t="s">
        <v>5570</v>
      </c>
      <c r="F504" s="832" t="s">
        <v>5579</v>
      </c>
      <c r="G504" s="832" t="s">
        <v>5580</v>
      </c>
      <c r="H504" s="849">
        <v>9</v>
      </c>
      <c r="I504" s="849">
        <v>2171.0100000000002</v>
      </c>
      <c r="J504" s="832">
        <v>2.9464191197426817</v>
      </c>
      <c r="K504" s="832">
        <v>241.22333333333336</v>
      </c>
      <c r="L504" s="849">
        <v>3</v>
      </c>
      <c r="M504" s="849">
        <v>736.83</v>
      </c>
      <c r="N504" s="832">
        <v>1</v>
      </c>
      <c r="O504" s="832">
        <v>245.61</v>
      </c>
      <c r="P504" s="849">
        <v>3</v>
      </c>
      <c r="Q504" s="849">
        <v>736.83</v>
      </c>
      <c r="R504" s="837">
        <v>1</v>
      </c>
      <c r="S504" s="850">
        <v>245.61</v>
      </c>
    </row>
    <row r="505" spans="1:19" ht="14.4" customHeight="1" x14ac:dyDescent="0.3">
      <c r="A505" s="831" t="s">
        <v>5393</v>
      </c>
      <c r="B505" s="832" t="s">
        <v>5394</v>
      </c>
      <c r="C505" s="832" t="s">
        <v>612</v>
      </c>
      <c r="D505" s="832" t="s">
        <v>2592</v>
      </c>
      <c r="E505" s="832" t="s">
        <v>5586</v>
      </c>
      <c r="F505" s="832" t="s">
        <v>5589</v>
      </c>
      <c r="G505" s="832" t="s">
        <v>5590</v>
      </c>
      <c r="H505" s="849">
        <v>7</v>
      </c>
      <c r="I505" s="849">
        <v>1365</v>
      </c>
      <c r="J505" s="832">
        <v>2.3214285714285716</v>
      </c>
      <c r="K505" s="832">
        <v>195</v>
      </c>
      <c r="L505" s="849">
        <v>3</v>
      </c>
      <c r="M505" s="849">
        <v>588</v>
      </c>
      <c r="N505" s="832">
        <v>1</v>
      </c>
      <c r="O505" s="832">
        <v>196</v>
      </c>
      <c r="P505" s="849">
        <v>3</v>
      </c>
      <c r="Q505" s="849">
        <v>588</v>
      </c>
      <c r="R505" s="837">
        <v>1</v>
      </c>
      <c r="S505" s="850">
        <v>196</v>
      </c>
    </row>
    <row r="506" spans="1:19" ht="14.4" customHeight="1" x14ac:dyDescent="0.3">
      <c r="A506" s="831" t="s">
        <v>5393</v>
      </c>
      <c r="B506" s="832" t="s">
        <v>5394</v>
      </c>
      <c r="C506" s="832" t="s">
        <v>612</v>
      </c>
      <c r="D506" s="832" t="s">
        <v>2592</v>
      </c>
      <c r="E506" s="832" t="s">
        <v>5586</v>
      </c>
      <c r="F506" s="832" t="s">
        <v>5591</v>
      </c>
      <c r="G506" s="832" t="s">
        <v>5592</v>
      </c>
      <c r="H506" s="849">
        <v>11</v>
      </c>
      <c r="I506" s="849">
        <v>407</v>
      </c>
      <c r="J506" s="832">
        <v>1.1000000000000001</v>
      </c>
      <c r="K506" s="832">
        <v>37</v>
      </c>
      <c r="L506" s="849">
        <v>10</v>
      </c>
      <c r="M506" s="849">
        <v>370</v>
      </c>
      <c r="N506" s="832">
        <v>1</v>
      </c>
      <c r="O506" s="832">
        <v>37</v>
      </c>
      <c r="P506" s="849">
        <v>15</v>
      </c>
      <c r="Q506" s="849">
        <v>555</v>
      </c>
      <c r="R506" s="837">
        <v>1.5</v>
      </c>
      <c r="S506" s="850">
        <v>37</v>
      </c>
    </row>
    <row r="507" spans="1:19" ht="14.4" customHeight="1" x14ac:dyDescent="0.3">
      <c r="A507" s="831" t="s">
        <v>5393</v>
      </c>
      <c r="B507" s="832" t="s">
        <v>5394</v>
      </c>
      <c r="C507" s="832" t="s">
        <v>612</v>
      </c>
      <c r="D507" s="832" t="s">
        <v>2592</v>
      </c>
      <c r="E507" s="832" t="s">
        <v>5586</v>
      </c>
      <c r="F507" s="832" t="s">
        <v>5609</v>
      </c>
      <c r="G507" s="832" t="s">
        <v>5610</v>
      </c>
      <c r="H507" s="849">
        <v>87</v>
      </c>
      <c r="I507" s="849">
        <v>2900</v>
      </c>
      <c r="J507" s="832">
        <v>2.2894857341354427</v>
      </c>
      <c r="K507" s="832">
        <v>33.333333333333336</v>
      </c>
      <c r="L507" s="849">
        <v>38</v>
      </c>
      <c r="M507" s="849">
        <v>1266.6600000000001</v>
      </c>
      <c r="N507" s="832">
        <v>1</v>
      </c>
      <c r="O507" s="832">
        <v>33.333157894736843</v>
      </c>
      <c r="P507" s="849">
        <v>77</v>
      </c>
      <c r="Q507" s="849">
        <v>2566.67</v>
      </c>
      <c r="R507" s="837">
        <v>2.0263290859425576</v>
      </c>
      <c r="S507" s="850">
        <v>33.333376623376623</v>
      </c>
    </row>
    <row r="508" spans="1:19" ht="14.4" customHeight="1" x14ac:dyDescent="0.3">
      <c r="A508" s="831" t="s">
        <v>5393</v>
      </c>
      <c r="B508" s="832" t="s">
        <v>5394</v>
      </c>
      <c r="C508" s="832" t="s">
        <v>612</v>
      </c>
      <c r="D508" s="832" t="s">
        <v>2592</v>
      </c>
      <c r="E508" s="832" t="s">
        <v>5586</v>
      </c>
      <c r="F508" s="832" t="s">
        <v>5611</v>
      </c>
      <c r="G508" s="832" t="s">
        <v>5612</v>
      </c>
      <c r="H508" s="849">
        <v>109</v>
      </c>
      <c r="I508" s="849">
        <v>4033</v>
      </c>
      <c r="J508" s="832">
        <v>2.9459459459459461</v>
      </c>
      <c r="K508" s="832">
        <v>37</v>
      </c>
      <c r="L508" s="849">
        <v>37</v>
      </c>
      <c r="M508" s="849">
        <v>1369</v>
      </c>
      <c r="N508" s="832">
        <v>1</v>
      </c>
      <c r="O508" s="832">
        <v>37</v>
      </c>
      <c r="P508" s="849">
        <v>79</v>
      </c>
      <c r="Q508" s="849">
        <v>2923</v>
      </c>
      <c r="R508" s="837">
        <v>2.1351351351351351</v>
      </c>
      <c r="S508" s="850">
        <v>37</v>
      </c>
    </row>
    <row r="509" spans="1:19" ht="14.4" customHeight="1" x14ac:dyDescent="0.3">
      <c r="A509" s="831" t="s">
        <v>5393</v>
      </c>
      <c r="B509" s="832" t="s">
        <v>5394</v>
      </c>
      <c r="C509" s="832" t="s">
        <v>612</v>
      </c>
      <c r="D509" s="832" t="s">
        <v>2592</v>
      </c>
      <c r="E509" s="832" t="s">
        <v>5586</v>
      </c>
      <c r="F509" s="832" t="s">
        <v>5617</v>
      </c>
      <c r="G509" s="832" t="s">
        <v>5618</v>
      </c>
      <c r="H509" s="849">
        <v>1</v>
      </c>
      <c r="I509" s="849">
        <v>0</v>
      </c>
      <c r="J509" s="832"/>
      <c r="K509" s="832">
        <v>0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5393</v>
      </c>
      <c r="B510" s="832" t="s">
        <v>5394</v>
      </c>
      <c r="C510" s="832" t="s">
        <v>612</v>
      </c>
      <c r="D510" s="832" t="s">
        <v>2592</v>
      </c>
      <c r="E510" s="832" t="s">
        <v>5586</v>
      </c>
      <c r="F510" s="832" t="s">
        <v>5621</v>
      </c>
      <c r="G510" s="832" t="s">
        <v>5622</v>
      </c>
      <c r="H510" s="849">
        <v>1</v>
      </c>
      <c r="I510" s="849">
        <v>354</v>
      </c>
      <c r="J510" s="832"/>
      <c r="K510" s="832">
        <v>354</v>
      </c>
      <c r="L510" s="849"/>
      <c r="M510" s="849"/>
      <c r="N510" s="832"/>
      <c r="O510" s="832"/>
      <c r="P510" s="849">
        <v>8</v>
      </c>
      <c r="Q510" s="849">
        <v>2840</v>
      </c>
      <c r="R510" s="837"/>
      <c r="S510" s="850">
        <v>355</v>
      </c>
    </row>
    <row r="511" spans="1:19" ht="14.4" customHeight="1" x14ac:dyDescent="0.3">
      <c r="A511" s="831" t="s">
        <v>5393</v>
      </c>
      <c r="B511" s="832" t="s">
        <v>5394</v>
      </c>
      <c r="C511" s="832" t="s">
        <v>612</v>
      </c>
      <c r="D511" s="832" t="s">
        <v>2592</v>
      </c>
      <c r="E511" s="832" t="s">
        <v>5586</v>
      </c>
      <c r="F511" s="832" t="s">
        <v>5633</v>
      </c>
      <c r="G511" s="832" t="s">
        <v>5634</v>
      </c>
      <c r="H511" s="849">
        <v>101</v>
      </c>
      <c r="I511" s="849">
        <v>17877</v>
      </c>
      <c r="J511" s="832">
        <v>2.8857142857142857</v>
      </c>
      <c r="K511" s="832">
        <v>177</v>
      </c>
      <c r="L511" s="849">
        <v>35</v>
      </c>
      <c r="M511" s="849">
        <v>6195</v>
      </c>
      <c r="N511" s="832">
        <v>1</v>
      </c>
      <c r="O511" s="832">
        <v>177</v>
      </c>
      <c r="P511" s="849">
        <v>67</v>
      </c>
      <c r="Q511" s="849">
        <v>11926</v>
      </c>
      <c r="R511" s="837">
        <v>1.9251008878127522</v>
      </c>
      <c r="S511" s="850">
        <v>178</v>
      </c>
    </row>
    <row r="512" spans="1:19" ht="14.4" customHeight="1" x14ac:dyDescent="0.3">
      <c r="A512" s="831" t="s">
        <v>5393</v>
      </c>
      <c r="B512" s="832" t="s">
        <v>5394</v>
      </c>
      <c r="C512" s="832" t="s">
        <v>612</v>
      </c>
      <c r="D512" s="832" t="s">
        <v>2592</v>
      </c>
      <c r="E512" s="832" t="s">
        <v>5586</v>
      </c>
      <c r="F512" s="832" t="s">
        <v>5637</v>
      </c>
      <c r="G512" s="832" t="s">
        <v>5638</v>
      </c>
      <c r="H512" s="849">
        <v>7</v>
      </c>
      <c r="I512" s="849">
        <v>4907</v>
      </c>
      <c r="J512" s="832">
        <v>2.3333333333333335</v>
      </c>
      <c r="K512" s="832">
        <v>701</v>
      </c>
      <c r="L512" s="849">
        <v>3</v>
      </c>
      <c r="M512" s="849">
        <v>2103</v>
      </c>
      <c r="N512" s="832">
        <v>1</v>
      </c>
      <c r="O512" s="832">
        <v>701</v>
      </c>
      <c r="P512" s="849">
        <v>4</v>
      </c>
      <c r="Q512" s="849">
        <v>2808</v>
      </c>
      <c r="R512" s="837">
        <v>1.3352353780313837</v>
      </c>
      <c r="S512" s="850">
        <v>702</v>
      </c>
    </row>
    <row r="513" spans="1:19" ht="14.4" customHeight="1" x14ac:dyDescent="0.3">
      <c r="A513" s="831" t="s">
        <v>5393</v>
      </c>
      <c r="B513" s="832" t="s">
        <v>5394</v>
      </c>
      <c r="C513" s="832" t="s">
        <v>612</v>
      </c>
      <c r="D513" s="832" t="s">
        <v>2593</v>
      </c>
      <c r="E513" s="832" t="s">
        <v>5395</v>
      </c>
      <c r="F513" s="832" t="s">
        <v>5440</v>
      </c>
      <c r="G513" s="832" t="s">
        <v>823</v>
      </c>
      <c r="H513" s="849"/>
      <c r="I513" s="849"/>
      <c r="J513" s="832"/>
      <c r="K513" s="832"/>
      <c r="L513" s="849"/>
      <c r="M513" s="849"/>
      <c r="N513" s="832"/>
      <c r="O513" s="832"/>
      <c r="P513" s="849">
        <v>0.05</v>
      </c>
      <c r="Q513" s="849">
        <v>4.25</v>
      </c>
      <c r="R513" s="837"/>
      <c r="S513" s="850">
        <v>85</v>
      </c>
    </row>
    <row r="514" spans="1:19" ht="14.4" customHeight="1" x14ac:dyDescent="0.3">
      <c r="A514" s="831" t="s">
        <v>5393</v>
      </c>
      <c r="B514" s="832" t="s">
        <v>5394</v>
      </c>
      <c r="C514" s="832" t="s">
        <v>612</v>
      </c>
      <c r="D514" s="832" t="s">
        <v>2593</v>
      </c>
      <c r="E514" s="832" t="s">
        <v>5395</v>
      </c>
      <c r="F514" s="832" t="s">
        <v>5442</v>
      </c>
      <c r="G514" s="832" t="s">
        <v>1414</v>
      </c>
      <c r="H514" s="849"/>
      <c r="I514" s="849"/>
      <c r="J514" s="832"/>
      <c r="K514" s="832"/>
      <c r="L514" s="849"/>
      <c r="M514" s="849"/>
      <c r="N514" s="832"/>
      <c r="O514" s="832"/>
      <c r="P514" s="849">
        <v>0.4</v>
      </c>
      <c r="Q514" s="849">
        <v>68.62</v>
      </c>
      <c r="R514" s="837"/>
      <c r="S514" s="850">
        <v>171.55</v>
      </c>
    </row>
    <row r="515" spans="1:19" ht="14.4" customHeight="1" x14ac:dyDescent="0.3">
      <c r="A515" s="831" t="s">
        <v>5393</v>
      </c>
      <c r="B515" s="832" t="s">
        <v>5394</v>
      </c>
      <c r="C515" s="832" t="s">
        <v>612</v>
      </c>
      <c r="D515" s="832" t="s">
        <v>2593</v>
      </c>
      <c r="E515" s="832" t="s">
        <v>5395</v>
      </c>
      <c r="F515" s="832" t="s">
        <v>5509</v>
      </c>
      <c r="G515" s="832" t="s">
        <v>5510</v>
      </c>
      <c r="H515" s="849"/>
      <c r="I515" s="849"/>
      <c r="J515" s="832"/>
      <c r="K515" s="832"/>
      <c r="L515" s="849"/>
      <c r="M515" s="849"/>
      <c r="N515" s="832"/>
      <c r="O515" s="832"/>
      <c r="P515" s="849">
        <v>0.2</v>
      </c>
      <c r="Q515" s="849">
        <v>14.14</v>
      </c>
      <c r="R515" s="837"/>
      <c r="S515" s="850">
        <v>70.7</v>
      </c>
    </row>
    <row r="516" spans="1:19" ht="14.4" customHeight="1" x14ac:dyDescent="0.3">
      <c r="A516" s="831" t="s">
        <v>5393</v>
      </c>
      <c r="B516" s="832" t="s">
        <v>5394</v>
      </c>
      <c r="C516" s="832" t="s">
        <v>612</v>
      </c>
      <c r="D516" s="832" t="s">
        <v>2593</v>
      </c>
      <c r="E516" s="832" t="s">
        <v>5570</v>
      </c>
      <c r="F516" s="832" t="s">
        <v>5571</v>
      </c>
      <c r="G516" s="832" t="s">
        <v>5572</v>
      </c>
      <c r="H516" s="849">
        <v>12</v>
      </c>
      <c r="I516" s="849">
        <v>23639.21</v>
      </c>
      <c r="J516" s="832"/>
      <c r="K516" s="832">
        <v>1969.9341666666667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5393</v>
      </c>
      <c r="B517" s="832" t="s">
        <v>5394</v>
      </c>
      <c r="C517" s="832" t="s">
        <v>612</v>
      </c>
      <c r="D517" s="832" t="s">
        <v>2593</v>
      </c>
      <c r="E517" s="832" t="s">
        <v>5570</v>
      </c>
      <c r="F517" s="832" t="s">
        <v>5573</v>
      </c>
      <c r="G517" s="832" t="s">
        <v>5574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2641.15</v>
      </c>
      <c r="R517" s="837"/>
      <c r="S517" s="850">
        <v>2641.15</v>
      </c>
    </row>
    <row r="518" spans="1:19" ht="14.4" customHeight="1" x14ac:dyDescent="0.3">
      <c r="A518" s="831" t="s">
        <v>5393</v>
      </c>
      <c r="B518" s="832" t="s">
        <v>5394</v>
      </c>
      <c r="C518" s="832" t="s">
        <v>612</v>
      </c>
      <c r="D518" s="832" t="s">
        <v>2593</v>
      </c>
      <c r="E518" s="832" t="s">
        <v>5570</v>
      </c>
      <c r="F518" s="832" t="s">
        <v>5575</v>
      </c>
      <c r="G518" s="832" t="s">
        <v>5576</v>
      </c>
      <c r="H518" s="849">
        <v>1</v>
      </c>
      <c r="I518" s="849">
        <v>8428.82</v>
      </c>
      <c r="J518" s="832"/>
      <c r="K518" s="832">
        <v>8428.82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5393</v>
      </c>
      <c r="B519" s="832" t="s">
        <v>5394</v>
      </c>
      <c r="C519" s="832" t="s">
        <v>612</v>
      </c>
      <c r="D519" s="832" t="s">
        <v>2593</v>
      </c>
      <c r="E519" s="832" t="s">
        <v>5570</v>
      </c>
      <c r="F519" s="832" t="s">
        <v>5579</v>
      </c>
      <c r="G519" s="832" t="s">
        <v>5580</v>
      </c>
      <c r="H519" s="849">
        <v>4</v>
      </c>
      <c r="I519" s="849">
        <v>964.59999999999991</v>
      </c>
      <c r="J519" s="832"/>
      <c r="K519" s="832">
        <v>241.14999999999998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5393</v>
      </c>
      <c r="B520" s="832" t="s">
        <v>5394</v>
      </c>
      <c r="C520" s="832" t="s">
        <v>612</v>
      </c>
      <c r="D520" s="832" t="s">
        <v>2593</v>
      </c>
      <c r="E520" s="832" t="s">
        <v>5586</v>
      </c>
      <c r="F520" s="832" t="s">
        <v>5589</v>
      </c>
      <c r="G520" s="832" t="s">
        <v>5590</v>
      </c>
      <c r="H520" s="849">
        <v>9</v>
      </c>
      <c r="I520" s="849">
        <v>1755</v>
      </c>
      <c r="J520" s="832"/>
      <c r="K520" s="832">
        <v>195</v>
      </c>
      <c r="L520" s="849"/>
      <c r="M520" s="849"/>
      <c r="N520" s="832"/>
      <c r="O520" s="832"/>
      <c r="P520" s="849">
        <v>1</v>
      </c>
      <c r="Q520" s="849">
        <v>196</v>
      </c>
      <c r="R520" s="837"/>
      <c r="S520" s="850">
        <v>196</v>
      </c>
    </row>
    <row r="521" spans="1:19" ht="14.4" customHeight="1" x14ac:dyDescent="0.3">
      <c r="A521" s="831" t="s">
        <v>5393</v>
      </c>
      <c r="B521" s="832" t="s">
        <v>5394</v>
      </c>
      <c r="C521" s="832" t="s">
        <v>612</v>
      </c>
      <c r="D521" s="832" t="s">
        <v>2593</v>
      </c>
      <c r="E521" s="832" t="s">
        <v>5586</v>
      </c>
      <c r="F521" s="832" t="s">
        <v>5591</v>
      </c>
      <c r="G521" s="832" t="s">
        <v>5592</v>
      </c>
      <c r="H521" s="849">
        <v>28</v>
      </c>
      <c r="I521" s="849">
        <v>1036</v>
      </c>
      <c r="J521" s="832">
        <v>1.6470588235294117</v>
      </c>
      <c r="K521" s="832">
        <v>37</v>
      </c>
      <c r="L521" s="849">
        <v>17</v>
      </c>
      <c r="M521" s="849">
        <v>629</v>
      </c>
      <c r="N521" s="832">
        <v>1</v>
      </c>
      <c r="O521" s="832">
        <v>37</v>
      </c>
      <c r="P521" s="849">
        <v>16</v>
      </c>
      <c r="Q521" s="849">
        <v>592</v>
      </c>
      <c r="R521" s="837">
        <v>0.94117647058823528</v>
      </c>
      <c r="S521" s="850">
        <v>37</v>
      </c>
    </row>
    <row r="522" spans="1:19" ht="14.4" customHeight="1" x14ac:dyDescent="0.3">
      <c r="A522" s="831" t="s">
        <v>5393</v>
      </c>
      <c r="B522" s="832" t="s">
        <v>5394</v>
      </c>
      <c r="C522" s="832" t="s">
        <v>612</v>
      </c>
      <c r="D522" s="832" t="s">
        <v>2593</v>
      </c>
      <c r="E522" s="832" t="s">
        <v>5586</v>
      </c>
      <c r="F522" s="832" t="s">
        <v>5609</v>
      </c>
      <c r="G522" s="832" t="s">
        <v>5610</v>
      </c>
      <c r="H522" s="849">
        <v>36</v>
      </c>
      <c r="I522" s="849">
        <v>1200</v>
      </c>
      <c r="J522" s="832">
        <v>0.81818553720698739</v>
      </c>
      <c r="K522" s="832">
        <v>33.333333333333336</v>
      </c>
      <c r="L522" s="849">
        <v>44</v>
      </c>
      <c r="M522" s="849">
        <v>1466.6599999999999</v>
      </c>
      <c r="N522" s="832">
        <v>1</v>
      </c>
      <c r="O522" s="832">
        <v>33.333181818181814</v>
      </c>
      <c r="P522" s="849">
        <v>48</v>
      </c>
      <c r="Q522" s="849">
        <v>1599.99</v>
      </c>
      <c r="R522" s="837">
        <v>1.0909072313965065</v>
      </c>
      <c r="S522" s="850">
        <v>33.333125000000003</v>
      </c>
    </row>
    <row r="523" spans="1:19" ht="14.4" customHeight="1" x14ac:dyDescent="0.3">
      <c r="A523" s="831" t="s">
        <v>5393</v>
      </c>
      <c r="B523" s="832" t="s">
        <v>5394</v>
      </c>
      <c r="C523" s="832" t="s">
        <v>612</v>
      </c>
      <c r="D523" s="832" t="s">
        <v>2593</v>
      </c>
      <c r="E523" s="832" t="s">
        <v>5586</v>
      </c>
      <c r="F523" s="832" t="s">
        <v>5611</v>
      </c>
      <c r="G523" s="832" t="s">
        <v>5612</v>
      </c>
      <c r="H523" s="849">
        <v>60</v>
      </c>
      <c r="I523" s="849">
        <v>2220</v>
      </c>
      <c r="J523" s="832">
        <v>1.3636363636363635</v>
      </c>
      <c r="K523" s="832">
        <v>37</v>
      </c>
      <c r="L523" s="849">
        <v>44</v>
      </c>
      <c r="M523" s="849">
        <v>1628</v>
      </c>
      <c r="N523" s="832">
        <v>1</v>
      </c>
      <c r="O523" s="832">
        <v>37</v>
      </c>
      <c r="P523" s="849">
        <v>48</v>
      </c>
      <c r="Q523" s="849">
        <v>1776</v>
      </c>
      <c r="R523" s="837">
        <v>1.0909090909090908</v>
      </c>
      <c r="S523" s="850">
        <v>37</v>
      </c>
    </row>
    <row r="524" spans="1:19" ht="14.4" customHeight="1" x14ac:dyDescent="0.3">
      <c r="A524" s="831" t="s">
        <v>5393</v>
      </c>
      <c r="B524" s="832" t="s">
        <v>5394</v>
      </c>
      <c r="C524" s="832" t="s">
        <v>612</v>
      </c>
      <c r="D524" s="832" t="s">
        <v>2593</v>
      </c>
      <c r="E524" s="832" t="s">
        <v>5586</v>
      </c>
      <c r="F524" s="832" t="s">
        <v>5621</v>
      </c>
      <c r="G524" s="832" t="s">
        <v>5622</v>
      </c>
      <c r="H524" s="849">
        <v>4</v>
      </c>
      <c r="I524" s="849">
        <v>1416</v>
      </c>
      <c r="J524" s="832">
        <v>1.9943661971830986</v>
      </c>
      <c r="K524" s="832">
        <v>354</v>
      </c>
      <c r="L524" s="849">
        <v>2</v>
      </c>
      <c r="M524" s="849">
        <v>710</v>
      </c>
      <c r="N524" s="832">
        <v>1</v>
      </c>
      <c r="O524" s="832">
        <v>355</v>
      </c>
      <c r="P524" s="849">
        <v>5</v>
      </c>
      <c r="Q524" s="849">
        <v>1775</v>
      </c>
      <c r="R524" s="837">
        <v>2.5</v>
      </c>
      <c r="S524" s="850">
        <v>355</v>
      </c>
    </row>
    <row r="525" spans="1:19" ht="14.4" customHeight="1" x14ac:dyDescent="0.3">
      <c r="A525" s="831" t="s">
        <v>5393</v>
      </c>
      <c r="B525" s="832" t="s">
        <v>5394</v>
      </c>
      <c r="C525" s="832" t="s">
        <v>612</v>
      </c>
      <c r="D525" s="832" t="s">
        <v>2593</v>
      </c>
      <c r="E525" s="832" t="s">
        <v>5586</v>
      </c>
      <c r="F525" s="832" t="s">
        <v>5633</v>
      </c>
      <c r="G525" s="832" t="s">
        <v>5634</v>
      </c>
      <c r="H525" s="849">
        <v>55</v>
      </c>
      <c r="I525" s="849">
        <v>9735</v>
      </c>
      <c r="J525" s="832">
        <v>1.3414634146341464</v>
      </c>
      <c r="K525" s="832">
        <v>177</v>
      </c>
      <c r="L525" s="849">
        <v>41</v>
      </c>
      <c r="M525" s="849">
        <v>7257</v>
      </c>
      <c r="N525" s="832">
        <v>1</v>
      </c>
      <c r="O525" s="832">
        <v>177</v>
      </c>
      <c r="P525" s="849">
        <v>43</v>
      </c>
      <c r="Q525" s="849">
        <v>7654</v>
      </c>
      <c r="R525" s="837">
        <v>1.054705801295301</v>
      </c>
      <c r="S525" s="850">
        <v>178</v>
      </c>
    </row>
    <row r="526" spans="1:19" ht="14.4" customHeight="1" x14ac:dyDescent="0.3">
      <c r="A526" s="831" t="s">
        <v>5393</v>
      </c>
      <c r="B526" s="832" t="s">
        <v>5394</v>
      </c>
      <c r="C526" s="832" t="s">
        <v>612</v>
      </c>
      <c r="D526" s="832" t="s">
        <v>2593</v>
      </c>
      <c r="E526" s="832" t="s">
        <v>5586</v>
      </c>
      <c r="F526" s="832" t="s">
        <v>5637</v>
      </c>
      <c r="G526" s="832" t="s">
        <v>5638</v>
      </c>
      <c r="H526" s="849">
        <v>1</v>
      </c>
      <c r="I526" s="849">
        <v>701</v>
      </c>
      <c r="J526" s="832">
        <v>1</v>
      </c>
      <c r="K526" s="832">
        <v>701</v>
      </c>
      <c r="L526" s="849">
        <v>1</v>
      </c>
      <c r="M526" s="849">
        <v>701</v>
      </c>
      <c r="N526" s="832">
        <v>1</v>
      </c>
      <c r="O526" s="832">
        <v>701</v>
      </c>
      <c r="P526" s="849"/>
      <c r="Q526" s="849"/>
      <c r="R526" s="837"/>
      <c r="S526" s="850"/>
    </row>
    <row r="527" spans="1:19" ht="14.4" customHeight="1" x14ac:dyDescent="0.3">
      <c r="A527" s="831" t="s">
        <v>5393</v>
      </c>
      <c r="B527" s="832" t="s">
        <v>5394</v>
      </c>
      <c r="C527" s="832" t="s">
        <v>612</v>
      </c>
      <c r="D527" s="832" t="s">
        <v>2594</v>
      </c>
      <c r="E527" s="832" t="s">
        <v>5586</v>
      </c>
      <c r="F527" s="832" t="s">
        <v>5591</v>
      </c>
      <c r="G527" s="832" t="s">
        <v>5592</v>
      </c>
      <c r="H527" s="849">
        <v>4</v>
      </c>
      <c r="I527" s="849">
        <v>148</v>
      </c>
      <c r="J527" s="832">
        <v>0.5714285714285714</v>
      </c>
      <c r="K527" s="832">
        <v>37</v>
      </c>
      <c r="L527" s="849">
        <v>7</v>
      </c>
      <c r="M527" s="849">
        <v>259</v>
      </c>
      <c r="N527" s="832">
        <v>1</v>
      </c>
      <c r="O527" s="832">
        <v>37</v>
      </c>
      <c r="P527" s="849">
        <v>2</v>
      </c>
      <c r="Q527" s="849">
        <v>74</v>
      </c>
      <c r="R527" s="837">
        <v>0.2857142857142857</v>
      </c>
      <c r="S527" s="850">
        <v>37</v>
      </c>
    </row>
    <row r="528" spans="1:19" ht="14.4" customHeight="1" x14ac:dyDescent="0.3">
      <c r="A528" s="831" t="s">
        <v>5393</v>
      </c>
      <c r="B528" s="832" t="s">
        <v>5394</v>
      </c>
      <c r="C528" s="832" t="s">
        <v>612</v>
      </c>
      <c r="D528" s="832" t="s">
        <v>2594</v>
      </c>
      <c r="E528" s="832" t="s">
        <v>5586</v>
      </c>
      <c r="F528" s="832" t="s">
        <v>5609</v>
      </c>
      <c r="G528" s="832" t="s">
        <v>5610</v>
      </c>
      <c r="H528" s="849">
        <v>47</v>
      </c>
      <c r="I528" s="849">
        <v>1566.6599999999999</v>
      </c>
      <c r="J528" s="832">
        <v>0.56626401509401225</v>
      </c>
      <c r="K528" s="832">
        <v>33.333191489361703</v>
      </c>
      <c r="L528" s="849">
        <v>83</v>
      </c>
      <c r="M528" s="849">
        <v>2766.66</v>
      </c>
      <c r="N528" s="832">
        <v>1</v>
      </c>
      <c r="O528" s="832">
        <v>33.333253012048189</v>
      </c>
      <c r="P528" s="849">
        <v>64</v>
      </c>
      <c r="Q528" s="849">
        <v>2133.3199999999997</v>
      </c>
      <c r="R528" s="837">
        <v>0.7710813760997014</v>
      </c>
      <c r="S528" s="850">
        <v>33.333124999999995</v>
      </c>
    </row>
    <row r="529" spans="1:19" ht="14.4" customHeight="1" x14ac:dyDescent="0.3">
      <c r="A529" s="831" t="s">
        <v>5393</v>
      </c>
      <c r="B529" s="832" t="s">
        <v>5394</v>
      </c>
      <c r="C529" s="832" t="s">
        <v>612</v>
      </c>
      <c r="D529" s="832" t="s">
        <v>2594</v>
      </c>
      <c r="E529" s="832" t="s">
        <v>5586</v>
      </c>
      <c r="F529" s="832" t="s">
        <v>5611</v>
      </c>
      <c r="G529" s="832" t="s">
        <v>5612</v>
      </c>
      <c r="H529" s="849">
        <v>79</v>
      </c>
      <c r="I529" s="849">
        <v>2923</v>
      </c>
      <c r="J529" s="832">
        <v>0.95180722891566261</v>
      </c>
      <c r="K529" s="832">
        <v>37</v>
      </c>
      <c r="L529" s="849">
        <v>83</v>
      </c>
      <c r="M529" s="849">
        <v>3071</v>
      </c>
      <c r="N529" s="832">
        <v>1</v>
      </c>
      <c r="O529" s="832">
        <v>37</v>
      </c>
      <c r="P529" s="849">
        <v>64</v>
      </c>
      <c r="Q529" s="849">
        <v>2368</v>
      </c>
      <c r="R529" s="837">
        <v>0.77108433734939763</v>
      </c>
      <c r="S529" s="850">
        <v>37</v>
      </c>
    </row>
    <row r="530" spans="1:19" ht="14.4" customHeight="1" x14ac:dyDescent="0.3">
      <c r="A530" s="831" t="s">
        <v>5393</v>
      </c>
      <c r="B530" s="832" t="s">
        <v>5394</v>
      </c>
      <c r="C530" s="832" t="s">
        <v>612</v>
      </c>
      <c r="D530" s="832" t="s">
        <v>2594</v>
      </c>
      <c r="E530" s="832" t="s">
        <v>5586</v>
      </c>
      <c r="F530" s="832" t="s">
        <v>5621</v>
      </c>
      <c r="G530" s="832" t="s">
        <v>5622</v>
      </c>
      <c r="H530" s="849">
        <v>43</v>
      </c>
      <c r="I530" s="849">
        <v>15222</v>
      </c>
      <c r="J530" s="832">
        <v>0.63057166528583264</v>
      </c>
      <c r="K530" s="832">
        <v>354</v>
      </c>
      <c r="L530" s="849">
        <v>68</v>
      </c>
      <c r="M530" s="849">
        <v>24140</v>
      </c>
      <c r="N530" s="832">
        <v>1</v>
      </c>
      <c r="O530" s="832">
        <v>355</v>
      </c>
      <c r="P530" s="849">
        <v>64</v>
      </c>
      <c r="Q530" s="849">
        <v>22720</v>
      </c>
      <c r="R530" s="837">
        <v>0.94117647058823528</v>
      </c>
      <c r="S530" s="850">
        <v>355</v>
      </c>
    </row>
    <row r="531" spans="1:19" ht="14.4" customHeight="1" x14ac:dyDescent="0.3">
      <c r="A531" s="831" t="s">
        <v>5393</v>
      </c>
      <c r="B531" s="832" t="s">
        <v>5394</v>
      </c>
      <c r="C531" s="832" t="s">
        <v>612</v>
      </c>
      <c r="D531" s="832" t="s">
        <v>2594</v>
      </c>
      <c r="E531" s="832" t="s">
        <v>5586</v>
      </c>
      <c r="F531" s="832" t="s">
        <v>5633</v>
      </c>
      <c r="G531" s="832" t="s">
        <v>5634</v>
      </c>
      <c r="H531" s="849">
        <v>36</v>
      </c>
      <c r="I531" s="849">
        <v>6372</v>
      </c>
      <c r="J531" s="832">
        <v>2.4</v>
      </c>
      <c r="K531" s="832">
        <v>177</v>
      </c>
      <c r="L531" s="849">
        <v>15</v>
      </c>
      <c r="M531" s="849">
        <v>2655</v>
      </c>
      <c r="N531" s="832">
        <v>1</v>
      </c>
      <c r="O531" s="832">
        <v>177</v>
      </c>
      <c r="P531" s="849"/>
      <c r="Q531" s="849"/>
      <c r="R531" s="837"/>
      <c r="S531" s="850"/>
    </row>
    <row r="532" spans="1:19" ht="14.4" customHeight="1" x14ac:dyDescent="0.3">
      <c r="A532" s="831" t="s">
        <v>5393</v>
      </c>
      <c r="B532" s="832" t="s">
        <v>5394</v>
      </c>
      <c r="C532" s="832" t="s">
        <v>612</v>
      </c>
      <c r="D532" s="832" t="s">
        <v>2595</v>
      </c>
      <c r="E532" s="832" t="s">
        <v>5570</v>
      </c>
      <c r="F532" s="832" t="s">
        <v>5571</v>
      </c>
      <c r="G532" s="832" t="s">
        <v>5572</v>
      </c>
      <c r="H532" s="849">
        <v>3</v>
      </c>
      <c r="I532" s="849">
        <v>5733.6399999999994</v>
      </c>
      <c r="J532" s="832">
        <v>2.6549915029380844</v>
      </c>
      <c r="K532" s="832">
        <v>1911.2133333333331</v>
      </c>
      <c r="L532" s="849">
        <v>1</v>
      </c>
      <c r="M532" s="849">
        <v>2159.5700000000002</v>
      </c>
      <c r="N532" s="832">
        <v>1</v>
      </c>
      <c r="O532" s="832">
        <v>2159.5700000000002</v>
      </c>
      <c r="P532" s="849">
        <v>1</v>
      </c>
      <c r="Q532" s="849">
        <v>2159.5700000000002</v>
      </c>
      <c r="R532" s="837">
        <v>1</v>
      </c>
      <c r="S532" s="850">
        <v>2159.5700000000002</v>
      </c>
    </row>
    <row r="533" spans="1:19" ht="14.4" customHeight="1" x14ac:dyDescent="0.3">
      <c r="A533" s="831" t="s">
        <v>5393</v>
      </c>
      <c r="B533" s="832" t="s">
        <v>5394</v>
      </c>
      <c r="C533" s="832" t="s">
        <v>612</v>
      </c>
      <c r="D533" s="832" t="s">
        <v>2595</v>
      </c>
      <c r="E533" s="832" t="s">
        <v>5570</v>
      </c>
      <c r="F533" s="832" t="s">
        <v>5579</v>
      </c>
      <c r="G533" s="832" t="s">
        <v>5580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245.61</v>
      </c>
      <c r="R533" s="837"/>
      <c r="S533" s="850">
        <v>245.61</v>
      </c>
    </row>
    <row r="534" spans="1:19" ht="14.4" customHeight="1" x14ac:dyDescent="0.3">
      <c r="A534" s="831" t="s">
        <v>5393</v>
      </c>
      <c r="B534" s="832" t="s">
        <v>5394</v>
      </c>
      <c r="C534" s="832" t="s">
        <v>612</v>
      </c>
      <c r="D534" s="832" t="s">
        <v>2595</v>
      </c>
      <c r="E534" s="832" t="s">
        <v>5586</v>
      </c>
      <c r="F534" s="832" t="s">
        <v>5589</v>
      </c>
      <c r="G534" s="832" t="s">
        <v>5590</v>
      </c>
      <c r="H534" s="849">
        <v>3</v>
      </c>
      <c r="I534" s="849">
        <v>585</v>
      </c>
      <c r="J534" s="832">
        <v>2.9846938775510203</v>
      </c>
      <c r="K534" s="832">
        <v>195</v>
      </c>
      <c r="L534" s="849">
        <v>1</v>
      </c>
      <c r="M534" s="849">
        <v>196</v>
      </c>
      <c r="N534" s="832">
        <v>1</v>
      </c>
      <c r="O534" s="832">
        <v>196</v>
      </c>
      <c r="P534" s="849">
        <v>1</v>
      </c>
      <c r="Q534" s="849">
        <v>196</v>
      </c>
      <c r="R534" s="837">
        <v>1</v>
      </c>
      <c r="S534" s="850">
        <v>196</v>
      </c>
    </row>
    <row r="535" spans="1:19" ht="14.4" customHeight="1" x14ac:dyDescent="0.3">
      <c r="A535" s="831" t="s">
        <v>5393</v>
      </c>
      <c r="B535" s="832" t="s">
        <v>5394</v>
      </c>
      <c r="C535" s="832" t="s">
        <v>612</v>
      </c>
      <c r="D535" s="832" t="s">
        <v>2595</v>
      </c>
      <c r="E535" s="832" t="s">
        <v>5586</v>
      </c>
      <c r="F535" s="832" t="s">
        <v>5591</v>
      </c>
      <c r="G535" s="832" t="s">
        <v>5592</v>
      </c>
      <c r="H535" s="849">
        <v>8</v>
      </c>
      <c r="I535" s="849">
        <v>296</v>
      </c>
      <c r="J535" s="832">
        <v>1.1428571428571428</v>
      </c>
      <c r="K535" s="832">
        <v>37</v>
      </c>
      <c r="L535" s="849">
        <v>7</v>
      </c>
      <c r="M535" s="849">
        <v>259</v>
      </c>
      <c r="N535" s="832">
        <v>1</v>
      </c>
      <c r="O535" s="832">
        <v>37</v>
      </c>
      <c r="P535" s="849">
        <v>11</v>
      </c>
      <c r="Q535" s="849">
        <v>407</v>
      </c>
      <c r="R535" s="837">
        <v>1.5714285714285714</v>
      </c>
      <c r="S535" s="850">
        <v>37</v>
      </c>
    </row>
    <row r="536" spans="1:19" ht="14.4" customHeight="1" x14ac:dyDescent="0.3">
      <c r="A536" s="831" t="s">
        <v>5393</v>
      </c>
      <c r="B536" s="832" t="s">
        <v>5394</v>
      </c>
      <c r="C536" s="832" t="s">
        <v>612</v>
      </c>
      <c r="D536" s="832" t="s">
        <v>2595</v>
      </c>
      <c r="E536" s="832" t="s">
        <v>5586</v>
      </c>
      <c r="F536" s="832" t="s">
        <v>5603</v>
      </c>
      <c r="G536" s="832" t="s">
        <v>5604</v>
      </c>
      <c r="H536" s="849">
        <v>2</v>
      </c>
      <c r="I536" s="849">
        <v>0</v>
      </c>
      <c r="J536" s="832"/>
      <c r="K536" s="832">
        <v>0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5393</v>
      </c>
      <c r="B537" s="832" t="s">
        <v>5394</v>
      </c>
      <c r="C537" s="832" t="s">
        <v>612</v>
      </c>
      <c r="D537" s="832" t="s">
        <v>2595</v>
      </c>
      <c r="E537" s="832" t="s">
        <v>5586</v>
      </c>
      <c r="F537" s="832" t="s">
        <v>5609</v>
      </c>
      <c r="G537" s="832" t="s">
        <v>5610</v>
      </c>
      <c r="H537" s="849">
        <v>74</v>
      </c>
      <c r="I537" s="849">
        <v>2466.67</v>
      </c>
      <c r="J537" s="832">
        <v>0.8222233333333332</v>
      </c>
      <c r="K537" s="832">
        <v>33.333378378378377</v>
      </c>
      <c r="L537" s="849">
        <v>90</v>
      </c>
      <c r="M537" s="849">
        <v>3000.0000000000005</v>
      </c>
      <c r="N537" s="832">
        <v>1</v>
      </c>
      <c r="O537" s="832">
        <v>33.333333333333336</v>
      </c>
      <c r="P537" s="849">
        <v>100</v>
      </c>
      <c r="Q537" s="849">
        <v>3333.34</v>
      </c>
      <c r="R537" s="837">
        <v>1.1111133333333332</v>
      </c>
      <c r="S537" s="850">
        <v>33.333400000000005</v>
      </c>
    </row>
    <row r="538" spans="1:19" ht="14.4" customHeight="1" x14ac:dyDescent="0.3">
      <c r="A538" s="831" t="s">
        <v>5393</v>
      </c>
      <c r="B538" s="832" t="s">
        <v>5394</v>
      </c>
      <c r="C538" s="832" t="s">
        <v>612</v>
      </c>
      <c r="D538" s="832" t="s">
        <v>2595</v>
      </c>
      <c r="E538" s="832" t="s">
        <v>5586</v>
      </c>
      <c r="F538" s="832" t="s">
        <v>5611</v>
      </c>
      <c r="G538" s="832" t="s">
        <v>5612</v>
      </c>
      <c r="H538" s="849">
        <v>114</v>
      </c>
      <c r="I538" s="849">
        <v>4218</v>
      </c>
      <c r="J538" s="832">
        <v>1.2808988764044944</v>
      </c>
      <c r="K538" s="832">
        <v>37</v>
      </c>
      <c r="L538" s="849">
        <v>89</v>
      </c>
      <c r="M538" s="849">
        <v>3293</v>
      </c>
      <c r="N538" s="832">
        <v>1</v>
      </c>
      <c r="O538" s="832">
        <v>37</v>
      </c>
      <c r="P538" s="849">
        <v>101</v>
      </c>
      <c r="Q538" s="849">
        <v>3737</v>
      </c>
      <c r="R538" s="837">
        <v>1.1348314606741574</v>
      </c>
      <c r="S538" s="850">
        <v>37</v>
      </c>
    </row>
    <row r="539" spans="1:19" ht="14.4" customHeight="1" x14ac:dyDescent="0.3">
      <c r="A539" s="831" t="s">
        <v>5393</v>
      </c>
      <c r="B539" s="832" t="s">
        <v>5394</v>
      </c>
      <c r="C539" s="832" t="s">
        <v>612</v>
      </c>
      <c r="D539" s="832" t="s">
        <v>2595</v>
      </c>
      <c r="E539" s="832" t="s">
        <v>5586</v>
      </c>
      <c r="F539" s="832" t="s">
        <v>5621</v>
      </c>
      <c r="G539" s="832" t="s">
        <v>5622</v>
      </c>
      <c r="H539" s="849">
        <v>111</v>
      </c>
      <c r="I539" s="849">
        <v>39294</v>
      </c>
      <c r="J539" s="832">
        <v>1.2722680913064595</v>
      </c>
      <c r="K539" s="832">
        <v>354</v>
      </c>
      <c r="L539" s="849">
        <v>87</v>
      </c>
      <c r="M539" s="849">
        <v>30885</v>
      </c>
      <c r="N539" s="832">
        <v>1</v>
      </c>
      <c r="O539" s="832">
        <v>355</v>
      </c>
      <c r="P539" s="849">
        <v>96</v>
      </c>
      <c r="Q539" s="849">
        <v>34080</v>
      </c>
      <c r="R539" s="837">
        <v>1.103448275862069</v>
      </c>
      <c r="S539" s="850">
        <v>355</v>
      </c>
    </row>
    <row r="540" spans="1:19" ht="14.4" customHeight="1" x14ac:dyDescent="0.3">
      <c r="A540" s="831" t="s">
        <v>5393</v>
      </c>
      <c r="B540" s="832" t="s">
        <v>5394</v>
      </c>
      <c r="C540" s="832" t="s">
        <v>612</v>
      </c>
      <c r="D540" s="832" t="s">
        <v>2595</v>
      </c>
      <c r="E540" s="832" t="s">
        <v>5586</v>
      </c>
      <c r="F540" s="832" t="s">
        <v>5627</v>
      </c>
      <c r="G540" s="832" t="s">
        <v>5628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174</v>
      </c>
      <c r="R540" s="837"/>
      <c r="S540" s="850">
        <v>174</v>
      </c>
    </row>
    <row r="541" spans="1:19" ht="14.4" customHeight="1" x14ac:dyDescent="0.3">
      <c r="A541" s="831" t="s">
        <v>5393</v>
      </c>
      <c r="B541" s="832" t="s">
        <v>5394</v>
      </c>
      <c r="C541" s="832" t="s">
        <v>612</v>
      </c>
      <c r="D541" s="832" t="s">
        <v>2595</v>
      </c>
      <c r="E541" s="832" t="s">
        <v>5586</v>
      </c>
      <c r="F541" s="832" t="s">
        <v>5633</v>
      </c>
      <c r="G541" s="832" t="s">
        <v>5634</v>
      </c>
      <c r="H541" s="849">
        <v>1</v>
      </c>
      <c r="I541" s="849">
        <v>177</v>
      </c>
      <c r="J541" s="832"/>
      <c r="K541" s="832">
        <v>177</v>
      </c>
      <c r="L541" s="849"/>
      <c r="M541" s="849"/>
      <c r="N541" s="832"/>
      <c r="O541" s="832"/>
      <c r="P541" s="849">
        <v>1</v>
      </c>
      <c r="Q541" s="849">
        <v>178</v>
      </c>
      <c r="R541" s="837"/>
      <c r="S541" s="850">
        <v>178</v>
      </c>
    </row>
    <row r="542" spans="1:19" ht="14.4" customHeight="1" x14ac:dyDescent="0.3">
      <c r="A542" s="831" t="s">
        <v>5393</v>
      </c>
      <c r="B542" s="832" t="s">
        <v>5394</v>
      </c>
      <c r="C542" s="832" t="s">
        <v>612</v>
      </c>
      <c r="D542" s="832" t="s">
        <v>2595</v>
      </c>
      <c r="E542" s="832" t="s">
        <v>5586</v>
      </c>
      <c r="F542" s="832" t="s">
        <v>5637</v>
      </c>
      <c r="G542" s="832" t="s">
        <v>5638</v>
      </c>
      <c r="H542" s="849">
        <v>2</v>
      </c>
      <c r="I542" s="849">
        <v>1402</v>
      </c>
      <c r="J542" s="832">
        <v>0.66666666666666663</v>
      </c>
      <c r="K542" s="832">
        <v>701</v>
      </c>
      <c r="L542" s="849">
        <v>3</v>
      </c>
      <c r="M542" s="849">
        <v>2103</v>
      </c>
      <c r="N542" s="832">
        <v>1</v>
      </c>
      <c r="O542" s="832">
        <v>701</v>
      </c>
      <c r="P542" s="849">
        <v>4</v>
      </c>
      <c r="Q542" s="849">
        <v>2808</v>
      </c>
      <c r="R542" s="837">
        <v>1.3352353780313837</v>
      </c>
      <c r="S542" s="850">
        <v>702</v>
      </c>
    </row>
    <row r="543" spans="1:19" ht="14.4" customHeight="1" x14ac:dyDescent="0.3">
      <c r="A543" s="831" t="s">
        <v>5393</v>
      </c>
      <c r="B543" s="832" t="s">
        <v>5394</v>
      </c>
      <c r="C543" s="832" t="s">
        <v>612</v>
      </c>
      <c r="D543" s="832" t="s">
        <v>2596</v>
      </c>
      <c r="E543" s="832" t="s">
        <v>5570</v>
      </c>
      <c r="F543" s="832" t="s">
        <v>5571</v>
      </c>
      <c r="G543" s="832" t="s">
        <v>5572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2159.5700000000002</v>
      </c>
      <c r="R543" s="837"/>
      <c r="S543" s="850">
        <v>2159.5700000000002</v>
      </c>
    </row>
    <row r="544" spans="1:19" ht="14.4" customHeight="1" x14ac:dyDescent="0.3">
      <c r="A544" s="831" t="s">
        <v>5393</v>
      </c>
      <c r="B544" s="832" t="s">
        <v>5394</v>
      </c>
      <c r="C544" s="832" t="s">
        <v>612</v>
      </c>
      <c r="D544" s="832" t="s">
        <v>2596</v>
      </c>
      <c r="E544" s="832" t="s">
        <v>5570</v>
      </c>
      <c r="F544" s="832" t="s">
        <v>5573</v>
      </c>
      <c r="G544" s="832" t="s">
        <v>5574</v>
      </c>
      <c r="H544" s="849"/>
      <c r="I544" s="849"/>
      <c r="J544" s="832"/>
      <c r="K544" s="832"/>
      <c r="L544" s="849">
        <v>1</v>
      </c>
      <c r="M544" s="849">
        <v>2641.15</v>
      </c>
      <c r="N544" s="832">
        <v>1</v>
      </c>
      <c r="O544" s="832">
        <v>2641.15</v>
      </c>
      <c r="P544" s="849"/>
      <c r="Q544" s="849"/>
      <c r="R544" s="837"/>
      <c r="S544" s="850"/>
    </row>
    <row r="545" spans="1:19" ht="14.4" customHeight="1" x14ac:dyDescent="0.3">
      <c r="A545" s="831" t="s">
        <v>5393</v>
      </c>
      <c r="B545" s="832" t="s">
        <v>5394</v>
      </c>
      <c r="C545" s="832" t="s">
        <v>612</v>
      </c>
      <c r="D545" s="832" t="s">
        <v>2596</v>
      </c>
      <c r="E545" s="832" t="s">
        <v>5570</v>
      </c>
      <c r="F545" s="832" t="s">
        <v>5577</v>
      </c>
      <c r="G545" s="832" t="s">
        <v>5578</v>
      </c>
      <c r="H545" s="849"/>
      <c r="I545" s="849"/>
      <c r="J545" s="832"/>
      <c r="K545" s="832"/>
      <c r="L545" s="849">
        <v>1</v>
      </c>
      <c r="M545" s="849">
        <v>10309.15</v>
      </c>
      <c r="N545" s="832">
        <v>1</v>
      </c>
      <c r="O545" s="832">
        <v>10309.15</v>
      </c>
      <c r="P545" s="849"/>
      <c r="Q545" s="849"/>
      <c r="R545" s="837"/>
      <c r="S545" s="850"/>
    </row>
    <row r="546" spans="1:19" ht="14.4" customHeight="1" x14ac:dyDescent="0.3">
      <c r="A546" s="831" t="s">
        <v>5393</v>
      </c>
      <c r="B546" s="832" t="s">
        <v>5394</v>
      </c>
      <c r="C546" s="832" t="s">
        <v>612</v>
      </c>
      <c r="D546" s="832" t="s">
        <v>2596</v>
      </c>
      <c r="E546" s="832" t="s">
        <v>5586</v>
      </c>
      <c r="F546" s="832" t="s">
        <v>5589</v>
      </c>
      <c r="G546" s="832" t="s">
        <v>5590</v>
      </c>
      <c r="H546" s="849"/>
      <c r="I546" s="849"/>
      <c r="J546" s="832"/>
      <c r="K546" s="832"/>
      <c r="L546" s="849">
        <v>1</v>
      </c>
      <c r="M546" s="849">
        <v>196</v>
      </c>
      <c r="N546" s="832">
        <v>1</v>
      </c>
      <c r="O546" s="832">
        <v>196</v>
      </c>
      <c r="P546" s="849">
        <v>1</v>
      </c>
      <c r="Q546" s="849">
        <v>196</v>
      </c>
      <c r="R546" s="837">
        <v>1</v>
      </c>
      <c r="S546" s="850">
        <v>196</v>
      </c>
    </row>
    <row r="547" spans="1:19" ht="14.4" customHeight="1" x14ac:dyDescent="0.3">
      <c r="A547" s="831" t="s">
        <v>5393</v>
      </c>
      <c r="B547" s="832" t="s">
        <v>5394</v>
      </c>
      <c r="C547" s="832" t="s">
        <v>612</v>
      </c>
      <c r="D547" s="832" t="s">
        <v>2596</v>
      </c>
      <c r="E547" s="832" t="s">
        <v>5586</v>
      </c>
      <c r="F547" s="832" t="s">
        <v>5591</v>
      </c>
      <c r="G547" s="832" t="s">
        <v>5592</v>
      </c>
      <c r="H547" s="849">
        <v>23</v>
      </c>
      <c r="I547" s="849">
        <v>851</v>
      </c>
      <c r="J547" s="832">
        <v>0.7931034482758621</v>
      </c>
      <c r="K547" s="832">
        <v>37</v>
      </c>
      <c r="L547" s="849">
        <v>29</v>
      </c>
      <c r="M547" s="849">
        <v>1073</v>
      </c>
      <c r="N547" s="832">
        <v>1</v>
      </c>
      <c r="O547" s="832">
        <v>37</v>
      </c>
      <c r="P547" s="849">
        <v>21</v>
      </c>
      <c r="Q547" s="849">
        <v>777</v>
      </c>
      <c r="R547" s="837">
        <v>0.72413793103448276</v>
      </c>
      <c r="S547" s="850">
        <v>37</v>
      </c>
    </row>
    <row r="548" spans="1:19" ht="14.4" customHeight="1" x14ac:dyDescent="0.3">
      <c r="A548" s="831" t="s">
        <v>5393</v>
      </c>
      <c r="B548" s="832" t="s">
        <v>5394</v>
      </c>
      <c r="C548" s="832" t="s">
        <v>612</v>
      </c>
      <c r="D548" s="832" t="s">
        <v>2596</v>
      </c>
      <c r="E548" s="832" t="s">
        <v>5586</v>
      </c>
      <c r="F548" s="832" t="s">
        <v>5609</v>
      </c>
      <c r="G548" s="832" t="s">
        <v>5610</v>
      </c>
      <c r="H548" s="849">
        <v>72</v>
      </c>
      <c r="I548" s="849">
        <v>2400.0100000000002</v>
      </c>
      <c r="J548" s="832">
        <v>0.63158324100852903</v>
      </c>
      <c r="K548" s="832">
        <v>33.333472222222227</v>
      </c>
      <c r="L548" s="849">
        <v>114</v>
      </c>
      <c r="M548" s="849">
        <v>3799.99</v>
      </c>
      <c r="N548" s="832">
        <v>1</v>
      </c>
      <c r="O548" s="832">
        <v>33.333245614035086</v>
      </c>
      <c r="P548" s="849">
        <v>79</v>
      </c>
      <c r="Q548" s="849">
        <v>2633.3199999999997</v>
      </c>
      <c r="R548" s="837">
        <v>0.69298077100202893</v>
      </c>
      <c r="S548" s="850">
        <v>33.333164556962025</v>
      </c>
    </row>
    <row r="549" spans="1:19" ht="14.4" customHeight="1" x14ac:dyDescent="0.3">
      <c r="A549" s="831" t="s">
        <v>5393</v>
      </c>
      <c r="B549" s="832" t="s">
        <v>5394</v>
      </c>
      <c r="C549" s="832" t="s">
        <v>612</v>
      </c>
      <c r="D549" s="832" t="s">
        <v>2596</v>
      </c>
      <c r="E549" s="832" t="s">
        <v>5586</v>
      </c>
      <c r="F549" s="832" t="s">
        <v>5611</v>
      </c>
      <c r="G549" s="832" t="s">
        <v>5612</v>
      </c>
      <c r="H549" s="849">
        <v>106</v>
      </c>
      <c r="I549" s="849">
        <v>3922</v>
      </c>
      <c r="J549" s="832">
        <v>0.9464285714285714</v>
      </c>
      <c r="K549" s="832">
        <v>37</v>
      </c>
      <c r="L549" s="849">
        <v>112</v>
      </c>
      <c r="M549" s="849">
        <v>4144</v>
      </c>
      <c r="N549" s="832">
        <v>1</v>
      </c>
      <c r="O549" s="832">
        <v>37</v>
      </c>
      <c r="P549" s="849">
        <v>78</v>
      </c>
      <c r="Q549" s="849">
        <v>2886</v>
      </c>
      <c r="R549" s="837">
        <v>0.6964285714285714</v>
      </c>
      <c r="S549" s="850">
        <v>37</v>
      </c>
    </row>
    <row r="550" spans="1:19" ht="14.4" customHeight="1" x14ac:dyDescent="0.3">
      <c r="A550" s="831" t="s">
        <v>5393</v>
      </c>
      <c r="B550" s="832" t="s">
        <v>5394</v>
      </c>
      <c r="C550" s="832" t="s">
        <v>612</v>
      </c>
      <c r="D550" s="832" t="s">
        <v>2596</v>
      </c>
      <c r="E550" s="832" t="s">
        <v>5586</v>
      </c>
      <c r="F550" s="832" t="s">
        <v>5621</v>
      </c>
      <c r="G550" s="832" t="s">
        <v>5622</v>
      </c>
      <c r="H550" s="849">
        <v>3</v>
      </c>
      <c r="I550" s="849">
        <v>1062</v>
      </c>
      <c r="J550" s="832">
        <v>2.9915492957746479</v>
      </c>
      <c r="K550" s="832">
        <v>354</v>
      </c>
      <c r="L550" s="849">
        <v>1</v>
      </c>
      <c r="M550" s="849">
        <v>355</v>
      </c>
      <c r="N550" s="832">
        <v>1</v>
      </c>
      <c r="O550" s="832">
        <v>355</v>
      </c>
      <c r="P550" s="849">
        <v>5</v>
      </c>
      <c r="Q550" s="849">
        <v>1775</v>
      </c>
      <c r="R550" s="837">
        <v>5</v>
      </c>
      <c r="S550" s="850">
        <v>355</v>
      </c>
    </row>
    <row r="551" spans="1:19" ht="14.4" customHeight="1" x14ac:dyDescent="0.3">
      <c r="A551" s="831" t="s">
        <v>5393</v>
      </c>
      <c r="B551" s="832" t="s">
        <v>5394</v>
      </c>
      <c r="C551" s="832" t="s">
        <v>612</v>
      </c>
      <c r="D551" s="832" t="s">
        <v>2596</v>
      </c>
      <c r="E551" s="832" t="s">
        <v>5586</v>
      </c>
      <c r="F551" s="832" t="s">
        <v>5633</v>
      </c>
      <c r="G551" s="832" t="s">
        <v>5634</v>
      </c>
      <c r="H551" s="849">
        <v>98</v>
      </c>
      <c r="I551" s="849">
        <v>17346</v>
      </c>
      <c r="J551" s="832">
        <v>0.90740740740740744</v>
      </c>
      <c r="K551" s="832">
        <v>177</v>
      </c>
      <c r="L551" s="849">
        <v>108</v>
      </c>
      <c r="M551" s="849">
        <v>19116</v>
      </c>
      <c r="N551" s="832">
        <v>1</v>
      </c>
      <c r="O551" s="832">
        <v>177</v>
      </c>
      <c r="P551" s="849">
        <v>71</v>
      </c>
      <c r="Q551" s="849">
        <v>12638</v>
      </c>
      <c r="R551" s="837">
        <v>0.66112157355095214</v>
      </c>
      <c r="S551" s="850">
        <v>178</v>
      </c>
    </row>
    <row r="552" spans="1:19" ht="14.4" customHeight="1" x14ac:dyDescent="0.3">
      <c r="A552" s="831" t="s">
        <v>5393</v>
      </c>
      <c r="B552" s="832" t="s">
        <v>5394</v>
      </c>
      <c r="C552" s="832" t="s">
        <v>612</v>
      </c>
      <c r="D552" s="832" t="s">
        <v>2596</v>
      </c>
      <c r="E552" s="832" t="s">
        <v>5586</v>
      </c>
      <c r="F552" s="832" t="s">
        <v>5637</v>
      </c>
      <c r="G552" s="832" t="s">
        <v>5638</v>
      </c>
      <c r="H552" s="849">
        <v>5</v>
      </c>
      <c r="I552" s="849">
        <v>3505</v>
      </c>
      <c r="J552" s="832">
        <v>1</v>
      </c>
      <c r="K552" s="832">
        <v>701</v>
      </c>
      <c r="L552" s="849">
        <v>5</v>
      </c>
      <c r="M552" s="849">
        <v>3505</v>
      </c>
      <c r="N552" s="832">
        <v>1</v>
      </c>
      <c r="O552" s="832">
        <v>701</v>
      </c>
      <c r="P552" s="849">
        <v>3</v>
      </c>
      <c r="Q552" s="849">
        <v>2106</v>
      </c>
      <c r="R552" s="837">
        <v>0.6008559201141227</v>
      </c>
      <c r="S552" s="850">
        <v>702</v>
      </c>
    </row>
    <row r="553" spans="1:19" ht="14.4" customHeight="1" x14ac:dyDescent="0.3">
      <c r="A553" s="831" t="s">
        <v>5393</v>
      </c>
      <c r="B553" s="832" t="s">
        <v>5394</v>
      </c>
      <c r="C553" s="832" t="s">
        <v>612</v>
      </c>
      <c r="D553" s="832" t="s">
        <v>2597</v>
      </c>
      <c r="E553" s="832" t="s">
        <v>5586</v>
      </c>
      <c r="F553" s="832" t="s">
        <v>5591</v>
      </c>
      <c r="G553" s="832" t="s">
        <v>5592</v>
      </c>
      <c r="H553" s="849">
        <v>7</v>
      </c>
      <c r="I553" s="849">
        <v>259</v>
      </c>
      <c r="J553" s="832"/>
      <c r="K553" s="832">
        <v>37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5393</v>
      </c>
      <c r="B554" s="832" t="s">
        <v>5394</v>
      </c>
      <c r="C554" s="832" t="s">
        <v>612</v>
      </c>
      <c r="D554" s="832" t="s">
        <v>2597</v>
      </c>
      <c r="E554" s="832" t="s">
        <v>5586</v>
      </c>
      <c r="F554" s="832" t="s">
        <v>5609</v>
      </c>
      <c r="G554" s="832" t="s">
        <v>5610</v>
      </c>
      <c r="H554" s="849">
        <v>1</v>
      </c>
      <c r="I554" s="849">
        <v>33.33</v>
      </c>
      <c r="J554" s="832">
        <v>1</v>
      </c>
      <c r="K554" s="832">
        <v>33.33</v>
      </c>
      <c r="L554" s="849">
        <v>1</v>
      </c>
      <c r="M554" s="849">
        <v>33.33</v>
      </c>
      <c r="N554" s="832">
        <v>1</v>
      </c>
      <c r="O554" s="832">
        <v>33.33</v>
      </c>
      <c r="P554" s="849">
        <v>1</v>
      </c>
      <c r="Q554" s="849">
        <v>33.33</v>
      </c>
      <c r="R554" s="837">
        <v>1</v>
      </c>
      <c r="S554" s="850">
        <v>33.33</v>
      </c>
    </row>
    <row r="555" spans="1:19" ht="14.4" customHeight="1" x14ac:dyDescent="0.3">
      <c r="A555" s="831" t="s">
        <v>5393</v>
      </c>
      <c r="B555" s="832" t="s">
        <v>5394</v>
      </c>
      <c r="C555" s="832" t="s">
        <v>612</v>
      </c>
      <c r="D555" s="832" t="s">
        <v>2597</v>
      </c>
      <c r="E555" s="832" t="s">
        <v>5586</v>
      </c>
      <c r="F555" s="832" t="s">
        <v>5611</v>
      </c>
      <c r="G555" s="832" t="s">
        <v>5612</v>
      </c>
      <c r="H555" s="849">
        <v>2</v>
      </c>
      <c r="I555" s="849">
        <v>74</v>
      </c>
      <c r="J555" s="832">
        <v>2</v>
      </c>
      <c r="K555" s="832">
        <v>37</v>
      </c>
      <c r="L555" s="849">
        <v>1</v>
      </c>
      <c r="M555" s="849">
        <v>37</v>
      </c>
      <c r="N555" s="832">
        <v>1</v>
      </c>
      <c r="O555" s="832">
        <v>37</v>
      </c>
      <c r="P555" s="849">
        <v>1</v>
      </c>
      <c r="Q555" s="849">
        <v>37</v>
      </c>
      <c r="R555" s="837">
        <v>1</v>
      </c>
      <c r="S555" s="850">
        <v>37</v>
      </c>
    </row>
    <row r="556" spans="1:19" ht="14.4" customHeight="1" x14ac:dyDescent="0.3">
      <c r="A556" s="831" t="s">
        <v>5393</v>
      </c>
      <c r="B556" s="832" t="s">
        <v>5394</v>
      </c>
      <c r="C556" s="832" t="s">
        <v>612</v>
      </c>
      <c r="D556" s="832" t="s">
        <v>2597</v>
      </c>
      <c r="E556" s="832" t="s">
        <v>5586</v>
      </c>
      <c r="F556" s="832" t="s">
        <v>5621</v>
      </c>
      <c r="G556" s="832" t="s">
        <v>5622</v>
      </c>
      <c r="H556" s="849">
        <v>3</v>
      </c>
      <c r="I556" s="849">
        <v>1062</v>
      </c>
      <c r="J556" s="832">
        <v>2.9915492957746479</v>
      </c>
      <c r="K556" s="832">
        <v>354</v>
      </c>
      <c r="L556" s="849">
        <v>1</v>
      </c>
      <c r="M556" s="849">
        <v>355</v>
      </c>
      <c r="N556" s="832">
        <v>1</v>
      </c>
      <c r="O556" s="832">
        <v>355</v>
      </c>
      <c r="P556" s="849">
        <v>1</v>
      </c>
      <c r="Q556" s="849">
        <v>355</v>
      </c>
      <c r="R556" s="837">
        <v>1</v>
      </c>
      <c r="S556" s="850">
        <v>355</v>
      </c>
    </row>
    <row r="557" spans="1:19" ht="14.4" customHeight="1" x14ac:dyDescent="0.3">
      <c r="A557" s="831" t="s">
        <v>5393</v>
      </c>
      <c r="B557" s="832" t="s">
        <v>5394</v>
      </c>
      <c r="C557" s="832" t="s">
        <v>612</v>
      </c>
      <c r="D557" s="832" t="s">
        <v>2572</v>
      </c>
      <c r="E557" s="832" t="s">
        <v>5586</v>
      </c>
      <c r="F557" s="832" t="s">
        <v>5591</v>
      </c>
      <c r="G557" s="832" t="s">
        <v>5592</v>
      </c>
      <c r="H557" s="849"/>
      <c r="I557" s="849"/>
      <c r="J557" s="832"/>
      <c r="K557" s="832"/>
      <c r="L557" s="849"/>
      <c r="M557" s="849"/>
      <c r="N557" s="832"/>
      <c r="O557" s="832"/>
      <c r="P557" s="849">
        <v>2</v>
      </c>
      <c r="Q557" s="849">
        <v>74</v>
      </c>
      <c r="R557" s="837"/>
      <c r="S557" s="850">
        <v>37</v>
      </c>
    </row>
    <row r="558" spans="1:19" ht="14.4" customHeight="1" x14ac:dyDescent="0.3">
      <c r="A558" s="831" t="s">
        <v>5393</v>
      </c>
      <c r="B558" s="832" t="s">
        <v>5394</v>
      </c>
      <c r="C558" s="832" t="s">
        <v>612</v>
      </c>
      <c r="D558" s="832" t="s">
        <v>2572</v>
      </c>
      <c r="E558" s="832" t="s">
        <v>5586</v>
      </c>
      <c r="F558" s="832" t="s">
        <v>5609</v>
      </c>
      <c r="G558" s="832" t="s">
        <v>5610</v>
      </c>
      <c r="H558" s="849"/>
      <c r="I558" s="849"/>
      <c r="J558" s="832"/>
      <c r="K558" s="832"/>
      <c r="L558" s="849"/>
      <c r="M558" s="849"/>
      <c r="N558" s="832"/>
      <c r="O558" s="832"/>
      <c r="P558" s="849">
        <v>3</v>
      </c>
      <c r="Q558" s="849">
        <v>100</v>
      </c>
      <c r="R558" s="837"/>
      <c r="S558" s="850">
        <v>33.333333333333336</v>
      </c>
    </row>
    <row r="559" spans="1:19" ht="14.4" customHeight="1" x14ac:dyDescent="0.3">
      <c r="A559" s="831" t="s">
        <v>5393</v>
      </c>
      <c r="B559" s="832" t="s">
        <v>5394</v>
      </c>
      <c r="C559" s="832" t="s">
        <v>612</v>
      </c>
      <c r="D559" s="832" t="s">
        <v>2572</v>
      </c>
      <c r="E559" s="832" t="s">
        <v>5586</v>
      </c>
      <c r="F559" s="832" t="s">
        <v>5611</v>
      </c>
      <c r="G559" s="832" t="s">
        <v>5612</v>
      </c>
      <c r="H559" s="849"/>
      <c r="I559" s="849"/>
      <c r="J559" s="832"/>
      <c r="K559" s="832"/>
      <c r="L559" s="849"/>
      <c r="M559" s="849"/>
      <c r="N559" s="832"/>
      <c r="O559" s="832"/>
      <c r="P559" s="849">
        <v>3</v>
      </c>
      <c r="Q559" s="849">
        <v>111</v>
      </c>
      <c r="R559" s="837"/>
      <c r="S559" s="850">
        <v>37</v>
      </c>
    </row>
    <row r="560" spans="1:19" ht="14.4" customHeight="1" x14ac:dyDescent="0.3">
      <c r="A560" s="831" t="s">
        <v>5393</v>
      </c>
      <c r="B560" s="832" t="s">
        <v>5394</v>
      </c>
      <c r="C560" s="832" t="s">
        <v>612</v>
      </c>
      <c r="D560" s="832" t="s">
        <v>2572</v>
      </c>
      <c r="E560" s="832" t="s">
        <v>5586</v>
      </c>
      <c r="F560" s="832" t="s">
        <v>5621</v>
      </c>
      <c r="G560" s="832" t="s">
        <v>5622</v>
      </c>
      <c r="H560" s="849"/>
      <c r="I560" s="849"/>
      <c r="J560" s="832"/>
      <c r="K560" s="832"/>
      <c r="L560" s="849"/>
      <c r="M560" s="849"/>
      <c r="N560" s="832"/>
      <c r="O560" s="832"/>
      <c r="P560" s="849">
        <v>2</v>
      </c>
      <c r="Q560" s="849">
        <v>710</v>
      </c>
      <c r="R560" s="837"/>
      <c r="S560" s="850">
        <v>355</v>
      </c>
    </row>
    <row r="561" spans="1:19" ht="14.4" customHeight="1" x14ac:dyDescent="0.3">
      <c r="A561" s="831" t="s">
        <v>5393</v>
      </c>
      <c r="B561" s="832" t="s">
        <v>5394</v>
      </c>
      <c r="C561" s="832" t="s">
        <v>612</v>
      </c>
      <c r="D561" s="832" t="s">
        <v>2572</v>
      </c>
      <c r="E561" s="832" t="s">
        <v>5586</v>
      </c>
      <c r="F561" s="832" t="s">
        <v>5633</v>
      </c>
      <c r="G561" s="832" t="s">
        <v>5634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178</v>
      </c>
      <c r="R561" s="837"/>
      <c r="S561" s="850">
        <v>178</v>
      </c>
    </row>
    <row r="562" spans="1:19" ht="14.4" customHeight="1" x14ac:dyDescent="0.3">
      <c r="A562" s="831" t="s">
        <v>5393</v>
      </c>
      <c r="B562" s="832" t="s">
        <v>5394</v>
      </c>
      <c r="C562" s="832" t="s">
        <v>642</v>
      </c>
      <c r="D562" s="832" t="s">
        <v>5386</v>
      </c>
      <c r="E562" s="832" t="s">
        <v>5395</v>
      </c>
      <c r="F562" s="832" t="s">
        <v>5483</v>
      </c>
      <c r="G562" s="832" t="s">
        <v>5481</v>
      </c>
      <c r="H562" s="849"/>
      <c r="I562" s="849"/>
      <c r="J562" s="832"/>
      <c r="K562" s="832"/>
      <c r="L562" s="849">
        <v>6</v>
      </c>
      <c r="M562" s="849">
        <v>285020</v>
      </c>
      <c r="N562" s="832">
        <v>1</v>
      </c>
      <c r="O562" s="832">
        <v>47503.333333333336</v>
      </c>
      <c r="P562" s="849"/>
      <c r="Q562" s="849"/>
      <c r="R562" s="837"/>
      <c r="S562" s="850"/>
    </row>
    <row r="563" spans="1:19" ht="14.4" customHeight="1" x14ac:dyDescent="0.3">
      <c r="A563" s="831" t="s">
        <v>5393</v>
      </c>
      <c r="B563" s="832" t="s">
        <v>5394</v>
      </c>
      <c r="C563" s="832" t="s">
        <v>642</v>
      </c>
      <c r="D563" s="832" t="s">
        <v>5386</v>
      </c>
      <c r="E563" s="832" t="s">
        <v>5395</v>
      </c>
      <c r="F563" s="832" t="s">
        <v>5533</v>
      </c>
      <c r="G563" s="832" t="s">
        <v>5534</v>
      </c>
      <c r="H563" s="849"/>
      <c r="I563" s="849"/>
      <c r="J563" s="832"/>
      <c r="K563" s="832"/>
      <c r="L563" s="849"/>
      <c r="M563" s="849"/>
      <c r="N563" s="832"/>
      <c r="O563" s="832"/>
      <c r="P563" s="849">
        <v>0</v>
      </c>
      <c r="Q563" s="849">
        <v>0</v>
      </c>
      <c r="R563" s="837"/>
      <c r="S563" s="850"/>
    </row>
    <row r="564" spans="1:19" ht="14.4" customHeight="1" x14ac:dyDescent="0.3">
      <c r="A564" s="831" t="s">
        <v>5393</v>
      </c>
      <c r="B564" s="832" t="s">
        <v>5394</v>
      </c>
      <c r="C564" s="832" t="s">
        <v>642</v>
      </c>
      <c r="D564" s="832" t="s">
        <v>5386</v>
      </c>
      <c r="E564" s="832" t="s">
        <v>5586</v>
      </c>
      <c r="F564" s="832" t="s">
        <v>5605</v>
      </c>
      <c r="G564" s="832" t="s">
        <v>5606</v>
      </c>
      <c r="H564" s="849"/>
      <c r="I564" s="849"/>
      <c r="J564" s="832"/>
      <c r="K564" s="832"/>
      <c r="L564" s="849">
        <v>2</v>
      </c>
      <c r="M564" s="849">
        <v>0</v>
      </c>
      <c r="N564" s="832"/>
      <c r="O564" s="832">
        <v>0</v>
      </c>
      <c r="P564" s="849">
        <v>0</v>
      </c>
      <c r="Q564" s="849">
        <v>0</v>
      </c>
      <c r="R564" s="837"/>
      <c r="S564" s="850"/>
    </row>
    <row r="565" spans="1:19" ht="14.4" customHeight="1" x14ac:dyDescent="0.3">
      <c r="A565" s="831" t="s">
        <v>5393</v>
      </c>
      <c r="B565" s="832" t="s">
        <v>5394</v>
      </c>
      <c r="C565" s="832" t="s">
        <v>5639</v>
      </c>
      <c r="D565" s="832" t="s">
        <v>5386</v>
      </c>
      <c r="E565" s="832" t="s">
        <v>5395</v>
      </c>
      <c r="F565" s="832" t="s">
        <v>5406</v>
      </c>
      <c r="G565" s="832" t="s">
        <v>5640</v>
      </c>
      <c r="H565" s="849">
        <v>1.4210854715202004E-14</v>
      </c>
      <c r="I565" s="849">
        <v>0</v>
      </c>
      <c r="J565" s="832">
        <v>0</v>
      </c>
      <c r="K565" s="832">
        <v>0</v>
      </c>
      <c r="L565" s="849">
        <v>0</v>
      </c>
      <c r="M565" s="849">
        <v>1.4551915228366852E-11</v>
      </c>
      <c r="N565" s="832">
        <v>1</v>
      </c>
      <c r="O565" s="832"/>
      <c r="P565" s="849">
        <v>-1.4210854715202004E-14</v>
      </c>
      <c r="Q565" s="849">
        <v>-5.8207660913467407E-11</v>
      </c>
      <c r="R565" s="837">
        <v>-4</v>
      </c>
      <c r="S565" s="850">
        <v>4096</v>
      </c>
    </row>
    <row r="566" spans="1:19" ht="14.4" customHeight="1" x14ac:dyDescent="0.3">
      <c r="A566" s="831" t="s">
        <v>5393</v>
      </c>
      <c r="B566" s="832" t="s">
        <v>5394</v>
      </c>
      <c r="C566" s="832" t="s">
        <v>5639</v>
      </c>
      <c r="D566" s="832" t="s">
        <v>5386</v>
      </c>
      <c r="E566" s="832" t="s">
        <v>5395</v>
      </c>
      <c r="F566" s="832" t="s">
        <v>5408</v>
      </c>
      <c r="G566" s="832" t="s">
        <v>5640</v>
      </c>
      <c r="H566" s="849">
        <v>-1.4210854715202004E-14</v>
      </c>
      <c r="I566" s="849">
        <v>1.7462298274040222E-10</v>
      </c>
      <c r="J566" s="832">
        <v>0.375</v>
      </c>
      <c r="K566" s="832">
        <v>-12288</v>
      </c>
      <c r="L566" s="849">
        <v>0</v>
      </c>
      <c r="M566" s="849">
        <v>4.6566128730773926E-10</v>
      </c>
      <c r="N566" s="832">
        <v>1</v>
      </c>
      <c r="O566" s="832"/>
      <c r="P566" s="849">
        <v>0</v>
      </c>
      <c r="Q566" s="849">
        <v>4.3655745685100555E-10</v>
      </c>
      <c r="R566" s="837">
        <v>0.9375</v>
      </c>
      <c r="S566" s="850"/>
    </row>
    <row r="567" spans="1:19" ht="14.4" customHeight="1" x14ac:dyDescent="0.3">
      <c r="A567" s="831" t="s">
        <v>5393</v>
      </c>
      <c r="B567" s="832" t="s">
        <v>5394</v>
      </c>
      <c r="C567" s="832" t="s">
        <v>5639</v>
      </c>
      <c r="D567" s="832" t="s">
        <v>5386</v>
      </c>
      <c r="E567" s="832" t="s">
        <v>5395</v>
      </c>
      <c r="F567" s="832" t="s">
        <v>5411</v>
      </c>
      <c r="G567" s="832" t="s">
        <v>4300</v>
      </c>
      <c r="H567" s="849">
        <v>0</v>
      </c>
      <c r="I567" s="849">
        <v>1.4551915228366852E-11</v>
      </c>
      <c r="J567" s="832">
        <v>-0.5</v>
      </c>
      <c r="K567" s="832"/>
      <c r="L567" s="849">
        <v>0</v>
      </c>
      <c r="M567" s="849">
        <v>-2.9103830456733704E-11</v>
      </c>
      <c r="N567" s="832">
        <v>1</v>
      </c>
      <c r="O567" s="832"/>
      <c r="P567" s="849"/>
      <c r="Q567" s="849"/>
      <c r="R567" s="837"/>
      <c r="S567" s="850"/>
    </row>
    <row r="568" spans="1:19" ht="14.4" customHeight="1" x14ac:dyDescent="0.3">
      <c r="A568" s="831" t="s">
        <v>5393</v>
      </c>
      <c r="B568" s="832" t="s">
        <v>5394</v>
      </c>
      <c r="C568" s="832" t="s">
        <v>5639</v>
      </c>
      <c r="D568" s="832" t="s">
        <v>5386</v>
      </c>
      <c r="E568" s="832" t="s">
        <v>5395</v>
      </c>
      <c r="F568" s="832" t="s">
        <v>5412</v>
      </c>
      <c r="G568" s="832" t="s">
        <v>5641</v>
      </c>
      <c r="H568" s="849">
        <v>0</v>
      </c>
      <c r="I568" s="849">
        <v>0</v>
      </c>
      <c r="J568" s="832">
        <v>0</v>
      </c>
      <c r="K568" s="832"/>
      <c r="L568" s="849">
        <v>0</v>
      </c>
      <c r="M568" s="849">
        <v>-5.8207660913467407E-11</v>
      </c>
      <c r="N568" s="832">
        <v>1</v>
      </c>
      <c r="O568" s="832"/>
      <c r="P568" s="849">
        <v>0</v>
      </c>
      <c r="Q568" s="849">
        <v>0</v>
      </c>
      <c r="R568" s="837">
        <v>0</v>
      </c>
      <c r="S568" s="850"/>
    </row>
    <row r="569" spans="1:19" ht="14.4" customHeight="1" x14ac:dyDescent="0.3">
      <c r="A569" s="831" t="s">
        <v>5393</v>
      </c>
      <c r="B569" s="832" t="s">
        <v>5394</v>
      </c>
      <c r="C569" s="832" t="s">
        <v>5639</v>
      </c>
      <c r="D569" s="832" t="s">
        <v>5386</v>
      </c>
      <c r="E569" s="832" t="s">
        <v>5395</v>
      </c>
      <c r="F569" s="832" t="s">
        <v>5415</v>
      </c>
      <c r="G569" s="832" t="s">
        <v>2511</v>
      </c>
      <c r="H569" s="849">
        <v>0</v>
      </c>
      <c r="I569" s="849">
        <v>-1.0913936421275139E-10</v>
      </c>
      <c r="J569" s="832">
        <v>0.234375</v>
      </c>
      <c r="K569" s="832"/>
      <c r="L569" s="849">
        <v>0</v>
      </c>
      <c r="M569" s="849">
        <v>-4.6566128730773926E-10</v>
      </c>
      <c r="N569" s="832">
        <v>1</v>
      </c>
      <c r="O569" s="832"/>
      <c r="P569" s="849">
        <v>0</v>
      </c>
      <c r="Q569" s="849">
        <v>0</v>
      </c>
      <c r="R569" s="837">
        <v>0</v>
      </c>
      <c r="S569" s="850"/>
    </row>
    <row r="570" spans="1:19" ht="14.4" customHeight="1" x14ac:dyDescent="0.3">
      <c r="A570" s="831" t="s">
        <v>5393</v>
      </c>
      <c r="B570" s="832" t="s">
        <v>5394</v>
      </c>
      <c r="C570" s="832" t="s">
        <v>5639</v>
      </c>
      <c r="D570" s="832" t="s">
        <v>5386</v>
      </c>
      <c r="E570" s="832" t="s">
        <v>5395</v>
      </c>
      <c r="F570" s="832" t="s">
        <v>5416</v>
      </c>
      <c r="G570" s="832" t="s">
        <v>2511</v>
      </c>
      <c r="H570" s="849">
        <v>0</v>
      </c>
      <c r="I570" s="849">
        <v>2.2118911147117615E-9</v>
      </c>
      <c r="J570" s="832">
        <v>2.5333333333333332</v>
      </c>
      <c r="K570" s="832"/>
      <c r="L570" s="849">
        <v>0</v>
      </c>
      <c r="M570" s="849">
        <v>8.7311491370201111E-10</v>
      </c>
      <c r="N570" s="832">
        <v>1</v>
      </c>
      <c r="O570" s="832"/>
      <c r="P570" s="849"/>
      <c r="Q570" s="849"/>
      <c r="R570" s="837"/>
      <c r="S570" s="850"/>
    </row>
    <row r="571" spans="1:19" ht="14.4" customHeight="1" x14ac:dyDescent="0.3">
      <c r="A571" s="831" t="s">
        <v>5393</v>
      </c>
      <c r="B571" s="832" t="s">
        <v>5394</v>
      </c>
      <c r="C571" s="832" t="s">
        <v>5639</v>
      </c>
      <c r="D571" s="832" t="s">
        <v>5386</v>
      </c>
      <c r="E571" s="832" t="s">
        <v>5395</v>
      </c>
      <c r="F571" s="832" t="s">
        <v>5418</v>
      </c>
      <c r="G571" s="832" t="s">
        <v>5642</v>
      </c>
      <c r="H571" s="849">
        <v>0</v>
      </c>
      <c r="I571" s="849">
        <v>0</v>
      </c>
      <c r="J571" s="832"/>
      <c r="K571" s="832"/>
      <c r="L571" s="849">
        <v>0</v>
      </c>
      <c r="M571" s="849">
        <v>0</v>
      </c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5393</v>
      </c>
      <c r="B572" s="832" t="s">
        <v>5394</v>
      </c>
      <c r="C572" s="832" t="s">
        <v>5639</v>
      </c>
      <c r="D572" s="832" t="s">
        <v>5386</v>
      </c>
      <c r="E572" s="832" t="s">
        <v>5395</v>
      </c>
      <c r="F572" s="832" t="s">
        <v>5423</v>
      </c>
      <c r="G572" s="832" t="s">
        <v>2511</v>
      </c>
      <c r="H572" s="849"/>
      <c r="I572" s="849"/>
      <c r="J572" s="832"/>
      <c r="K572" s="832"/>
      <c r="L572" s="849">
        <v>0</v>
      </c>
      <c r="M572" s="849">
        <v>2.6193447411060333E-10</v>
      </c>
      <c r="N572" s="832">
        <v>1</v>
      </c>
      <c r="O572" s="832"/>
      <c r="P572" s="849"/>
      <c r="Q572" s="849"/>
      <c r="R572" s="837"/>
      <c r="S572" s="850"/>
    </row>
    <row r="573" spans="1:19" ht="14.4" customHeight="1" x14ac:dyDescent="0.3">
      <c r="A573" s="831" t="s">
        <v>5393</v>
      </c>
      <c r="B573" s="832" t="s">
        <v>5394</v>
      </c>
      <c r="C573" s="832" t="s">
        <v>5639</v>
      </c>
      <c r="D573" s="832" t="s">
        <v>5386</v>
      </c>
      <c r="E573" s="832" t="s">
        <v>5395</v>
      </c>
      <c r="F573" s="832" t="s">
        <v>5424</v>
      </c>
      <c r="G573" s="832" t="s">
        <v>5643</v>
      </c>
      <c r="H573" s="849">
        <v>0</v>
      </c>
      <c r="I573" s="849">
        <v>-1.7462298274040222E-10</v>
      </c>
      <c r="J573" s="832">
        <v>-3</v>
      </c>
      <c r="K573" s="832"/>
      <c r="L573" s="849">
        <v>0</v>
      </c>
      <c r="M573" s="849">
        <v>5.8207660913467407E-11</v>
      </c>
      <c r="N573" s="832">
        <v>1</v>
      </c>
      <c r="O573" s="832"/>
      <c r="P573" s="849">
        <v>0</v>
      </c>
      <c r="Q573" s="849">
        <v>1.1641532182693481E-10</v>
      </c>
      <c r="R573" s="837">
        <v>2</v>
      </c>
      <c r="S573" s="850"/>
    </row>
    <row r="574" spans="1:19" ht="14.4" customHeight="1" x14ac:dyDescent="0.3">
      <c r="A574" s="831" t="s">
        <v>5393</v>
      </c>
      <c r="B574" s="832" t="s">
        <v>5394</v>
      </c>
      <c r="C574" s="832" t="s">
        <v>5639</v>
      </c>
      <c r="D574" s="832" t="s">
        <v>5386</v>
      </c>
      <c r="E574" s="832" t="s">
        <v>5395</v>
      </c>
      <c r="F574" s="832" t="s">
        <v>5425</v>
      </c>
      <c r="G574" s="832" t="s">
        <v>5643</v>
      </c>
      <c r="H574" s="849">
        <v>0</v>
      </c>
      <c r="I574" s="849">
        <v>-1.1641532182693481E-10</v>
      </c>
      <c r="J574" s="832"/>
      <c r="K574" s="832"/>
      <c r="L574" s="849">
        <v>0</v>
      </c>
      <c r="M574" s="849">
        <v>0</v>
      </c>
      <c r="N574" s="832"/>
      <c r="O574" s="832"/>
      <c r="P574" s="849">
        <v>0</v>
      </c>
      <c r="Q574" s="849">
        <v>-4.6566128730773926E-10</v>
      </c>
      <c r="R574" s="837"/>
      <c r="S574" s="850"/>
    </row>
    <row r="575" spans="1:19" ht="14.4" customHeight="1" x14ac:dyDescent="0.3">
      <c r="A575" s="831" t="s">
        <v>5393</v>
      </c>
      <c r="B575" s="832" t="s">
        <v>5394</v>
      </c>
      <c r="C575" s="832" t="s">
        <v>5639</v>
      </c>
      <c r="D575" s="832" t="s">
        <v>5386</v>
      </c>
      <c r="E575" s="832" t="s">
        <v>5395</v>
      </c>
      <c r="F575" s="832" t="s">
        <v>5426</v>
      </c>
      <c r="G575" s="832" t="s">
        <v>5643</v>
      </c>
      <c r="H575" s="849">
        <v>0</v>
      </c>
      <c r="I575" s="849">
        <v>8.149072527885437E-10</v>
      </c>
      <c r="J575" s="832">
        <v>3.5</v>
      </c>
      <c r="K575" s="832"/>
      <c r="L575" s="849">
        <v>0</v>
      </c>
      <c r="M575" s="849">
        <v>2.3283064365386963E-10</v>
      </c>
      <c r="N575" s="832">
        <v>1</v>
      </c>
      <c r="O575" s="832"/>
      <c r="P575" s="849">
        <v>0</v>
      </c>
      <c r="Q575" s="849">
        <v>1.1641532182693481E-10</v>
      </c>
      <c r="R575" s="837">
        <v>0.5</v>
      </c>
      <c r="S575" s="850"/>
    </row>
    <row r="576" spans="1:19" ht="14.4" customHeight="1" x14ac:dyDescent="0.3">
      <c r="A576" s="831" t="s">
        <v>5393</v>
      </c>
      <c r="B576" s="832" t="s">
        <v>5394</v>
      </c>
      <c r="C576" s="832" t="s">
        <v>5639</v>
      </c>
      <c r="D576" s="832" t="s">
        <v>5386</v>
      </c>
      <c r="E576" s="832" t="s">
        <v>5395</v>
      </c>
      <c r="F576" s="832" t="s">
        <v>5427</v>
      </c>
      <c r="G576" s="832" t="s">
        <v>5644</v>
      </c>
      <c r="H576" s="849">
        <v>0</v>
      </c>
      <c r="I576" s="849">
        <v>0</v>
      </c>
      <c r="J576" s="832">
        <v>0</v>
      </c>
      <c r="K576" s="832"/>
      <c r="L576" s="849">
        <v>0</v>
      </c>
      <c r="M576" s="849">
        <v>-1.1641532182693481E-10</v>
      </c>
      <c r="N576" s="832">
        <v>1</v>
      </c>
      <c r="O576" s="832"/>
      <c r="P576" s="849"/>
      <c r="Q576" s="849"/>
      <c r="R576" s="837"/>
      <c r="S576" s="850"/>
    </row>
    <row r="577" spans="1:19" ht="14.4" customHeight="1" x14ac:dyDescent="0.3">
      <c r="A577" s="831" t="s">
        <v>5393</v>
      </c>
      <c r="B577" s="832" t="s">
        <v>5394</v>
      </c>
      <c r="C577" s="832" t="s">
        <v>5639</v>
      </c>
      <c r="D577" s="832" t="s">
        <v>5386</v>
      </c>
      <c r="E577" s="832" t="s">
        <v>5395</v>
      </c>
      <c r="F577" s="832" t="s">
        <v>5469</v>
      </c>
      <c r="G577" s="832" t="s">
        <v>5644</v>
      </c>
      <c r="H577" s="849">
        <v>0</v>
      </c>
      <c r="I577" s="849">
        <v>-5.8207660913467407E-11</v>
      </c>
      <c r="J577" s="832">
        <v>-1</v>
      </c>
      <c r="K577" s="832"/>
      <c r="L577" s="849">
        <v>0</v>
      </c>
      <c r="M577" s="849">
        <v>5.8207660913467407E-11</v>
      </c>
      <c r="N577" s="832">
        <v>1</v>
      </c>
      <c r="O577" s="832"/>
      <c r="P577" s="849">
        <v>0</v>
      </c>
      <c r="Q577" s="849">
        <v>-1.1641532182693481E-10</v>
      </c>
      <c r="R577" s="837">
        <v>-2</v>
      </c>
      <c r="S577" s="850"/>
    </row>
    <row r="578" spans="1:19" ht="14.4" customHeight="1" x14ac:dyDescent="0.3">
      <c r="A578" s="831" t="s">
        <v>5393</v>
      </c>
      <c r="B578" s="832" t="s">
        <v>5394</v>
      </c>
      <c r="C578" s="832" t="s">
        <v>5639</v>
      </c>
      <c r="D578" s="832" t="s">
        <v>5386</v>
      </c>
      <c r="E578" s="832" t="s">
        <v>5395</v>
      </c>
      <c r="F578" s="832" t="s">
        <v>5472</v>
      </c>
      <c r="G578" s="832" t="s">
        <v>5473</v>
      </c>
      <c r="H578" s="849">
        <v>0</v>
      </c>
      <c r="I578" s="849">
        <v>0</v>
      </c>
      <c r="J578" s="832"/>
      <c r="K578" s="832"/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5393</v>
      </c>
      <c r="B579" s="832" t="s">
        <v>5394</v>
      </c>
      <c r="C579" s="832" t="s">
        <v>5639</v>
      </c>
      <c r="D579" s="832" t="s">
        <v>5386</v>
      </c>
      <c r="E579" s="832" t="s">
        <v>5395</v>
      </c>
      <c r="F579" s="832" t="s">
        <v>5478</v>
      </c>
      <c r="G579" s="832" t="s">
        <v>5479</v>
      </c>
      <c r="H579" s="849">
        <v>7.1054273576010019E-15</v>
      </c>
      <c r="I579" s="849">
        <v>1.6007106751203537E-10</v>
      </c>
      <c r="J579" s="832">
        <v>-0.7857142857142857</v>
      </c>
      <c r="K579" s="832">
        <v>22528</v>
      </c>
      <c r="L579" s="849">
        <v>0</v>
      </c>
      <c r="M579" s="849">
        <v>-2.0372681319713593E-10</v>
      </c>
      <c r="N579" s="832">
        <v>1</v>
      </c>
      <c r="O579" s="832"/>
      <c r="P579" s="849">
        <v>-1.0658141036401503E-14</v>
      </c>
      <c r="Q579" s="849">
        <v>5.8207660913467407E-11</v>
      </c>
      <c r="R579" s="837">
        <v>-0.2857142857142857</v>
      </c>
      <c r="S579" s="850">
        <v>-5461.333333333333</v>
      </c>
    </row>
    <row r="580" spans="1:19" ht="14.4" customHeight="1" x14ac:dyDescent="0.3">
      <c r="A580" s="831" t="s">
        <v>5393</v>
      </c>
      <c r="B580" s="832" t="s">
        <v>5394</v>
      </c>
      <c r="C580" s="832" t="s">
        <v>5639</v>
      </c>
      <c r="D580" s="832" t="s">
        <v>5386</v>
      </c>
      <c r="E580" s="832" t="s">
        <v>5395</v>
      </c>
      <c r="F580" s="832" t="s">
        <v>5484</v>
      </c>
      <c r="G580" s="832" t="s">
        <v>5645</v>
      </c>
      <c r="H580" s="849"/>
      <c r="I580" s="849"/>
      <c r="J580" s="832"/>
      <c r="K580" s="832"/>
      <c r="L580" s="849"/>
      <c r="M580" s="849"/>
      <c r="N580" s="832"/>
      <c r="O580" s="832"/>
      <c r="P580" s="849">
        <v>0</v>
      </c>
      <c r="Q580" s="849">
        <v>0</v>
      </c>
      <c r="R580" s="837"/>
      <c r="S580" s="850"/>
    </row>
    <row r="581" spans="1:19" ht="14.4" customHeight="1" x14ac:dyDescent="0.3">
      <c r="A581" s="831" t="s">
        <v>5393</v>
      </c>
      <c r="B581" s="832" t="s">
        <v>5394</v>
      </c>
      <c r="C581" s="832" t="s">
        <v>5639</v>
      </c>
      <c r="D581" s="832" t="s">
        <v>5386</v>
      </c>
      <c r="E581" s="832" t="s">
        <v>5395</v>
      </c>
      <c r="F581" s="832" t="s">
        <v>5486</v>
      </c>
      <c r="G581" s="832" t="s">
        <v>5487</v>
      </c>
      <c r="H581" s="849">
        <v>3.219646771412954E-15</v>
      </c>
      <c r="I581" s="849">
        <v>8.3673512563109398E-11</v>
      </c>
      <c r="J581" s="832">
        <v>46</v>
      </c>
      <c r="K581" s="832">
        <v>25988.413793103449</v>
      </c>
      <c r="L581" s="849">
        <v>-3.3306690738754696E-16</v>
      </c>
      <c r="M581" s="849">
        <v>1.8189894035458565E-12</v>
      </c>
      <c r="N581" s="832">
        <v>1</v>
      </c>
      <c r="O581" s="832">
        <v>-5461.333333333333</v>
      </c>
      <c r="P581" s="849">
        <v>0</v>
      </c>
      <c r="Q581" s="849">
        <v>0</v>
      </c>
      <c r="R581" s="837">
        <v>0</v>
      </c>
      <c r="S581" s="850"/>
    </row>
    <row r="582" spans="1:19" ht="14.4" customHeight="1" x14ac:dyDescent="0.3">
      <c r="A582" s="831" t="s">
        <v>5393</v>
      </c>
      <c r="B582" s="832" t="s">
        <v>5394</v>
      </c>
      <c r="C582" s="832" t="s">
        <v>5639</v>
      </c>
      <c r="D582" s="832" t="s">
        <v>5386</v>
      </c>
      <c r="E582" s="832" t="s">
        <v>5395</v>
      </c>
      <c r="F582" s="832" t="s">
        <v>5488</v>
      </c>
      <c r="G582" s="832" t="s">
        <v>5641</v>
      </c>
      <c r="H582" s="849">
        <v>0</v>
      </c>
      <c r="I582" s="849">
        <v>2.9103830456733704E-10</v>
      </c>
      <c r="J582" s="832">
        <v>-1.25</v>
      </c>
      <c r="K582" s="832"/>
      <c r="L582" s="849">
        <v>0</v>
      </c>
      <c r="M582" s="849">
        <v>-2.3283064365386963E-10</v>
      </c>
      <c r="N582" s="832">
        <v>1</v>
      </c>
      <c r="O582" s="832"/>
      <c r="P582" s="849">
        <v>0</v>
      </c>
      <c r="Q582" s="849">
        <v>0</v>
      </c>
      <c r="R582" s="837">
        <v>0</v>
      </c>
      <c r="S582" s="850"/>
    </row>
    <row r="583" spans="1:19" ht="14.4" customHeight="1" x14ac:dyDescent="0.3">
      <c r="A583" s="831" t="s">
        <v>5393</v>
      </c>
      <c r="B583" s="832" t="s">
        <v>5394</v>
      </c>
      <c r="C583" s="832" t="s">
        <v>5639</v>
      </c>
      <c r="D583" s="832" t="s">
        <v>5386</v>
      </c>
      <c r="E583" s="832" t="s">
        <v>5395</v>
      </c>
      <c r="F583" s="832" t="s">
        <v>5491</v>
      </c>
      <c r="G583" s="832" t="s">
        <v>5473</v>
      </c>
      <c r="H583" s="849"/>
      <c r="I583" s="849"/>
      <c r="J583" s="832"/>
      <c r="K583" s="832"/>
      <c r="L583" s="849">
        <v>0</v>
      </c>
      <c r="M583" s="849">
        <v>0</v>
      </c>
      <c r="N583" s="832"/>
      <c r="O583" s="832"/>
      <c r="P583" s="849">
        <v>0</v>
      </c>
      <c r="Q583" s="849">
        <v>-3.637978807091713E-12</v>
      </c>
      <c r="R583" s="837"/>
      <c r="S583" s="850"/>
    </row>
    <row r="584" spans="1:19" ht="14.4" customHeight="1" x14ac:dyDescent="0.3">
      <c r="A584" s="831" t="s">
        <v>5393</v>
      </c>
      <c r="B584" s="832" t="s">
        <v>5394</v>
      </c>
      <c r="C584" s="832" t="s">
        <v>5639</v>
      </c>
      <c r="D584" s="832" t="s">
        <v>5386</v>
      </c>
      <c r="E584" s="832" t="s">
        <v>5395</v>
      </c>
      <c r="F584" s="832" t="s">
        <v>5496</v>
      </c>
      <c r="G584" s="832" t="s">
        <v>5646</v>
      </c>
      <c r="H584" s="849"/>
      <c r="I584" s="849"/>
      <c r="J584" s="832"/>
      <c r="K584" s="832"/>
      <c r="L584" s="849">
        <v>0</v>
      </c>
      <c r="M584" s="849">
        <v>0</v>
      </c>
      <c r="N584" s="832"/>
      <c r="O584" s="832"/>
      <c r="P584" s="849">
        <v>0</v>
      </c>
      <c r="Q584" s="849">
        <v>0</v>
      </c>
      <c r="R584" s="837"/>
      <c r="S584" s="850"/>
    </row>
    <row r="585" spans="1:19" ht="14.4" customHeight="1" x14ac:dyDescent="0.3">
      <c r="A585" s="831" t="s">
        <v>5393</v>
      </c>
      <c r="B585" s="832" t="s">
        <v>5394</v>
      </c>
      <c r="C585" s="832" t="s">
        <v>5639</v>
      </c>
      <c r="D585" s="832" t="s">
        <v>5386</v>
      </c>
      <c r="E585" s="832" t="s">
        <v>5395</v>
      </c>
      <c r="F585" s="832" t="s">
        <v>5501</v>
      </c>
      <c r="G585" s="832" t="s">
        <v>5487</v>
      </c>
      <c r="H585" s="849">
        <v>0</v>
      </c>
      <c r="I585" s="849">
        <v>0</v>
      </c>
      <c r="J585" s="832"/>
      <c r="K585" s="832"/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5393</v>
      </c>
      <c r="B586" s="832" t="s">
        <v>5394</v>
      </c>
      <c r="C586" s="832" t="s">
        <v>5639</v>
      </c>
      <c r="D586" s="832" t="s">
        <v>5386</v>
      </c>
      <c r="E586" s="832" t="s">
        <v>5395</v>
      </c>
      <c r="F586" s="832" t="s">
        <v>5521</v>
      </c>
      <c r="G586" s="832" t="s">
        <v>5647</v>
      </c>
      <c r="H586" s="849">
        <v>0</v>
      </c>
      <c r="I586" s="849">
        <v>0</v>
      </c>
      <c r="J586" s="832">
        <v>0</v>
      </c>
      <c r="K586" s="832"/>
      <c r="L586" s="849">
        <v>0</v>
      </c>
      <c r="M586" s="849">
        <v>1.1641532182693481E-10</v>
      </c>
      <c r="N586" s="832">
        <v>1</v>
      </c>
      <c r="O586" s="832"/>
      <c r="P586" s="849">
        <v>0</v>
      </c>
      <c r="Q586" s="849">
        <v>-5.8207660913467407E-11</v>
      </c>
      <c r="R586" s="837">
        <v>-0.5</v>
      </c>
      <c r="S586" s="850"/>
    </row>
    <row r="587" spans="1:19" ht="14.4" customHeight="1" x14ac:dyDescent="0.3">
      <c r="A587" s="831" t="s">
        <v>5393</v>
      </c>
      <c r="B587" s="832" t="s">
        <v>5394</v>
      </c>
      <c r="C587" s="832" t="s">
        <v>5639</v>
      </c>
      <c r="D587" s="832" t="s">
        <v>5386</v>
      </c>
      <c r="E587" s="832" t="s">
        <v>5395</v>
      </c>
      <c r="F587" s="832" t="s">
        <v>5523</v>
      </c>
      <c r="G587" s="832" t="s">
        <v>5648</v>
      </c>
      <c r="H587" s="849">
        <v>-3.5527136788005009E-15</v>
      </c>
      <c r="I587" s="849">
        <v>5.8207660913467407E-11</v>
      </c>
      <c r="J587" s="832">
        <v>2.2857142857142856</v>
      </c>
      <c r="K587" s="832">
        <v>-16384</v>
      </c>
      <c r="L587" s="849">
        <v>6.2172489379008766E-15</v>
      </c>
      <c r="M587" s="849">
        <v>2.5465851649641991E-11</v>
      </c>
      <c r="N587" s="832">
        <v>1</v>
      </c>
      <c r="O587" s="832">
        <v>4096</v>
      </c>
      <c r="P587" s="849"/>
      <c r="Q587" s="849"/>
      <c r="R587" s="837"/>
      <c r="S587" s="850"/>
    </row>
    <row r="588" spans="1:19" ht="14.4" customHeight="1" x14ac:dyDescent="0.3">
      <c r="A588" s="831" t="s">
        <v>5393</v>
      </c>
      <c r="B588" s="832" t="s">
        <v>5394</v>
      </c>
      <c r="C588" s="832" t="s">
        <v>5639</v>
      </c>
      <c r="D588" s="832" t="s">
        <v>5386</v>
      </c>
      <c r="E588" s="832" t="s">
        <v>5395</v>
      </c>
      <c r="F588" s="832" t="s">
        <v>5528</v>
      </c>
      <c r="G588" s="832" t="s">
        <v>5649</v>
      </c>
      <c r="H588" s="849">
        <v>0</v>
      </c>
      <c r="I588" s="849">
        <v>0</v>
      </c>
      <c r="J588" s="832"/>
      <c r="K588" s="832"/>
      <c r="L588" s="849">
        <v>0</v>
      </c>
      <c r="M588" s="849">
        <v>0</v>
      </c>
      <c r="N588" s="832"/>
      <c r="O588" s="832"/>
      <c r="P588" s="849">
        <v>0</v>
      </c>
      <c r="Q588" s="849">
        <v>1.1641532182693481E-10</v>
      </c>
      <c r="R588" s="837"/>
      <c r="S588" s="850"/>
    </row>
    <row r="589" spans="1:19" ht="14.4" customHeight="1" x14ac:dyDescent="0.3">
      <c r="A589" s="831" t="s">
        <v>5393</v>
      </c>
      <c r="B589" s="832" t="s">
        <v>5394</v>
      </c>
      <c r="C589" s="832" t="s">
        <v>5639</v>
      </c>
      <c r="D589" s="832" t="s">
        <v>5386</v>
      </c>
      <c r="E589" s="832" t="s">
        <v>5395</v>
      </c>
      <c r="F589" s="832" t="s">
        <v>5530</v>
      </c>
      <c r="G589" s="832" t="s">
        <v>5650</v>
      </c>
      <c r="H589" s="849">
        <v>0</v>
      </c>
      <c r="I589" s="849">
        <v>0</v>
      </c>
      <c r="J589" s="832"/>
      <c r="K589" s="832"/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5393</v>
      </c>
      <c r="B590" s="832" t="s">
        <v>5394</v>
      </c>
      <c r="C590" s="832" t="s">
        <v>5639</v>
      </c>
      <c r="D590" s="832" t="s">
        <v>5386</v>
      </c>
      <c r="E590" s="832" t="s">
        <v>5395</v>
      </c>
      <c r="F590" s="832" t="s">
        <v>5536</v>
      </c>
      <c r="G590" s="832" t="s">
        <v>5651</v>
      </c>
      <c r="H590" s="849"/>
      <c r="I590" s="849"/>
      <c r="J590" s="832"/>
      <c r="K590" s="832"/>
      <c r="L590" s="849">
        <v>0</v>
      </c>
      <c r="M590" s="849">
        <v>0</v>
      </c>
      <c r="N590" s="832"/>
      <c r="O590" s="832"/>
      <c r="P590" s="849">
        <v>0</v>
      </c>
      <c r="Q590" s="849">
        <v>0</v>
      </c>
      <c r="R590" s="837"/>
      <c r="S590" s="850"/>
    </row>
    <row r="591" spans="1:19" ht="14.4" customHeight="1" x14ac:dyDescent="0.3">
      <c r="A591" s="831" t="s">
        <v>5393</v>
      </c>
      <c r="B591" s="832" t="s">
        <v>5394</v>
      </c>
      <c r="C591" s="832" t="s">
        <v>5639</v>
      </c>
      <c r="D591" s="832" t="s">
        <v>5386</v>
      </c>
      <c r="E591" s="832" t="s">
        <v>5395</v>
      </c>
      <c r="F591" s="832" t="s">
        <v>5537</v>
      </c>
      <c r="G591" s="832" t="s">
        <v>5652</v>
      </c>
      <c r="H591" s="849"/>
      <c r="I591" s="849"/>
      <c r="J591" s="832"/>
      <c r="K591" s="832"/>
      <c r="L591" s="849">
        <v>0</v>
      </c>
      <c r="M591" s="849">
        <v>0</v>
      </c>
      <c r="N591" s="832"/>
      <c r="O591" s="832"/>
      <c r="P591" s="849">
        <v>0</v>
      </c>
      <c r="Q591" s="849">
        <v>0</v>
      </c>
      <c r="R591" s="837"/>
      <c r="S591" s="850"/>
    </row>
    <row r="592" spans="1:19" ht="14.4" customHeight="1" x14ac:dyDescent="0.3">
      <c r="A592" s="831" t="s">
        <v>5393</v>
      </c>
      <c r="B592" s="832" t="s">
        <v>5394</v>
      </c>
      <c r="C592" s="832" t="s">
        <v>5639</v>
      </c>
      <c r="D592" s="832" t="s">
        <v>5386</v>
      </c>
      <c r="E592" s="832" t="s">
        <v>5395</v>
      </c>
      <c r="F592" s="832" t="s">
        <v>5539</v>
      </c>
      <c r="G592" s="832" t="s">
        <v>5653</v>
      </c>
      <c r="H592" s="849"/>
      <c r="I592" s="849"/>
      <c r="J592" s="832"/>
      <c r="K592" s="832"/>
      <c r="L592" s="849">
        <v>-2.2204460492503131E-16</v>
      </c>
      <c r="M592" s="849">
        <v>9.0949470177292824E-13</v>
      </c>
      <c r="N592" s="832">
        <v>1</v>
      </c>
      <c r="O592" s="832">
        <v>-4096</v>
      </c>
      <c r="P592" s="849">
        <v>0</v>
      </c>
      <c r="Q592" s="849">
        <v>4.5474735088646412E-13</v>
      </c>
      <c r="R592" s="837">
        <v>0.5</v>
      </c>
      <c r="S592" s="850"/>
    </row>
    <row r="593" spans="1:19" ht="14.4" customHeight="1" x14ac:dyDescent="0.3">
      <c r="A593" s="831" t="s">
        <v>5393</v>
      </c>
      <c r="B593" s="832" t="s">
        <v>5394</v>
      </c>
      <c r="C593" s="832" t="s">
        <v>5639</v>
      </c>
      <c r="D593" s="832" t="s">
        <v>5386</v>
      </c>
      <c r="E593" s="832" t="s">
        <v>5395</v>
      </c>
      <c r="F593" s="832" t="s">
        <v>5541</v>
      </c>
      <c r="G593" s="832" t="s">
        <v>5654</v>
      </c>
      <c r="H593" s="849"/>
      <c r="I593" s="849"/>
      <c r="J593" s="832"/>
      <c r="K593" s="832"/>
      <c r="L593" s="849">
        <v>0</v>
      </c>
      <c r="M593" s="849">
        <v>0</v>
      </c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5393</v>
      </c>
      <c r="B594" s="832" t="s">
        <v>5394</v>
      </c>
      <c r="C594" s="832" t="s">
        <v>5639</v>
      </c>
      <c r="D594" s="832" t="s">
        <v>5386</v>
      </c>
      <c r="E594" s="832" t="s">
        <v>5395</v>
      </c>
      <c r="F594" s="832" t="s">
        <v>5547</v>
      </c>
      <c r="G594" s="832" t="s">
        <v>5648</v>
      </c>
      <c r="H594" s="849"/>
      <c r="I594" s="849"/>
      <c r="J594" s="832"/>
      <c r="K594" s="832"/>
      <c r="L594" s="849">
        <v>-1.7763568394002505E-14</v>
      </c>
      <c r="M594" s="849">
        <v>2.9103830456733704E-11</v>
      </c>
      <c r="N594" s="832">
        <v>1</v>
      </c>
      <c r="O594" s="832">
        <v>-1638.4</v>
      </c>
      <c r="P594" s="849">
        <v>0</v>
      </c>
      <c r="Q594" s="849">
        <v>1.4551915228366852E-11</v>
      </c>
      <c r="R594" s="837">
        <v>0.5</v>
      </c>
      <c r="S594" s="850"/>
    </row>
    <row r="595" spans="1:19" ht="14.4" customHeight="1" x14ac:dyDescent="0.3">
      <c r="A595" s="831" t="s">
        <v>5393</v>
      </c>
      <c r="B595" s="832" t="s">
        <v>5394</v>
      </c>
      <c r="C595" s="832" t="s">
        <v>5639</v>
      </c>
      <c r="D595" s="832" t="s">
        <v>5386</v>
      </c>
      <c r="E595" s="832" t="s">
        <v>5395</v>
      </c>
      <c r="F595" s="832" t="s">
        <v>5548</v>
      </c>
      <c r="G595" s="832" t="s">
        <v>5644</v>
      </c>
      <c r="H595" s="849"/>
      <c r="I595" s="849"/>
      <c r="J595" s="832"/>
      <c r="K595" s="832"/>
      <c r="L595" s="849">
        <v>0</v>
      </c>
      <c r="M595" s="849">
        <v>-1.4551915228366852E-11</v>
      </c>
      <c r="N595" s="832">
        <v>1</v>
      </c>
      <c r="O595" s="832"/>
      <c r="P595" s="849">
        <v>0</v>
      </c>
      <c r="Q595" s="849">
        <v>-1.4551915228366852E-11</v>
      </c>
      <c r="R595" s="837">
        <v>1</v>
      </c>
      <c r="S595" s="850"/>
    </row>
    <row r="596" spans="1:19" ht="14.4" customHeight="1" x14ac:dyDescent="0.3">
      <c r="A596" s="831" t="s">
        <v>5393</v>
      </c>
      <c r="B596" s="832" t="s">
        <v>5394</v>
      </c>
      <c r="C596" s="832" t="s">
        <v>5639</v>
      </c>
      <c r="D596" s="832" t="s">
        <v>5386</v>
      </c>
      <c r="E596" s="832" t="s">
        <v>5395</v>
      </c>
      <c r="F596" s="832" t="s">
        <v>5549</v>
      </c>
      <c r="G596" s="832" t="s">
        <v>5655</v>
      </c>
      <c r="H596" s="849"/>
      <c r="I596" s="849"/>
      <c r="J596" s="832"/>
      <c r="K596" s="832"/>
      <c r="L596" s="849"/>
      <c r="M596" s="849"/>
      <c r="N596" s="832"/>
      <c r="O596" s="832"/>
      <c r="P596" s="849">
        <v>0</v>
      </c>
      <c r="Q596" s="849">
        <v>-1.7462298274040222E-10</v>
      </c>
      <c r="R596" s="837"/>
      <c r="S596" s="850"/>
    </row>
    <row r="597" spans="1:19" ht="14.4" customHeight="1" x14ac:dyDescent="0.3">
      <c r="A597" s="831" t="s">
        <v>5393</v>
      </c>
      <c r="B597" s="832" t="s">
        <v>5394</v>
      </c>
      <c r="C597" s="832" t="s">
        <v>5639</v>
      </c>
      <c r="D597" s="832" t="s">
        <v>5386</v>
      </c>
      <c r="E597" s="832" t="s">
        <v>5395</v>
      </c>
      <c r="F597" s="832" t="s">
        <v>5556</v>
      </c>
      <c r="G597" s="832" t="s">
        <v>5640</v>
      </c>
      <c r="H597" s="849"/>
      <c r="I597" s="849"/>
      <c r="J597" s="832"/>
      <c r="K597" s="832"/>
      <c r="L597" s="849"/>
      <c r="M597" s="849"/>
      <c r="N597" s="832"/>
      <c r="O597" s="832"/>
      <c r="P597" s="849">
        <v>0</v>
      </c>
      <c r="Q597" s="849">
        <v>1.1641532182693481E-10</v>
      </c>
      <c r="R597" s="837"/>
      <c r="S597" s="850"/>
    </row>
    <row r="598" spans="1:19" ht="14.4" customHeight="1" x14ac:dyDescent="0.3">
      <c r="A598" s="831" t="s">
        <v>5393</v>
      </c>
      <c r="B598" s="832" t="s">
        <v>5394</v>
      </c>
      <c r="C598" s="832" t="s">
        <v>5639</v>
      </c>
      <c r="D598" s="832" t="s">
        <v>5386</v>
      </c>
      <c r="E598" s="832" t="s">
        <v>5395</v>
      </c>
      <c r="F598" s="832" t="s">
        <v>5559</v>
      </c>
      <c r="G598" s="832" t="s">
        <v>5656</v>
      </c>
      <c r="H598" s="849"/>
      <c r="I598" s="849"/>
      <c r="J598" s="832"/>
      <c r="K598" s="832"/>
      <c r="L598" s="849"/>
      <c r="M598" s="849"/>
      <c r="N598" s="832"/>
      <c r="O598" s="832"/>
      <c r="P598" s="849">
        <v>0</v>
      </c>
      <c r="Q598" s="849">
        <v>1.0913936421275139E-11</v>
      </c>
      <c r="R598" s="837"/>
      <c r="S598" s="850"/>
    </row>
    <row r="599" spans="1:19" ht="14.4" customHeight="1" x14ac:dyDescent="0.3">
      <c r="A599" s="831" t="s">
        <v>5393</v>
      </c>
      <c r="B599" s="832" t="s">
        <v>5394</v>
      </c>
      <c r="C599" s="832" t="s">
        <v>5639</v>
      </c>
      <c r="D599" s="832" t="s">
        <v>5386</v>
      </c>
      <c r="E599" s="832" t="s">
        <v>5395</v>
      </c>
      <c r="F599" s="832" t="s">
        <v>5560</v>
      </c>
      <c r="G599" s="832" t="s">
        <v>5656</v>
      </c>
      <c r="H599" s="849"/>
      <c r="I599" s="849"/>
      <c r="J599" s="832"/>
      <c r="K599" s="832"/>
      <c r="L599" s="849"/>
      <c r="M599" s="849"/>
      <c r="N599" s="832"/>
      <c r="O599" s="832"/>
      <c r="P599" s="849">
        <v>0</v>
      </c>
      <c r="Q599" s="849">
        <v>8.0035533756017685E-11</v>
      </c>
      <c r="R599" s="837"/>
      <c r="S599" s="850"/>
    </row>
    <row r="600" spans="1:19" ht="14.4" customHeight="1" x14ac:dyDescent="0.3">
      <c r="A600" s="831" t="s">
        <v>5393</v>
      </c>
      <c r="B600" s="832" t="s">
        <v>5394</v>
      </c>
      <c r="C600" s="832" t="s">
        <v>5639</v>
      </c>
      <c r="D600" s="832" t="s">
        <v>5386</v>
      </c>
      <c r="E600" s="832" t="s">
        <v>5395</v>
      </c>
      <c r="F600" s="832" t="s">
        <v>5563</v>
      </c>
      <c r="G600" s="832" t="s">
        <v>4300</v>
      </c>
      <c r="H600" s="849"/>
      <c r="I600" s="849"/>
      <c r="J600" s="832"/>
      <c r="K600" s="832"/>
      <c r="L600" s="849"/>
      <c r="M600" s="849"/>
      <c r="N600" s="832"/>
      <c r="O600" s="832"/>
      <c r="P600" s="849">
        <v>0</v>
      </c>
      <c r="Q600" s="849">
        <v>2.9103830456733704E-11</v>
      </c>
      <c r="R600" s="837"/>
      <c r="S600" s="850"/>
    </row>
    <row r="601" spans="1:19" ht="14.4" customHeight="1" x14ac:dyDescent="0.3">
      <c r="A601" s="831" t="s">
        <v>5393</v>
      </c>
      <c r="B601" s="832" t="s">
        <v>5394</v>
      </c>
      <c r="C601" s="832" t="s">
        <v>5639</v>
      </c>
      <c r="D601" s="832" t="s">
        <v>5386</v>
      </c>
      <c r="E601" s="832" t="s">
        <v>5395</v>
      </c>
      <c r="F601" s="832" t="s">
        <v>5565</v>
      </c>
      <c r="G601" s="832" t="s">
        <v>5655</v>
      </c>
      <c r="H601" s="849"/>
      <c r="I601" s="849"/>
      <c r="J601" s="832"/>
      <c r="K601" s="832"/>
      <c r="L601" s="849"/>
      <c r="M601" s="849"/>
      <c r="N601" s="832"/>
      <c r="O601" s="832"/>
      <c r="P601" s="849">
        <v>0</v>
      </c>
      <c r="Q601" s="849">
        <v>2.9103830456733704E-11</v>
      </c>
      <c r="R601" s="837"/>
      <c r="S601" s="850"/>
    </row>
    <row r="602" spans="1:19" ht="14.4" customHeight="1" x14ac:dyDescent="0.3">
      <c r="A602" s="831" t="s">
        <v>5393</v>
      </c>
      <c r="B602" s="832" t="s">
        <v>5394</v>
      </c>
      <c r="C602" s="832" t="s">
        <v>5639</v>
      </c>
      <c r="D602" s="832" t="s">
        <v>5386</v>
      </c>
      <c r="E602" s="832" t="s">
        <v>5395</v>
      </c>
      <c r="F602" s="832" t="s">
        <v>5566</v>
      </c>
      <c r="G602" s="832" t="s">
        <v>5653</v>
      </c>
      <c r="H602" s="849"/>
      <c r="I602" s="849"/>
      <c r="J602" s="832"/>
      <c r="K602" s="832"/>
      <c r="L602" s="849"/>
      <c r="M602" s="849"/>
      <c r="N602" s="832"/>
      <c r="O602" s="832"/>
      <c r="P602" s="849">
        <v>-4.4408920985006262E-16</v>
      </c>
      <c r="Q602" s="849">
        <v>1.8189894035458565E-12</v>
      </c>
      <c r="R602" s="837"/>
      <c r="S602" s="850">
        <v>-4096</v>
      </c>
    </row>
    <row r="603" spans="1:19" ht="14.4" customHeight="1" x14ac:dyDescent="0.3">
      <c r="A603" s="831" t="s">
        <v>5393</v>
      </c>
      <c r="B603" s="832" t="s">
        <v>5394</v>
      </c>
      <c r="C603" s="832" t="s">
        <v>5639</v>
      </c>
      <c r="D603" s="832" t="s">
        <v>5386</v>
      </c>
      <c r="E603" s="832" t="s">
        <v>5395</v>
      </c>
      <c r="F603" s="832" t="s">
        <v>5567</v>
      </c>
      <c r="G603" s="832" t="s">
        <v>5655</v>
      </c>
      <c r="H603" s="849"/>
      <c r="I603" s="849"/>
      <c r="J603" s="832"/>
      <c r="K603" s="832"/>
      <c r="L603" s="849"/>
      <c r="M603" s="849"/>
      <c r="N603" s="832"/>
      <c r="O603" s="832"/>
      <c r="P603" s="849">
        <v>0</v>
      </c>
      <c r="Q603" s="849">
        <v>1.4551915228366852E-11</v>
      </c>
      <c r="R603" s="837"/>
      <c r="S603" s="850"/>
    </row>
    <row r="604" spans="1:19" ht="14.4" customHeight="1" x14ac:dyDescent="0.3">
      <c r="A604" s="831" t="s">
        <v>5657</v>
      </c>
      <c r="B604" s="832" t="s">
        <v>5658</v>
      </c>
      <c r="C604" s="832" t="s">
        <v>621</v>
      </c>
      <c r="D604" s="832" t="s">
        <v>5386</v>
      </c>
      <c r="E604" s="832" t="s">
        <v>5586</v>
      </c>
      <c r="F604" s="832" t="s">
        <v>5659</v>
      </c>
      <c r="G604" s="832" t="s">
        <v>5660</v>
      </c>
      <c r="H604" s="849">
        <v>544</v>
      </c>
      <c r="I604" s="849">
        <v>506464</v>
      </c>
      <c r="J604" s="832">
        <v>1.3812566647303153</v>
      </c>
      <c r="K604" s="832">
        <v>931</v>
      </c>
      <c r="L604" s="849">
        <v>393</v>
      </c>
      <c r="M604" s="849">
        <v>366669</v>
      </c>
      <c r="N604" s="832">
        <v>1</v>
      </c>
      <c r="O604" s="832">
        <v>933</v>
      </c>
      <c r="P604" s="849"/>
      <c r="Q604" s="849"/>
      <c r="R604" s="837"/>
      <c r="S604" s="850"/>
    </row>
    <row r="605" spans="1:19" ht="14.4" customHeight="1" x14ac:dyDescent="0.3">
      <c r="A605" s="831" t="s">
        <v>5657</v>
      </c>
      <c r="B605" s="832" t="s">
        <v>5658</v>
      </c>
      <c r="C605" s="832" t="s">
        <v>621</v>
      </c>
      <c r="D605" s="832" t="s">
        <v>5386</v>
      </c>
      <c r="E605" s="832" t="s">
        <v>5586</v>
      </c>
      <c r="F605" s="832" t="s">
        <v>5661</v>
      </c>
      <c r="G605" s="832" t="s">
        <v>5662</v>
      </c>
      <c r="H605" s="849">
        <v>14</v>
      </c>
      <c r="I605" s="849">
        <v>150206</v>
      </c>
      <c r="J605" s="832">
        <v>0.69934817022069096</v>
      </c>
      <c r="K605" s="832">
        <v>10729</v>
      </c>
      <c r="L605" s="849">
        <v>20</v>
      </c>
      <c r="M605" s="849">
        <v>214780</v>
      </c>
      <c r="N605" s="832">
        <v>1</v>
      </c>
      <c r="O605" s="832">
        <v>10739</v>
      </c>
      <c r="P605" s="849">
        <v>26</v>
      </c>
      <c r="Q605" s="849">
        <v>305136</v>
      </c>
      <c r="R605" s="837">
        <v>1.4206909395660676</v>
      </c>
      <c r="S605" s="850">
        <v>11736</v>
      </c>
    </row>
    <row r="606" spans="1:19" ht="14.4" customHeight="1" x14ac:dyDescent="0.3">
      <c r="A606" s="831" t="s">
        <v>5657</v>
      </c>
      <c r="B606" s="832" t="s">
        <v>5658</v>
      </c>
      <c r="C606" s="832" t="s">
        <v>621</v>
      </c>
      <c r="D606" s="832" t="s">
        <v>5386</v>
      </c>
      <c r="E606" s="832" t="s">
        <v>5586</v>
      </c>
      <c r="F606" s="832" t="s">
        <v>5663</v>
      </c>
      <c r="G606" s="832" t="s">
        <v>5664</v>
      </c>
      <c r="H606" s="849">
        <v>42</v>
      </c>
      <c r="I606" s="849">
        <v>13188</v>
      </c>
      <c r="J606" s="832">
        <v>0.99682539682539684</v>
      </c>
      <c r="K606" s="832">
        <v>314</v>
      </c>
      <c r="L606" s="849">
        <v>42</v>
      </c>
      <c r="M606" s="849">
        <v>13230</v>
      </c>
      <c r="N606" s="832">
        <v>1</v>
      </c>
      <c r="O606" s="832">
        <v>315</v>
      </c>
      <c r="P606" s="849">
        <v>34</v>
      </c>
      <c r="Q606" s="849">
        <v>10166</v>
      </c>
      <c r="R606" s="837">
        <v>0.76840513983371128</v>
      </c>
      <c r="S606" s="850">
        <v>299</v>
      </c>
    </row>
    <row r="607" spans="1:19" ht="14.4" customHeight="1" x14ac:dyDescent="0.3">
      <c r="A607" s="831" t="s">
        <v>5657</v>
      </c>
      <c r="B607" s="832" t="s">
        <v>5658</v>
      </c>
      <c r="C607" s="832" t="s">
        <v>621</v>
      </c>
      <c r="D607" s="832" t="s">
        <v>5386</v>
      </c>
      <c r="E607" s="832" t="s">
        <v>5586</v>
      </c>
      <c r="F607" s="832" t="s">
        <v>5665</v>
      </c>
      <c r="G607" s="832" t="s">
        <v>5666</v>
      </c>
      <c r="H607" s="849">
        <v>354</v>
      </c>
      <c r="I607" s="849">
        <v>8142</v>
      </c>
      <c r="J607" s="832">
        <v>3.2777777777777777</v>
      </c>
      <c r="K607" s="832">
        <v>23</v>
      </c>
      <c r="L607" s="849">
        <v>108</v>
      </c>
      <c r="M607" s="849">
        <v>2484</v>
      </c>
      <c r="N607" s="832">
        <v>1</v>
      </c>
      <c r="O607" s="832">
        <v>23</v>
      </c>
      <c r="P607" s="849"/>
      <c r="Q607" s="849"/>
      <c r="R607" s="837"/>
      <c r="S607" s="850"/>
    </row>
    <row r="608" spans="1:19" ht="14.4" customHeight="1" x14ac:dyDescent="0.3">
      <c r="A608" s="831" t="s">
        <v>5657</v>
      </c>
      <c r="B608" s="832" t="s">
        <v>5658</v>
      </c>
      <c r="C608" s="832" t="s">
        <v>621</v>
      </c>
      <c r="D608" s="832" t="s">
        <v>5386</v>
      </c>
      <c r="E608" s="832" t="s">
        <v>5586</v>
      </c>
      <c r="F608" s="832" t="s">
        <v>5667</v>
      </c>
      <c r="G608" s="832" t="s">
        <v>5668</v>
      </c>
      <c r="H608" s="849">
        <v>2</v>
      </c>
      <c r="I608" s="849">
        <v>25586</v>
      </c>
      <c r="J608" s="832">
        <v>0.49996091918086605</v>
      </c>
      <c r="K608" s="832">
        <v>12793</v>
      </c>
      <c r="L608" s="849">
        <v>4</v>
      </c>
      <c r="M608" s="849">
        <v>51176</v>
      </c>
      <c r="N608" s="832">
        <v>1</v>
      </c>
      <c r="O608" s="832">
        <v>12794</v>
      </c>
      <c r="P608" s="849">
        <v>6</v>
      </c>
      <c r="Q608" s="849">
        <v>76776</v>
      </c>
      <c r="R608" s="837">
        <v>1.5002344849148037</v>
      </c>
      <c r="S608" s="850">
        <v>12796</v>
      </c>
    </row>
    <row r="609" spans="1:19" ht="14.4" customHeight="1" x14ac:dyDescent="0.3">
      <c r="A609" s="831" t="s">
        <v>5657</v>
      </c>
      <c r="B609" s="832" t="s">
        <v>5658</v>
      </c>
      <c r="C609" s="832" t="s">
        <v>621</v>
      </c>
      <c r="D609" s="832" t="s">
        <v>5386</v>
      </c>
      <c r="E609" s="832" t="s">
        <v>5586</v>
      </c>
      <c r="F609" s="832" t="s">
        <v>5669</v>
      </c>
      <c r="G609" s="832" t="s">
        <v>5670</v>
      </c>
      <c r="H609" s="849">
        <v>907</v>
      </c>
      <c r="I609" s="849">
        <v>1163681</v>
      </c>
      <c r="J609" s="832">
        <v>1.0910702733111435</v>
      </c>
      <c r="K609" s="832">
        <v>1283</v>
      </c>
      <c r="L609" s="849">
        <v>830</v>
      </c>
      <c r="M609" s="849">
        <v>1066550</v>
      </c>
      <c r="N609" s="832">
        <v>1</v>
      </c>
      <c r="O609" s="832">
        <v>1285</v>
      </c>
      <c r="P609" s="849"/>
      <c r="Q609" s="849"/>
      <c r="R609" s="837"/>
      <c r="S609" s="850"/>
    </row>
    <row r="610" spans="1:19" ht="14.4" customHeight="1" x14ac:dyDescent="0.3">
      <c r="A610" s="831" t="s">
        <v>5657</v>
      </c>
      <c r="B610" s="832" t="s">
        <v>5658</v>
      </c>
      <c r="C610" s="832" t="s">
        <v>621</v>
      </c>
      <c r="D610" s="832" t="s">
        <v>5386</v>
      </c>
      <c r="E610" s="832" t="s">
        <v>5586</v>
      </c>
      <c r="F610" s="832" t="s">
        <v>5671</v>
      </c>
      <c r="G610" s="832" t="s">
        <v>5672</v>
      </c>
      <c r="H610" s="849">
        <v>301</v>
      </c>
      <c r="I610" s="849">
        <v>2935653</v>
      </c>
      <c r="J610" s="832">
        <v>0.64950862935267573</v>
      </c>
      <c r="K610" s="832">
        <v>9753</v>
      </c>
      <c r="L610" s="849">
        <v>463</v>
      </c>
      <c r="M610" s="849">
        <v>4519806</v>
      </c>
      <c r="N610" s="832">
        <v>1</v>
      </c>
      <c r="O610" s="832">
        <v>9762</v>
      </c>
      <c r="P610" s="849">
        <v>388</v>
      </c>
      <c r="Q610" s="849">
        <v>4061196</v>
      </c>
      <c r="R610" s="837">
        <v>0.89853325563088327</v>
      </c>
      <c r="S610" s="850">
        <v>10467</v>
      </c>
    </row>
    <row r="611" spans="1:19" ht="14.4" customHeight="1" x14ac:dyDescent="0.3">
      <c r="A611" s="831" t="s">
        <v>5657</v>
      </c>
      <c r="B611" s="832" t="s">
        <v>5658</v>
      </c>
      <c r="C611" s="832" t="s">
        <v>621</v>
      </c>
      <c r="D611" s="832" t="s">
        <v>5386</v>
      </c>
      <c r="E611" s="832" t="s">
        <v>5586</v>
      </c>
      <c r="F611" s="832" t="s">
        <v>5673</v>
      </c>
      <c r="G611" s="832" t="s">
        <v>5674</v>
      </c>
      <c r="H611" s="849">
        <v>73</v>
      </c>
      <c r="I611" s="849">
        <v>757156</v>
      </c>
      <c r="J611" s="832">
        <v>0.9117088912436182</v>
      </c>
      <c r="K611" s="832">
        <v>10372</v>
      </c>
      <c r="L611" s="849">
        <v>80</v>
      </c>
      <c r="M611" s="849">
        <v>830480</v>
      </c>
      <c r="N611" s="832">
        <v>1</v>
      </c>
      <c r="O611" s="832">
        <v>10381</v>
      </c>
      <c r="P611" s="849">
        <v>50</v>
      </c>
      <c r="Q611" s="849">
        <v>569800</v>
      </c>
      <c r="R611" s="837">
        <v>0.6861092380310182</v>
      </c>
      <c r="S611" s="850">
        <v>11396</v>
      </c>
    </row>
    <row r="612" spans="1:19" ht="14.4" customHeight="1" x14ac:dyDescent="0.3">
      <c r="A612" s="831" t="s">
        <v>5657</v>
      </c>
      <c r="B612" s="832" t="s">
        <v>5658</v>
      </c>
      <c r="C612" s="832" t="s">
        <v>621</v>
      </c>
      <c r="D612" s="832" t="s">
        <v>5386</v>
      </c>
      <c r="E612" s="832" t="s">
        <v>5586</v>
      </c>
      <c r="F612" s="832" t="s">
        <v>5675</v>
      </c>
      <c r="G612" s="832" t="s">
        <v>5676</v>
      </c>
      <c r="H612" s="849">
        <v>274</v>
      </c>
      <c r="I612" s="849">
        <v>119190</v>
      </c>
      <c r="J612" s="832">
        <v>3.6533333333333333</v>
      </c>
      <c r="K612" s="832">
        <v>435</v>
      </c>
      <c r="L612" s="849">
        <v>75</v>
      </c>
      <c r="M612" s="849">
        <v>32625</v>
      </c>
      <c r="N612" s="832">
        <v>1</v>
      </c>
      <c r="O612" s="832">
        <v>435</v>
      </c>
      <c r="P612" s="849"/>
      <c r="Q612" s="849"/>
      <c r="R612" s="837"/>
      <c r="S612" s="850"/>
    </row>
    <row r="613" spans="1:19" ht="14.4" customHeight="1" x14ac:dyDescent="0.3">
      <c r="A613" s="831" t="s">
        <v>5657</v>
      </c>
      <c r="B613" s="832" t="s">
        <v>5658</v>
      </c>
      <c r="C613" s="832" t="s">
        <v>621</v>
      </c>
      <c r="D613" s="832" t="s">
        <v>5386</v>
      </c>
      <c r="E613" s="832" t="s">
        <v>5586</v>
      </c>
      <c r="F613" s="832" t="s">
        <v>5677</v>
      </c>
      <c r="G613" s="832" t="s">
        <v>5678</v>
      </c>
      <c r="H613" s="849">
        <v>57</v>
      </c>
      <c r="I613" s="849">
        <v>33003</v>
      </c>
      <c r="J613" s="832">
        <v>2.7142857142857144</v>
      </c>
      <c r="K613" s="832">
        <v>579</v>
      </c>
      <c r="L613" s="849">
        <v>21</v>
      </c>
      <c r="M613" s="849">
        <v>12159</v>
      </c>
      <c r="N613" s="832">
        <v>1</v>
      </c>
      <c r="O613" s="832">
        <v>579</v>
      </c>
      <c r="P613" s="849"/>
      <c r="Q613" s="849"/>
      <c r="R613" s="837"/>
      <c r="S613" s="850"/>
    </row>
    <row r="614" spans="1:19" ht="14.4" customHeight="1" x14ac:dyDescent="0.3">
      <c r="A614" s="831" t="s">
        <v>5657</v>
      </c>
      <c r="B614" s="832" t="s">
        <v>5658</v>
      </c>
      <c r="C614" s="832" t="s">
        <v>621</v>
      </c>
      <c r="D614" s="832" t="s">
        <v>5386</v>
      </c>
      <c r="E614" s="832" t="s">
        <v>5586</v>
      </c>
      <c r="F614" s="832" t="s">
        <v>5679</v>
      </c>
      <c r="G614" s="832" t="s">
        <v>5680</v>
      </c>
      <c r="H614" s="849">
        <v>2310</v>
      </c>
      <c r="I614" s="849">
        <v>2335410</v>
      </c>
      <c r="J614" s="832">
        <v>1.1643377352696003</v>
      </c>
      <c r="K614" s="832">
        <v>1011</v>
      </c>
      <c r="L614" s="849">
        <v>1982</v>
      </c>
      <c r="M614" s="849">
        <v>2005784</v>
      </c>
      <c r="N614" s="832">
        <v>1</v>
      </c>
      <c r="O614" s="832">
        <v>1012</v>
      </c>
      <c r="P614" s="849"/>
      <c r="Q614" s="849"/>
      <c r="R614" s="837"/>
      <c r="S614" s="850"/>
    </row>
    <row r="615" spans="1:19" ht="14.4" customHeight="1" x14ac:dyDescent="0.3">
      <c r="A615" s="831" t="s">
        <v>5657</v>
      </c>
      <c r="B615" s="832" t="s">
        <v>5658</v>
      </c>
      <c r="C615" s="832" t="s">
        <v>621</v>
      </c>
      <c r="D615" s="832" t="s">
        <v>5386</v>
      </c>
      <c r="E615" s="832" t="s">
        <v>5586</v>
      </c>
      <c r="F615" s="832" t="s">
        <v>5681</v>
      </c>
      <c r="G615" s="832" t="s">
        <v>5682</v>
      </c>
      <c r="H615" s="849">
        <v>785</v>
      </c>
      <c r="I615" s="849">
        <v>1800790</v>
      </c>
      <c r="J615" s="832">
        <v>0.96787006132529274</v>
      </c>
      <c r="K615" s="832">
        <v>2294</v>
      </c>
      <c r="L615" s="849">
        <v>810</v>
      </c>
      <c r="M615" s="849">
        <v>1860570</v>
      </c>
      <c r="N615" s="832">
        <v>1</v>
      </c>
      <c r="O615" s="832">
        <v>2297</v>
      </c>
      <c r="P615" s="849"/>
      <c r="Q615" s="849"/>
      <c r="R615" s="837"/>
      <c r="S615" s="850"/>
    </row>
    <row r="616" spans="1:19" ht="14.4" customHeight="1" x14ac:dyDescent="0.3">
      <c r="A616" s="831" t="s">
        <v>5657</v>
      </c>
      <c r="B616" s="832" t="s">
        <v>5658</v>
      </c>
      <c r="C616" s="832" t="s">
        <v>621</v>
      </c>
      <c r="D616" s="832" t="s">
        <v>5386</v>
      </c>
      <c r="E616" s="832" t="s">
        <v>5586</v>
      </c>
      <c r="F616" s="832" t="s">
        <v>5683</v>
      </c>
      <c r="G616" s="832" t="s">
        <v>5684</v>
      </c>
      <c r="H616" s="849">
        <v>331</v>
      </c>
      <c r="I616" s="849">
        <v>123463</v>
      </c>
      <c r="J616" s="832">
        <v>0.96524845983050322</v>
      </c>
      <c r="K616" s="832">
        <v>373</v>
      </c>
      <c r="L616" s="849">
        <v>342</v>
      </c>
      <c r="M616" s="849">
        <v>127908</v>
      </c>
      <c r="N616" s="832">
        <v>1</v>
      </c>
      <c r="O616" s="832">
        <v>374</v>
      </c>
      <c r="P616" s="849">
        <v>277</v>
      </c>
      <c r="Q616" s="849">
        <v>99443</v>
      </c>
      <c r="R616" s="837">
        <v>0.77745723488757545</v>
      </c>
      <c r="S616" s="850">
        <v>359</v>
      </c>
    </row>
    <row r="617" spans="1:19" ht="14.4" customHeight="1" x14ac:dyDescent="0.3">
      <c r="A617" s="831" t="s">
        <v>5657</v>
      </c>
      <c r="B617" s="832" t="s">
        <v>5658</v>
      </c>
      <c r="C617" s="832" t="s">
        <v>621</v>
      </c>
      <c r="D617" s="832" t="s">
        <v>5386</v>
      </c>
      <c r="E617" s="832" t="s">
        <v>5586</v>
      </c>
      <c r="F617" s="832" t="s">
        <v>5685</v>
      </c>
      <c r="G617" s="832" t="s">
        <v>5686</v>
      </c>
      <c r="H617" s="849">
        <v>135</v>
      </c>
      <c r="I617" s="849">
        <v>1019925</v>
      </c>
      <c r="J617" s="832">
        <v>0.89988088935944943</v>
      </c>
      <c r="K617" s="832">
        <v>7555</v>
      </c>
      <c r="L617" s="849">
        <v>150</v>
      </c>
      <c r="M617" s="849">
        <v>1133400</v>
      </c>
      <c r="N617" s="832">
        <v>1</v>
      </c>
      <c r="O617" s="832">
        <v>7556</v>
      </c>
      <c r="P617" s="849"/>
      <c r="Q617" s="849"/>
      <c r="R617" s="837"/>
      <c r="S617" s="850"/>
    </row>
    <row r="618" spans="1:19" ht="14.4" customHeight="1" x14ac:dyDescent="0.3">
      <c r="A618" s="831" t="s">
        <v>5657</v>
      </c>
      <c r="B618" s="832" t="s">
        <v>5658</v>
      </c>
      <c r="C618" s="832" t="s">
        <v>621</v>
      </c>
      <c r="D618" s="832" t="s">
        <v>5386</v>
      </c>
      <c r="E618" s="832" t="s">
        <v>5586</v>
      </c>
      <c r="F618" s="832" t="s">
        <v>5687</v>
      </c>
      <c r="G618" s="832" t="s">
        <v>5688</v>
      </c>
      <c r="H618" s="849">
        <v>1</v>
      </c>
      <c r="I618" s="849">
        <v>391</v>
      </c>
      <c r="J618" s="832">
        <v>0.11082766439909297</v>
      </c>
      <c r="K618" s="832">
        <v>391</v>
      </c>
      <c r="L618" s="849">
        <v>9</v>
      </c>
      <c r="M618" s="849">
        <v>3528</v>
      </c>
      <c r="N618" s="832">
        <v>1</v>
      </c>
      <c r="O618" s="832">
        <v>392</v>
      </c>
      <c r="P618" s="849"/>
      <c r="Q618" s="849"/>
      <c r="R618" s="837"/>
      <c r="S618" s="850"/>
    </row>
    <row r="619" spans="1:19" ht="14.4" customHeight="1" x14ac:dyDescent="0.3">
      <c r="A619" s="831" t="s">
        <v>5657</v>
      </c>
      <c r="B619" s="832" t="s">
        <v>5658</v>
      </c>
      <c r="C619" s="832" t="s">
        <v>621</v>
      </c>
      <c r="D619" s="832" t="s">
        <v>5386</v>
      </c>
      <c r="E619" s="832" t="s">
        <v>5586</v>
      </c>
      <c r="F619" s="832" t="s">
        <v>5689</v>
      </c>
      <c r="G619" s="832" t="s">
        <v>5690</v>
      </c>
      <c r="H619" s="849"/>
      <c r="I619" s="849"/>
      <c r="J619" s="832"/>
      <c r="K619" s="832"/>
      <c r="L619" s="849">
        <v>12</v>
      </c>
      <c r="M619" s="849">
        <v>11808</v>
      </c>
      <c r="N619" s="832">
        <v>1</v>
      </c>
      <c r="O619" s="832">
        <v>984</v>
      </c>
      <c r="P619" s="849"/>
      <c r="Q619" s="849"/>
      <c r="R619" s="837"/>
      <c r="S619" s="850"/>
    </row>
    <row r="620" spans="1:19" ht="14.4" customHeight="1" x14ac:dyDescent="0.3">
      <c r="A620" s="831" t="s">
        <v>5657</v>
      </c>
      <c r="B620" s="832" t="s">
        <v>5658</v>
      </c>
      <c r="C620" s="832" t="s">
        <v>621</v>
      </c>
      <c r="D620" s="832" t="s">
        <v>5386</v>
      </c>
      <c r="E620" s="832" t="s">
        <v>5586</v>
      </c>
      <c r="F620" s="832" t="s">
        <v>5691</v>
      </c>
      <c r="G620" s="832" t="s">
        <v>5692</v>
      </c>
      <c r="H620" s="849"/>
      <c r="I620" s="849"/>
      <c r="J620" s="832"/>
      <c r="K620" s="832"/>
      <c r="L620" s="849"/>
      <c r="M620" s="849"/>
      <c r="N620" s="832"/>
      <c r="O620" s="832"/>
      <c r="P620" s="849">
        <v>562</v>
      </c>
      <c r="Q620" s="849">
        <v>622134</v>
      </c>
      <c r="R620" s="837"/>
      <c r="S620" s="850">
        <v>1107</v>
      </c>
    </row>
    <row r="621" spans="1:19" ht="14.4" customHeight="1" x14ac:dyDescent="0.3">
      <c r="A621" s="831" t="s">
        <v>5657</v>
      </c>
      <c r="B621" s="832" t="s">
        <v>5658</v>
      </c>
      <c r="C621" s="832" t="s">
        <v>621</v>
      </c>
      <c r="D621" s="832" t="s">
        <v>5386</v>
      </c>
      <c r="E621" s="832" t="s">
        <v>5586</v>
      </c>
      <c r="F621" s="832" t="s">
        <v>5693</v>
      </c>
      <c r="G621" s="832" t="s">
        <v>5694</v>
      </c>
      <c r="H621" s="849"/>
      <c r="I621" s="849"/>
      <c r="J621" s="832"/>
      <c r="K621" s="832"/>
      <c r="L621" s="849"/>
      <c r="M621" s="849"/>
      <c r="N621" s="832"/>
      <c r="O621" s="832"/>
      <c r="P621" s="849">
        <v>7</v>
      </c>
      <c r="Q621" s="849">
        <v>52010</v>
      </c>
      <c r="R621" s="837"/>
      <c r="S621" s="850">
        <v>7430</v>
      </c>
    </row>
    <row r="622" spans="1:19" ht="14.4" customHeight="1" x14ac:dyDescent="0.3">
      <c r="A622" s="831" t="s">
        <v>5657</v>
      </c>
      <c r="B622" s="832" t="s">
        <v>5658</v>
      </c>
      <c r="C622" s="832" t="s">
        <v>621</v>
      </c>
      <c r="D622" s="832" t="s">
        <v>5386</v>
      </c>
      <c r="E622" s="832" t="s">
        <v>5586</v>
      </c>
      <c r="F622" s="832" t="s">
        <v>5695</v>
      </c>
      <c r="G622" s="832" t="s">
        <v>5696</v>
      </c>
      <c r="H622" s="849"/>
      <c r="I622" s="849"/>
      <c r="J622" s="832"/>
      <c r="K622" s="832"/>
      <c r="L622" s="849"/>
      <c r="M622" s="849"/>
      <c r="N622" s="832"/>
      <c r="O622" s="832"/>
      <c r="P622" s="849">
        <v>4</v>
      </c>
      <c r="Q622" s="849">
        <v>9580</v>
      </c>
      <c r="R622" s="837"/>
      <c r="S622" s="850">
        <v>2395</v>
      </c>
    </row>
    <row r="623" spans="1:19" ht="14.4" customHeight="1" x14ac:dyDescent="0.3">
      <c r="A623" s="831" t="s">
        <v>5657</v>
      </c>
      <c r="B623" s="832" t="s">
        <v>5658</v>
      </c>
      <c r="C623" s="832" t="s">
        <v>621</v>
      </c>
      <c r="D623" s="832" t="s">
        <v>5386</v>
      </c>
      <c r="E623" s="832" t="s">
        <v>5586</v>
      </c>
      <c r="F623" s="832" t="s">
        <v>5697</v>
      </c>
      <c r="G623" s="832" t="s">
        <v>5698</v>
      </c>
      <c r="H623" s="849"/>
      <c r="I623" s="849"/>
      <c r="J623" s="832"/>
      <c r="K623" s="832"/>
      <c r="L623" s="849"/>
      <c r="M623" s="849"/>
      <c r="N623" s="832"/>
      <c r="O623" s="832"/>
      <c r="P623" s="849">
        <v>128</v>
      </c>
      <c r="Q623" s="849">
        <v>1127168</v>
      </c>
      <c r="R623" s="837"/>
      <c r="S623" s="850">
        <v>8806</v>
      </c>
    </row>
    <row r="624" spans="1:19" ht="14.4" customHeight="1" x14ac:dyDescent="0.3">
      <c r="A624" s="831" t="s">
        <v>5657</v>
      </c>
      <c r="B624" s="832" t="s">
        <v>5658</v>
      </c>
      <c r="C624" s="832" t="s">
        <v>621</v>
      </c>
      <c r="D624" s="832" t="s">
        <v>5386</v>
      </c>
      <c r="E624" s="832" t="s">
        <v>5586</v>
      </c>
      <c r="F624" s="832" t="s">
        <v>5699</v>
      </c>
      <c r="G624" s="832" t="s">
        <v>5700</v>
      </c>
      <c r="H624" s="849"/>
      <c r="I624" s="849"/>
      <c r="J624" s="832"/>
      <c r="K624" s="832"/>
      <c r="L624" s="849"/>
      <c r="M624" s="849"/>
      <c r="N624" s="832"/>
      <c r="O624" s="832"/>
      <c r="P624" s="849">
        <v>50</v>
      </c>
      <c r="Q624" s="849">
        <v>80500</v>
      </c>
      <c r="R624" s="837"/>
      <c r="S624" s="850">
        <v>1610</v>
      </c>
    </row>
    <row r="625" spans="1:19" ht="14.4" customHeight="1" x14ac:dyDescent="0.3">
      <c r="A625" s="831" t="s">
        <v>5657</v>
      </c>
      <c r="B625" s="832" t="s">
        <v>5658</v>
      </c>
      <c r="C625" s="832" t="s">
        <v>621</v>
      </c>
      <c r="D625" s="832" t="s">
        <v>5386</v>
      </c>
      <c r="E625" s="832" t="s">
        <v>5586</v>
      </c>
      <c r="F625" s="832" t="s">
        <v>5701</v>
      </c>
      <c r="G625" s="832" t="s">
        <v>5702</v>
      </c>
      <c r="H625" s="849"/>
      <c r="I625" s="849"/>
      <c r="J625" s="832"/>
      <c r="K625" s="832"/>
      <c r="L625" s="849"/>
      <c r="M625" s="849"/>
      <c r="N625" s="832"/>
      <c r="O625" s="832"/>
      <c r="P625" s="849">
        <v>506</v>
      </c>
      <c r="Q625" s="849">
        <v>824274</v>
      </c>
      <c r="R625" s="837"/>
      <c r="S625" s="850">
        <v>1629</v>
      </c>
    </row>
    <row r="626" spans="1:19" ht="14.4" customHeight="1" x14ac:dyDescent="0.3">
      <c r="A626" s="831" t="s">
        <v>5657</v>
      </c>
      <c r="B626" s="832" t="s">
        <v>5658</v>
      </c>
      <c r="C626" s="832" t="s">
        <v>621</v>
      </c>
      <c r="D626" s="832" t="s">
        <v>5386</v>
      </c>
      <c r="E626" s="832" t="s">
        <v>5586</v>
      </c>
      <c r="F626" s="832" t="s">
        <v>5703</v>
      </c>
      <c r="G626" s="832" t="s">
        <v>5704</v>
      </c>
      <c r="H626" s="849"/>
      <c r="I626" s="849"/>
      <c r="J626" s="832"/>
      <c r="K626" s="832"/>
      <c r="L626" s="849"/>
      <c r="M626" s="849"/>
      <c r="N626" s="832"/>
      <c r="O626" s="832"/>
      <c r="P626" s="849">
        <v>105</v>
      </c>
      <c r="Q626" s="849">
        <v>402675</v>
      </c>
      <c r="R626" s="837"/>
      <c r="S626" s="850">
        <v>3835</v>
      </c>
    </row>
    <row r="627" spans="1:19" ht="14.4" customHeight="1" x14ac:dyDescent="0.3">
      <c r="A627" s="831" t="s">
        <v>5657</v>
      </c>
      <c r="B627" s="832" t="s">
        <v>5658</v>
      </c>
      <c r="C627" s="832" t="s">
        <v>621</v>
      </c>
      <c r="D627" s="832" t="s">
        <v>5386</v>
      </c>
      <c r="E627" s="832" t="s">
        <v>5586</v>
      </c>
      <c r="F627" s="832" t="s">
        <v>5705</v>
      </c>
      <c r="G627" s="832" t="s">
        <v>5706</v>
      </c>
      <c r="H627" s="849"/>
      <c r="I627" s="849"/>
      <c r="J627" s="832"/>
      <c r="K627" s="832"/>
      <c r="L627" s="849"/>
      <c r="M627" s="849"/>
      <c r="N627" s="832"/>
      <c r="O627" s="832"/>
      <c r="P627" s="849">
        <v>50</v>
      </c>
      <c r="Q627" s="849">
        <v>80500</v>
      </c>
      <c r="R627" s="837"/>
      <c r="S627" s="850">
        <v>1610</v>
      </c>
    </row>
    <row r="628" spans="1:19" ht="14.4" customHeight="1" x14ac:dyDescent="0.3">
      <c r="A628" s="831" t="s">
        <v>5657</v>
      </c>
      <c r="B628" s="832" t="s">
        <v>5658</v>
      </c>
      <c r="C628" s="832" t="s">
        <v>621</v>
      </c>
      <c r="D628" s="832" t="s">
        <v>5386</v>
      </c>
      <c r="E628" s="832" t="s">
        <v>5586</v>
      </c>
      <c r="F628" s="832" t="s">
        <v>5707</v>
      </c>
      <c r="G628" s="832" t="s">
        <v>5708</v>
      </c>
      <c r="H628" s="849"/>
      <c r="I628" s="849"/>
      <c r="J628" s="832"/>
      <c r="K628" s="832"/>
      <c r="L628" s="849"/>
      <c r="M628" s="849"/>
      <c r="N628" s="832"/>
      <c r="O628" s="832"/>
      <c r="P628" s="849">
        <v>25</v>
      </c>
      <c r="Q628" s="849">
        <v>993150</v>
      </c>
      <c r="R628" s="837"/>
      <c r="S628" s="850">
        <v>39726</v>
      </c>
    </row>
    <row r="629" spans="1:19" ht="14.4" customHeight="1" x14ac:dyDescent="0.3">
      <c r="A629" s="831" t="s">
        <v>5657</v>
      </c>
      <c r="B629" s="832" t="s">
        <v>5658</v>
      </c>
      <c r="C629" s="832" t="s">
        <v>621</v>
      </c>
      <c r="D629" s="832" t="s">
        <v>5386</v>
      </c>
      <c r="E629" s="832" t="s">
        <v>5586</v>
      </c>
      <c r="F629" s="832" t="s">
        <v>5709</v>
      </c>
      <c r="G629" s="832" t="s">
        <v>5710</v>
      </c>
      <c r="H629" s="849"/>
      <c r="I629" s="849"/>
      <c r="J629" s="832"/>
      <c r="K629" s="832"/>
      <c r="L629" s="849"/>
      <c r="M629" s="849"/>
      <c r="N629" s="832"/>
      <c r="O629" s="832"/>
      <c r="P629" s="849">
        <v>22</v>
      </c>
      <c r="Q629" s="849">
        <v>52690</v>
      </c>
      <c r="R629" s="837"/>
      <c r="S629" s="850">
        <v>2395</v>
      </c>
    </row>
    <row r="630" spans="1:19" ht="14.4" customHeight="1" x14ac:dyDescent="0.3">
      <c r="A630" s="831" t="s">
        <v>5657</v>
      </c>
      <c r="B630" s="832" t="s">
        <v>5658</v>
      </c>
      <c r="C630" s="832" t="s">
        <v>621</v>
      </c>
      <c r="D630" s="832" t="s">
        <v>5386</v>
      </c>
      <c r="E630" s="832" t="s">
        <v>5586</v>
      </c>
      <c r="F630" s="832" t="s">
        <v>5711</v>
      </c>
      <c r="G630" s="832" t="s">
        <v>5712</v>
      </c>
      <c r="H630" s="849"/>
      <c r="I630" s="849"/>
      <c r="J630" s="832"/>
      <c r="K630" s="832"/>
      <c r="L630" s="849"/>
      <c r="M630" s="849"/>
      <c r="N630" s="832"/>
      <c r="O630" s="832"/>
      <c r="P630" s="849">
        <v>22</v>
      </c>
      <c r="Q630" s="849">
        <v>23857.739999999998</v>
      </c>
      <c r="R630" s="837"/>
      <c r="S630" s="850">
        <v>1084.4427272727271</v>
      </c>
    </row>
    <row r="631" spans="1:19" ht="14.4" customHeight="1" x14ac:dyDescent="0.3">
      <c r="A631" s="831" t="s">
        <v>5657</v>
      </c>
      <c r="B631" s="832" t="s">
        <v>5713</v>
      </c>
      <c r="C631" s="832" t="s">
        <v>621</v>
      </c>
      <c r="D631" s="832" t="s">
        <v>5386</v>
      </c>
      <c r="E631" s="832" t="s">
        <v>5586</v>
      </c>
      <c r="F631" s="832" t="s">
        <v>5714</v>
      </c>
      <c r="G631" s="832" t="s">
        <v>5715</v>
      </c>
      <c r="H631" s="849">
        <v>37</v>
      </c>
      <c r="I631" s="849">
        <v>8177</v>
      </c>
      <c r="J631" s="832">
        <v>1.4230769230769231</v>
      </c>
      <c r="K631" s="832">
        <v>221</v>
      </c>
      <c r="L631" s="849">
        <v>26</v>
      </c>
      <c r="M631" s="849">
        <v>5746</v>
      </c>
      <c r="N631" s="832">
        <v>1</v>
      </c>
      <c r="O631" s="832">
        <v>221</v>
      </c>
      <c r="P631" s="849">
        <v>38</v>
      </c>
      <c r="Q631" s="849">
        <v>8436</v>
      </c>
      <c r="R631" s="837">
        <v>1.468151757744518</v>
      </c>
      <c r="S631" s="850">
        <v>222</v>
      </c>
    </row>
    <row r="632" spans="1:19" ht="14.4" customHeight="1" x14ac:dyDescent="0.3">
      <c r="A632" s="831" t="s">
        <v>5657</v>
      </c>
      <c r="B632" s="832" t="s">
        <v>5713</v>
      </c>
      <c r="C632" s="832" t="s">
        <v>621</v>
      </c>
      <c r="D632" s="832" t="s">
        <v>5386</v>
      </c>
      <c r="E632" s="832" t="s">
        <v>5586</v>
      </c>
      <c r="F632" s="832" t="s">
        <v>5716</v>
      </c>
      <c r="G632" s="832" t="s">
        <v>5717</v>
      </c>
      <c r="H632" s="849">
        <v>129</v>
      </c>
      <c r="I632" s="849">
        <v>65532</v>
      </c>
      <c r="J632" s="832">
        <v>0.84868421052631582</v>
      </c>
      <c r="K632" s="832">
        <v>508</v>
      </c>
      <c r="L632" s="849">
        <v>152</v>
      </c>
      <c r="M632" s="849">
        <v>77216</v>
      </c>
      <c r="N632" s="832">
        <v>1</v>
      </c>
      <c r="O632" s="832">
        <v>508</v>
      </c>
      <c r="P632" s="849">
        <v>38</v>
      </c>
      <c r="Q632" s="849">
        <v>19342</v>
      </c>
      <c r="R632" s="837">
        <v>0.25049212598425197</v>
      </c>
      <c r="S632" s="850">
        <v>509</v>
      </c>
    </row>
    <row r="633" spans="1:19" ht="14.4" customHeight="1" x14ac:dyDescent="0.3">
      <c r="A633" s="831" t="s">
        <v>5657</v>
      </c>
      <c r="B633" s="832" t="s">
        <v>5713</v>
      </c>
      <c r="C633" s="832" t="s">
        <v>621</v>
      </c>
      <c r="D633" s="832" t="s">
        <v>5386</v>
      </c>
      <c r="E633" s="832" t="s">
        <v>5586</v>
      </c>
      <c r="F633" s="832" t="s">
        <v>5718</v>
      </c>
      <c r="G633" s="832" t="s">
        <v>5719</v>
      </c>
      <c r="H633" s="849">
        <v>42</v>
      </c>
      <c r="I633" s="849">
        <v>14868</v>
      </c>
      <c r="J633" s="832">
        <v>0.65625</v>
      </c>
      <c r="K633" s="832">
        <v>354</v>
      </c>
      <c r="L633" s="849">
        <v>64</v>
      </c>
      <c r="M633" s="849">
        <v>22656</v>
      </c>
      <c r="N633" s="832">
        <v>1</v>
      </c>
      <c r="O633" s="832">
        <v>354</v>
      </c>
      <c r="P633" s="849">
        <v>51</v>
      </c>
      <c r="Q633" s="849">
        <v>18054</v>
      </c>
      <c r="R633" s="837">
        <v>0.796875</v>
      </c>
      <c r="S633" s="850">
        <v>354</v>
      </c>
    </row>
    <row r="634" spans="1:19" ht="14.4" customHeight="1" x14ac:dyDescent="0.3">
      <c r="A634" s="831" t="s">
        <v>5657</v>
      </c>
      <c r="B634" s="832" t="s">
        <v>5713</v>
      </c>
      <c r="C634" s="832" t="s">
        <v>621</v>
      </c>
      <c r="D634" s="832" t="s">
        <v>5386</v>
      </c>
      <c r="E634" s="832" t="s">
        <v>5586</v>
      </c>
      <c r="F634" s="832" t="s">
        <v>5720</v>
      </c>
      <c r="G634" s="832" t="s">
        <v>5721</v>
      </c>
      <c r="H634" s="849">
        <v>4</v>
      </c>
      <c r="I634" s="849">
        <v>128</v>
      </c>
      <c r="J634" s="832">
        <v>4</v>
      </c>
      <c r="K634" s="832">
        <v>32</v>
      </c>
      <c r="L634" s="849">
        <v>1</v>
      </c>
      <c r="M634" s="849">
        <v>32</v>
      </c>
      <c r="N634" s="832">
        <v>1</v>
      </c>
      <c r="O634" s="832">
        <v>32</v>
      </c>
      <c r="P634" s="849">
        <v>2</v>
      </c>
      <c r="Q634" s="849">
        <v>64</v>
      </c>
      <c r="R634" s="837">
        <v>2</v>
      </c>
      <c r="S634" s="850">
        <v>32</v>
      </c>
    </row>
    <row r="635" spans="1:19" ht="14.4" customHeight="1" x14ac:dyDescent="0.3">
      <c r="A635" s="831" t="s">
        <v>5657</v>
      </c>
      <c r="B635" s="832" t="s">
        <v>5713</v>
      </c>
      <c r="C635" s="832" t="s">
        <v>621</v>
      </c>
      <c r="D635" s="832" t="s">
        <v>5386</v>
      </c>
      <c r="E635" s="832" t="s">
        <v>5586</v>
      </c>
      <c r="F635" s="832" t="s">
        <v>5722</v>
      </c>
      <c r="G635" s="832" t="s">
        <v>5723</v>
      </c>
      <c r="H635" s="849">
        <v>24531</v>
      </c>
      <c r="I635" s="849">
        <v>1594515</v>
      </c>
      <c r="J635" s="832">
        <v>0.96045573783328764</v>
      </c>
      <c r="K635" s="832">
        <v>65</v>
      </c>
      <c r="L635" s="849">
        <v>25541</v>
      </c>
      <c r="M635" s="849">
        <v>1660165</v>
      </c>
      <c r="N635" s="832">
        <v>1</v>
      </c>
      <c r="O635" s="832">
        <v>65</v>
      </c>
      <c r="P635" s="849">
        <v>26759</v>
      </c>
      <c r="Q635" s="849">
        <v>1739335</v>
      </c>
      <c r="R635" s="837">
        <v>1.047688031008966</v>
      </c>
      <c r="S635" s="850">
        <v>65</v>
      </c>
    </row>
    <row r="636" spans="1:19" ht="14.4" customHeight="1" x14ac:dyDescent="0.3">
      <c r="A636" s="831" t="s">
        <v>5657</v>
      </c>
      <c r="B636" s="832" t="s">
        <v>5713</v>
      </c>
      <c r="C636" s="832" t="s">
        <v>621</v>
      </c>
      <c r="D636" s="832" t="s">
        <v>5386</v>
      </c>
      <c r="E636" s="832" t="s">
        <v>5586</v>
      </c>
      <c r="F636" s="832" t="s">
        <v>5724</v>
      </c>
      <c r="G636" s="832" t="s">
        <v>5725</v>
      </c>
      <c r="H636" s="849">
        <v>10</v>
      </c>
      <c r="I636" s="849">
        <v>5450</v>
      </c>
      <c r="J636" s="832">
        <v>1</v>
      </c>
      <c r="K636" s="832">
        <v>545</v>
      </c>
      <c r="L636" s="849">
        <v>10</v>
      </c>
      <c r="M636" s="849">
        <v>5450</v>
      </c>
      <c r="N636" s="832">
        <v>1</v>
      </c>
      <c r="O636" s="832">
        <v>545</v>
      </c>
      <c r="P636" s="849">
        <v>7</v>
      </c>
      <c r="Q636" s="849">
        <v>3815</v>
      </c>
      <c r="R636" s="837">
        <v>0.7</v>
      </c>
      <c r="S636" s="850">
        <v>545</v>
      </c>
    </row>
    <row r="637" spans="1:19" ht="14.4" customHeight="1" x14ac:dyDescent="0.3">
      <c r="A637" s="831" t="s">
        <v>5657</v>
      </c>
      <c r="B637" s="832" t="s">
        <v>5713</v>
      </c>
      <c r="C637" s="832" t="s">
        <v>621</v>
      </c>
      <c r="D637" s="832" t="s">
        <v>5386</v>
      </c>
      <c r="E637" s="832" t="s">
        <v>5586</v>
      </c>
      <c r="F637" s="832" t="s">
        <v>5726</v>
      </c>
      <c r="G637" s="832" t="s">
        <v>5727</v>
      </c>
      <c r="H637" s="849">
        <v>213</v>
      </c>
      <c r="I637" s="849">
        <v>126096</v>
      </c>
      <c r="J637" s="832">
        <v>1</v>
      </c>
      <c r="K637" s="832">
        <v>592</v>
      </c>
      <c r="L637" s="849">
        <v>213</v>
      </c>
      <c r="M637" s="849">
        <v>126096</v>
      </c>
      <c r="N637" s="832">
        <v>1</v>
      </c>
      <c r="O637" s="832">
        <v>592</v>
      </c>
      <c r="P637" s="849">
        <v>195</v>
      </c>
      <c r="Q637" s="849">
        <v>115440</v>
      </c>
      <c r="R637" s="837">
        <v>0.91549295774647887</v>
      </c>
      <c r="S637" s="850">
        <v>592</v>
      </c>
    </row>
    <row r="638" spans="1:19" ht="14.4" customHeight="1" x14ac:dyDescent="0.3">
      <c r="A638" s="831" t="s">
        <v>5657</v>
      </c>
      <c r="B638" s="832" t="s">
        <v>5713</v>
      </c>
      <c r="C638" s="832" t="s">
        <v>621</v>
      </c>
      <c r="D638" s="832" t="s">
        <v>5386</v>
      </c>
      <c r="E638" s="832" t="s">
        <v>5586</v>
      </c>
      <c r="F638" s="832" t="s">
        <v>5728</v>
      </c>
      <c r="G638" s="832" t="s">
        <v>5729</v>
      </c>
      <c r="H638" s="849">
        <v>176</v>
      </c>
      <c r="I638" s="849">
        <v>108592</v>
      </c>
      <c r="J638" s="832">
        <v>1.0114942528735633</v>
      </c>
      <c r="K638" s="832">
        <v>617</v>
      </c>
      <c r="L638" s="849">
        <v>174</v>
      </c>
      <c r="M638" s="849">
        <v>107358</v>
      </c>
      <c r="N638" s="832">
        <v>1</v>
      </c>
      <c r="O638" s="832">
        <v>617</v>
      </c>
      <c r="P638" s="849">
        <v>161</v>
      </c>
      <c r="Q638" s="849">
        <v>99337</v>
      </c>
      <c r="R638" s="837">
        <v>0.92528735632183912</v>
      </c>
      <c r="S638" s="850">
        <v>617</v>
      </c>
    </row>
    <row r="639" spans="1:19" ht="14.4" customHeight="1" x14ac:dyDescent="0.3">
      <c r="A639" s="831" t="s">
        <v>5657</v>
      </c>
      <c r="B639" s="832" t="s">
        <v>5713</v>
      </c>
      <c r="C639" s="832" t="s">
        <v>621</v>
      </c>
      <c r="D639" s="832" t="s">
        <v>5386</v>
      </c>
      <c r="E639" s="832" t="s">
        <v>5586</v>
      </c>
      <c r="F639" s="832" t="s">
        <v>5730</v>
      </c>
      <c r="G639" s="832" t="s">
        <v>5731</v>
      </c>
      <c r="H639" s="849">
        <v>41</v>
      </c>
      <c r="I639" s="849">
        <v>6273</v>
      </c>
      <c r="J639" s="832">
        <v>0.55405405405405406</v>
      </c>
      <c r="K639" s="832">
        <v>153</v>
      </c>
      <c r="L639" s="849">
        <v>74</v>
      </c>
      <c r="M639" s="849">
        <v>11322</v>
      </c>
      <c r="N639" s="832">
        <v>1</v>
      </c>
      <c r="O639" s="832">
        <v>153</v>
      </c>
      <c r="P639" s="849">
        <v>111</v>
      </c>
      <c r="Q639" s="849">
        <v>16983</v>
      </c>
      <c r="R639" s="837">
        <v>1.5</v>
      </c>
      <c r="S639" s="850">
        <v>153</v>
      </c>
    </row>
    <row r="640" spans="1:19" ht="14.4" customHeight="1" x14ac:dyDescent="0.3">
      <c r="A640" s="831" t="s">
        <v>5657</v>
      </c>
      <c r="B640" s="832" t="s">
        <v>5713</v>
      </c>
      <c r="C640" s="832" t="s">
        <v>621</v>
      </c>
      <c r="D640" s="832" t="s">
        <v>5386</v>
      </c>
      <c r="E640" s="832" t="s">
        <v>5586</v>
      </c>
      <c r="F640" s="832" t="s">
        <v>5732</v>
      </c>
      <c r="G640" s="832" t="s">
        <v>5733</v>
      </c>
      <c r="H640" s="849">
        <v>2</v>
      </c>
      <c r="I640" s="849">
        <v>1358</v>
      </c>
      <c r="J640" s="832">
        <v>2</v>
      </c>
      <c r="K640" s="832">
        <v>679</v>
      </c>
      <c r="L640" s="849">
        <v>1</v>
      </c>
      <c r="M640" s="849">
        <v>679</v>
      </c>
      <c r="N640" s="832">
        <v>1</v>
      </c>
      <c r="O640" s="832">
        <v>679</v>
      </c>
      <c r="P640" s="849">
        <v>2</v>
      </c>
      <c r="Q640" s="849">
        <v>1358</v>
      </c>
      <c r="R640" s="837">
        <v>2</v>
      </c>
      <c r="S640" s="850">
        <v>679</v>
      </c>
    </row>
    <row r="641" spans="1:19" ht="14.4" customHeight="1" x14ac:dyDescent="0.3">
      <c r="A641" s="831" t="s">
        <v>5657</v>
      </c>
      <c r="B641" s="832" t="s">
        <v>5713</v>
      </c>
      <c r="C641" s="832" t="s">
        <v>621</v>
      </c>
      <c r="D641" s="832" t="s">
        <v>5386</v>
      </c>
      <c r="E641" s="832" t="s">
        <v>5586</v>
      </c>
      <c r="F641" s="832" t="s">
        <v>5734</v>
      </c>
      <c r="G641" s="832" t="s">
        <v>5735</v>
      </c>
      <c r="H641" s="849">
        <v>180</v>
      </c>
      <c r="I641" s="849">
        <v>4320</v>
      </c>
      <c r="J641" s="832">
        <v>1.0285714285714285</v>
      </c>
      <c r="K641" s="832">
        <v>24</v>
      </c>
      <c r="L641" s="849">
        <v>175</v>
      </c>
      <c r="M641" s="849">
        <v>4200</v>
      </c>
      <c r="N641" s="832">
        <v>1</v>
      </c>
      <c r="O641" s="832">
        <v>24</v>
      </c>
      <c r="P641" s="849">
        <v>173</v>
      </c>
      <c r="Q641" s="849">
        <v>4152</v>
      </c>
      <c r="R641" s="837">
        <v>0.98857142857142855</v>
      </c>
      <c r="S641" s="850">
        <v>24</v>
      </c>
    </row>
    <row r="642" spans="1:19" ht="14.4" customHeight="1" x14ac:dyDescent="0.3">
      <c r="A642" s="831" t="s">
        <v>5657</v>
      </c>
      <c r="B642" s="832" t="s">
        <v>5713</v>
      </c>
      <c r="C642" s="832" t="s">
        <v>621</v>
      </c>
      <c r="D642" s="832" t="s">
        <v>5386</v>
      </c>
      <c r="E642" s="832" t="s">
        <v>5586</v>
      </c>
      <c r="F642" s="832" t="s">
        <v>5736</v>
      </c>
      <c r="G642" s="832" t="s">
        <v>5737</v>
      </c>
      <c r="H642" s="849">
        <v>8</v>
      </c>
      <c r="I642" s="849">
        <v>1328</v>
      </c>
      <c r="J642" s="832">
        <v>0.5714285714285714</v>
      </c>
      <c r="K642" s="832">
        <v>166</v>
      </c>
      <c r="L642" s="849">
        <v>14</v>
      </c>
      <c r="M642" s="849">
        <v>2324</v>
      </c>
      <c r="N642" s="832">
        <v>1</v>
      </c>
      <c r="O642" s="832">
        <v>166</v>
      </c>
      <c r="P642" s="849">
        <v>8</v>
      </c>
      <c r="Q642" s="849">
        <v>1336</v>
      </c>
      <c r="R642" s="837">
        <v>0.57487091222030984</v>
      </c>
      <c r="S642" s="850">
        <v>167</v>
      </c>
    </row>
    <row r="643" spans="1:19" ht="14.4" customHeight="1" x14ac:dyDescent="0.3">
      <c r="A643" s="831" t="s">
        <v>5657</v>
      </c>
      <c r="B643" s="832" t="s">
        <v>5713</v>
      </c>
      <c r="C643" s="832" t="s">
        <v>621</v>
      </c>
      <c r="D643" s="832" t="s">
        <v>5386</v>
      </c>
      <c r="E643" s="832" t="s">
        <v>5586</v>
      </c>
      <c r="F643" s="832" t="s">
        <v>5738</v>
      </c>
      <c r="G643" s="832" t="s">
        <v>5739</v>
      </c>
      <c r="H643" s="849">
        <v>851</v>
      </c>
      <c r="I643" s="849">
        <v>46805</v>
      </c>
      <c r="J643" s="832">
        <v>0.90724946695095954</v>
      </c>
      <c r="K643" s="832">
        <v>55</v>
      </c>
      <c r="L643" s="849">
        <v>938</v>
      </c>
      <c r="M643" s="849">
        <v>51590</v>
      </c>
      <c r="N643" s="832">
        <v>1</v>
      </c>
      <c r="O643" s="832">
        <v>55</v>
      </c>
      <c r="P643" s="849">
        <v>950</v>
      </c>
      <c r="Q643" s="849">
        <v>52250</v>
      </c>
      <c r="R643" s="837">
        <v>1.0127931769722816</v>
      </c>
      <c r="S643" s="850">
        <v>55</v>
      </c>
    </row>
    <row r="644" spans="1:19" ht="14.4" customHeight="1" x14ac:dyDescent="0.3">
      <c r="A644" s="831" t="s">
        <v>5657</v>
      </c>
      <c r="B644" s="832" t="s">
        <v>5713</v>
      </c>
      <c r="C644" s="832" t="s">
        <v>621</v>
      </c>
      <c r="D644" s="832" t="s">
        <v>5386</v>
      </c>
      <c r="E644" s="832" t="s">
        <v>5586</v>
      </c>
      <c r="F644" s="832" t="s">
        <v>5740</v>
      </c>
      <c r="G644" s="832" t="s">
        <v>5741</v>
      </c>
      <c r="H644" s="849">
        <v>7489</v>
      </c>
      <c r="I644" s="849">
        <v>576653</v>
      </c>
      <c r="J644" s="832">
        <v>1.1428353425911797</v>
      </c>
      <c r="K644" s="832">
        <v>77</v>
      </c>
      <c r="L644" s="849">
        <v>6553</v>
      </c>
      <c r="M644" s="849">
        <v>504581</v>
      </c>
      <c r="N644" s="832">
        <v>1</v>
      </c>
      <c r="O644" s="832">
        <v>77</v>
      </c>
      <c r="P644" s="849">
        <v>7369</v>
      </c>
      <c r="Q644" s="849">
        <v>567413</v>
      </c>
      <c r="R644" s="837">
        <v>1.1245231191820539</v>
      </c>
      <c r="S644" s="850">
        <v>77</v>
      </c>
    </row>
    <row r="645" spans="1:19" ht="14.4" customHeight="1" x14ac:dyDescent="0.3">
      <c r="A645" s="831" t="s">
        <v>5657</v>
      </c>
      <c r="B645" s="832" t="s">
        <v>5713</v>
      </c>
      <c r="C645" s="832" t="s">
        <v>621</v>
      </c>
      <c r="D645" s="832" t="s">
        <v>5386</v>
      </c>
      <c r="E645" s="832" t="s">
        <v>5586</v>
      </c>
      <c r="F645" s="832" t="s">
        <v>5742</v>
      </c>
      <c r="G645" s="832" t="s">
        <v>5743</v>
      </c>
      <c r="H645" s="849">
        <v>6</v>
      </c>
      <c r="I645" s="849">
        <v>9798</v>
      </c>
      <c r="J645" s="832">
        <v>1</v>
      </c>
      <c r="K645" s="832">
        <v>1633</v>
      </c>
      <c r="L645" s="849">
        <v>6</v>
      </c>
      <c r="M645" s="849">
        <v>9798</v>
      </c>
      <c r="N645" s="832">
        <v>1</v>
      </c>
      <c r="O645" s="832">
        <v>1633</v>
      </c>
      <c r="P645" s="849">
        <v>11</v>
      </c>
      <c r="Q645" s="849">
        <v>17963</v>
      </c>
      <c r="R645" s="837">
        <v>1.8333333333333333</v>
      </c>
      <c r="S645" s="850">
        <v>1633</v>
      </c>
    </row>
    <row r="646" spans="1:19" ht="14.4" customHeight="1" x14ac:dyDescent="0.3">
      <c r="A646" s="831" t="s">
        <v>5657</v>
      </c>
      <c r="B646" s="832" t="s">
        <v>5713</v>
      </c>
      <c r="C646" s="832" t="s">
        <v>621</v>
      </c>
      <c r="D646" s="832" t="s">
        <v>5386</v>
      </c>
      <c r="E646" s="832" t="s">
        <v>5586</v>
      </c>
      <c r="F646" s="832" t="s">
        <v>5744</v>
      </c>
      <c r="G646" s="832" t="s">
        <v>5745</v>
      </c>
      <c r="H646" s="849">
        <v>3504</v>
      </c>
      <c r="I646" s="849">
        <v>84096</v>
      </c>
      <c r="J646" s="832">
        <v>1.0278674097975946</v>
      </c>
      <c r="K646" s="832">
        <v>24</v>
      </c>
      <c r="L646" s="849">
        <v>3409</v>
      </c>
      <c r="M646" s="849">
        <v>81816</v>
      </c>
      <c r="N646" s="832">
        <v>1</v>
      </c>
      <c r="O646" s="832">
        <v>24</v>
      </c>
      <c r="P646" s="849">
        <v>3775</v>
      </c>
      <c r="Q646" s="849">
        <v>90600</v>
      </c>
      <c r="R646" s="837">
        <v>1.1073628630096803</v>
      </c>
      <c r="S646" s="850">
        <v>24</v>
      </c>
    </row>
    <row r="647" spans="1:19" ht="14.4" customHeight="1" x14ac:dyDescent="0.3">
      <c r="A647" s="831" t="s">
        <v>5657</v>
      </c>
      <c r="B647" s="832" t="s">
        <v>5713</v>
      </c>
      <c r="C647" s="832" t="s">
        <v>621</v>
      </c>
      <c r="D647" s="832" t="s">
        <v>5386</v>
      </c>
      <c r="E647" s="832" t="s">
        <v>5586</v>
      </c>
      <c r="F647" s="832" t="s">
        <v>5746</v>
      </c>
      <c r="G647" s="832" t="s">
        <v>5747</v>
      </c>
      <c r="H647" s="849">
        <v>14</v>
      </c>
      <c r="I647" s="849">
        <v>1400</v>
      </c>
      <c r="J647" s="832">
        <v>1.75</v>
      </c>
      <c r="K647" s="832">
        <v>100</v>
      </c>
      <c r="L647" s="849">
        <v>8</v>
      </c>
      <c r="M647" s="849">
        <v>800</v>
      </c>
      <c r="N647" s="832">
        <v>1</v>
      </c>
      <c r="O647" s="832">
        <v>100</v>
      </c>
      <c r="P647" s="849">
        <v>10</v>
      </c>
      <c r="Q647" s="849">
        <v>1010</v>
      </c>
      <c r="R647" s="837">
        <v>1.2625</v>
      </c>
      <c r="S647" s="850">
        <v>101</v>
      </c>
    </row>
    <row r="648" spans="1:19" ht="14.4" customHeight="1" x14ac:dyDescent="0.3">
      <c r="A648" s="831" t="s">
        <v>5657</v>
      </c>
      <c r="B648" s="832" t="s">
        <v>5713</v>
      </c>
      <c r="C648" s="832" t="s">
        <v>621</v>
      </c>
      <c r="D648" s="832" t="s">
        <v>5386</v>
      </c>
      <c r="E648" s="832" t="s">
        <v>5586</v>
      </c>
      <c r="F648" s="832" t="s">
        <v>5748</v>
      </c>
      <c r="G648" s="832" t="s">
        <v>5749</v>
      </c>
      <c r="H648" s="849">
        <v>17</v>
      </c>
      <c r="I648" s="849">
        <v>3060</v>
      </c>
      <c r="J648" s="832">
        <v>1.3076923076923077</v>
      </c>
      <c r="K648" s="832">
        <v>180</v>
      </c>
      <c r="L648" s="849">
        <v>13</v>
      </c>
      <c r="M648" s="849">
        <v>2340</v>
      </c>
      <c r="N648" s="832">
        <v>1</v>
      </c>
      <c r="O648" s="832">
        <v>180</v>
      </c>
      <c r="P648" s="849">
        <v>16</v>
      </c>
      <c r="Q648" s="849">
        <v>2880</v>
      </c>
      <c r="R648" s="837">
        <v>1.2307692307692308</v>
      </c>
      <c r="S648" s="850">
        <v>180</v>
      </c>
    </row>
    <row r="649" spans="1:19" ht="14.4" customHeight="1" x14ac:dyDescent="0.3">
      <c r="A649" s="831" t="s">
        <v>5657</v>
      </c>
      <c r="B649" s="832" t="s">
        <v>5713</v>
      </c>
      <c r="C649" s="832" t="s">
        <v>621</v>
      </c>
      <c r="D649" s="832" t="s">
        <v>5386</v>
      </c>
      <c r="E649" s="832" t="s">
        <v>5586</v>
      </c>
      <c r="F649" s="832" t="s">
        <v>5750</v>
      </c>
      <c r="G649" s="832" t="s">
        <v>5751</v>
      </c>
      <c r="H649" s="849">
        <v>2</v>
      </c>
      <c r="I649" s="849">
        <v>820</v>
      </c>
      <c r="J649" s="832">
        <v>0.33333333333333331</v>
      </c>
      <c r="K649" s="832">
        <v>410</v>
      </c>
      <c r="L649" s="849">
        <v>6</v>
      </c>
      <c r="M649" s="849">
        <v>2460</v>
      </c>
      <c r="N649" s="832">
        <v>1</v>
      </c>
      <c r="O649" s="832">
        <v>410</v>
      </c>
      <c r="P649" s="849">
        <v>4</v>
      </c>
      <c r="Q649" s="849">
        <v>1640</v>
      </c>
      <c r="R649" s="837">
        <v>0.66666666666666663</v>
      </c>
      <c r="S649" s="850">
        <v>410</v>
      </c>
    </row>
    <row r="650" spans="1:19" ht="14.4" customHeight="1" x14ac:dyDescent="0.3">
      <c r="A650" s="831" t="s">
        <v>5657</v>
      </c>
      <c r="B650" s="832" t="s">
        <v>5713</v>
      </c>
      <c r="C650" s="832" t="s">
        <v>621</v>
      </c>
      <c r="D650" s="832" t="s">
        <v>5386</v>
      </c>
      <c r="E650" s="832" t="s">
        <v>5586</v>
      </c>
      <c r="F650" s="832" t="s">
        <v>5752</v>
      </c>
      <c r="G650" s="832" t="s">
        <v>5753</v>
      </c>
      <c r="H650" s="849">
        <v>121</v>
      </c>
      <c r="I650" s="849">
        <v>76351</v>
      </c>
      <c r="J650" s="832">
        <v>0.87681159420289856</v>
      </c>
      <c r="K650" s="832">
        <v>631</v>
      </c>
      <c r="L650" s="849">
        <v>138</v>
      </c>
      <c r="M650" s="849">
        <v>87078</v>
      </c>
      <c r="N650" s="832">
        <v>1</v>
      </c>
      <c r="O650" s="832">
        <v>631</v>
      </c>
      <c r="P650" s="849">
        <v>125</v>
      </c>
      <c r="Q650" s="849">
        <v>78875</v>
      </c>
      <c r="R650" s="837">
        <v>0.90579710144927539</v>
      </c>
      <c r="S650" s="850">
        <v>631</v>
      </c>
    </row>
    <row r="651" spans="1:19" ht="14.4" customHeight="1" x14ac:dyDescent="0.3">
      <c r="A651" s="831" t="s">
        <v>5657</v>
      </c>
      <c r="B651" s="832" t="s">
        <v>5713</v>
      </c>
      <c r="C651" s="832" t="s">
        <v>621</v>
      </c>
      <c r="D651" s="832" t="s">
        <v>5386</v>
      </c>
      <c r="E651" s="832" t="s">
        <v>5586</v>
      </c>
      <c r="F651" s="832" t="s">
        <v>5754</v>
      </c>
      <c r="G651" s="832" t="s">
        <v>5755</v>
      </c>
      <c r="H651" s="849">
        <v>1</v>
      </c>
      <c r="I651" s="849">
        <v>210</v>
      </c>
      <c r="J651" s="832">
        <v>0.5</v>
      </c>
      <c r="K651" s="832">
        <v>210</v>
      </c>
      <c r="L651" s="849">
        <v>2</v>
      </c>
      <c r="M651" s="849">
        <v>420</v>
      </c>
      <c r="N651" s="832">
        <v>1</v>
      </c>
      <c r="O651" s="832">
        <v>210</v>
      </c>
      <c r="P651" s="849">
        <v>2</v>
      </c>
      <c r="Q651" s="849">
        <v>420</v>
      </c>
      <c r="R651" s="837">
        <v>1</v>
      </c>
      <c r="S651" s="850">
        <v>210</v>
      </c>
    </row>
    <row r="652" spans="1:19" ht="14.4" customHeight="1" x14ac:dyDescent="0.3">
      <c r="A652" s="831" t="s">
        <v>5657</v>
      </c>
      <c r="B652" s="832" t="s">
        <v>5713</v>
      </c>
      <c r="C652" s="832" t="s">
        <v>621</v>
      </c>
      <c r="D652" s="832" t="s">
        <v>5386</v>
      </c>
      <c r="E652" s="832" t="s">
        <v>5586</v>
      </c>
      <c r="F652" s="832" t="s">
        <v>5756</v>
      </c>
      <c r="G652" s="832" t="s">
        <v>5757</v>
      </c>
      <c r="H652" s="849">
        <v>1530</v>
      </c>
      <c r="I652" s="849">
        <v>100980</v>
      </c>
      <c r="J652" s="832">
        <v>0.97826086956521741</v>
      </c>
      <c r="K652" s="832">
        <v>66</v>
      </c>
      <c r="L652" s="849">
        <v>1564</v>
      </c>
      <c r="M652" s="849">
        <v>103224</v>
      </c>
      <c r="N652" s="832">
        <v>1</v>
      </c>
      <c r="O652" s="832">
        <v>66</v>
      </c>
      <c r="P652" s="849">
        <v>1625</v>
      </c>
      <c r="Q652" s="849">
        <v>107250</v>
      </c>
      <c r="R652" s="837">
        <v>1.039002557544757</v>
      </c>
      <c r="S652" s="850">
        <v>66</v>
      </c>
    </row>
    <row r="653" spans="1:19" ht="14.4" customHeight="1" x14ac:dyDescent="0.3">
      <c r="A653" s="831" t="s">
        <v>5657</v>
      </c>
      <c r="B653" s="832" t="s">
        <v>5713</v>
      </c>
      <c r="C653" s="832" t="s">
        <v>621</v>
      </c>
      <c r="D653" s="832" t="s">
        <v>5386</v>
      </c>
      <c r="E653" s="832" t="s">
        <v>5586</v>
      </c>
      <c r="F653" s="832" t="s">
        <v>5758</v>
      </c>
      <c r="G653" s="832" t="s">
        <v>5759</v>
      </c>
      <c r="H653" s="849"/>
      <c r="I653" s="849"/>
      <c r="J653" s="832"/>
      <c r="K653" s="832"/>
      <c r="L653" s="849">
        <v>2</v>
      </c>
      <c r="M653" s="849">
        <v>598</v>
      </c>
      <c r="N653" s="832">
        <v>1</v>
      </c>
      <c r="O653" s="832">
        <v>299</v>
      </c>
      <c r="P653" s="849">
        <v>1</v>
      </c>
      <c r="Q653" s="849">
        <v>300</v>
      </c>
      <c r="R653" s="837">
        <v>0.50167224080267558</v>
      </c>
      <c r="S653" s="850">
        <v>300</v>
      </c>
    </row>
    <row r="654" spans="1:19" ht="14.4" customHeight="1" x14ac:dyDescent="0.3">
      <c r="A654" s="831" t="s">
        <v>5657</v>
      </c>
      <c r="B654" s="832" t="s">
        <v>5713</v>
      </c>
      <c r="C654" s="832" t="s">
        <v>621</v>
      </c>
      <c r="D654" s="832" t="s">
        <v>5386</v>
      </c>
      <c r="E654" s="832" t="s">
        <v>5586</v>
      </c>
      <c r="F654" s="832" t="s">
        <v>5760</v>
      </c>
      <c r="G654" s="832" t="s">
        <v>5761</v>
      </c>
      <c r="H654" s="849">
        <v>9094</v>
      </c>
      <c r="I654" s="849">
        <v>154598</v>
      </c>
      <c r="J654" s="832">
        <v>1.1501201467054509</v>
      </c>
      <c r="K654" s="832">
        <v>17</v>
      </c>
      <c r="L654" s="849">
        <v>7907</v>
      </c>
      <c r="M654" s="849">
        <v>134419</v>
      </c>
      <c r="N654" s="832">
        <v>1</v>
      </c>
      <c r="O654" s="832">
        <v>17</v>
      </c>
      <c r="P654" s="849">
        <v>8419</v>
      </c>
      <c r="Q654" s="849">
        <v>143123</v>
      </c>
      <c r="R654" s="837">
        <v>1.0647527507272037</v>
      </c>
      <c r="S654" s="850">
        <v>17</v>
      </c>
    </row>
    <row r="655" spans="1:19" ht="14.4" customHeight="1" x14ac:dyDescent="0.3">
      <c r="A655" s="831" t="s">
        <v>5657</v>
      </c>
      <c r="B655" s="832" t="s">
        <v>5713</v>
      </c>
      <c r="C655" s="832" t="s">
        <v>621</v>
      </c>
      <c r="D655" s="832" t="s">
        <v>5386</v>
      </c>
      <c r="E655" s="832" t="s">
        <v>5586</v>
      </c>
      <c r="F655" s="832" t="s">
        <v>5762</v>
      </c>
      <c r="G655" s="832" t="s">
        <v>5763</v>
      </c>
      <c r="H655" s="849">
        <v>6</v>
      </c>
      <c r="I655" s="849">
        <v>612</v>
      </c>
      <c r="J655" s="832">
        <v>0.75</v>
      </c>
      <c r="K655" s="832">
        <v>102</v>
      </c>
      <c r="L655" s="849">
        <v>8</v>
      </c>
      <c r="M655" s="849">
        <v>816</v>
      </c>
      <c r="N655" s="832">
        <v>1</v>
      </c>
      <c r="O655" s="832">
        <v>102</v>
      </c>
      <c r="P655" s="849">
        <v>1</v>
      </c>
      <c r="Q655" s="849">
        <v>102</v>
      </c>
      <c r="R655" s="837">
        <v>0.125</v>
      </c>
      <c r="S655" s="850">
        <v>102</v>
      </c>
    </row>
    <row r="656" spans="1:19" ht="14.4" customHeight="1" x14ac:dyDescent="0.3">
      <c r="A656" s="831" t="s">
        <v>5657</v>
      </c>
      <c r="B656" s="832" t="s">
        <v>5713</v>
      </c>
      <c r="C656" s="832" t="s">
        <v>621</v>
      </c>
      <c r="D656" s="832" t="s">
        <v>5386</v>
      </c>
      <c r="E656" s="832" t="s">
        <v>5586</v>
      </c>
      <c r="F656" s="832" t="s">
        <v>5764</v>
      </c>
      <c r="G656" s="832" t="s">
        <v>5765</v>
      </c>
      <c r="H656" s="849">
        <v>3669</v>
      </c>
      <c r="I656" s="849">
        <v>1284150</v>
      </c>
      <c r="J656" s="832">
        <v>0.91336818521284535</v>
      </c>
      <c r="K656" s="832">
        <v>350</v>
      </c>
      <c r="L656" s="849">
        <v>4017</v>
      </c>
      <c r="M656" s="849">
        <v>1405950</v>
      </c>
      <c r="N656" s="832">
        <v>1</v>
      </c>
      <c r="O656" s="832">
        <v>350</v>
      </c>
      <c r="P656" s="849">
        <v>3486</v>
      </c>
      <c r="Q656" s="849">
        <v>1220100</v>
      </c>
      <c r="R656" s="837">
        <v>0.86781179985063484</v>
      </c>
      <c r="S656" s="850">
        <v>350</v>
      </c>
    </row>
    <row r="657" spans="1:19" ht="14.4" customHeight="1" x14ac:dyDescent="0.3">
      <c r="A657" s="831" t="s">
        <v>5657</v>
      </c>
      <c r="B657" s="832" t="s">
        <v>5713</v>
      </c>
      <c r="C657" s="832" t="s">
        <v>621</v>
      </c>
      <c r="D657" s="832" t="s">
        <v>5386</v>
      </c>
      <c r="E657" s="832" t="s">
        <v>5586</v>
      </c>
      <c r="F657" s="832" t="s">
        <v>5766</v>
      </c>
      <c r="G657" s="832" t="s">
        <v>5767</v>
      </c>
      <c r="H657" s="849">
        <v>3084</v>
      </c>
      <c r="I657" s="849">
        <v>77100</v>
      </c>
      <c r="J657" s="832">
        <v>1.0568882796435914</v>
      </c>
      <c r="K657" s="832">
        <v>25</v>
      </c>
      <c r="L657" s="849">
        <v>2918</v>
      </c>
      <c r="M657" s="849">
        <v>72950</v>
      </c>
      <c r="N657" s="832">
        <v>1</v>
      </c>
      <c r="O657" s="832">
        <v>25</v>
      </c>
      <c r="P657" s="849">
        <v>3281</v>
      </c>
      <c r="Q657" s="849">
        <v>82025</v>
      </c>
      <c r="R657" s="837">
        <v>1.1244002741603838</v>
      </c>
      <c r="S657" s="850">
        <v>25</v>
      </c>
    </row>
    <row r="658" spans="1:19" ht="14.4" customHeight="1" x14ac:dyDescent="0.3">
      <c r="A658" s="831" t="s">
        <v>5657</v>
      </c>
      <c r="B658" s="832" t="s">
        <v>5713</v>
      </c>
      <c r="C658" s="832" t="s">
        <v>621</v>
      </c>
      <c r="D658" s="832" t="s">
        <v>5386</v>
      </c>
      <c r="E658" s="832" t="s">
        <v>5586</v>
      </c>
      <c r="F658" s="832" t="s">
        <v>5768</v>
      </c>
      <c r="G658" s="832" t="s">
        <v>5769</v>
      </c>
      <c r="H658" s="849">
        <v>162</v>
      </c>
      <c r="I658" s="849">
        <v>120204</v>
      </c>
      <c r="J658" s="832">
        <v>1.0945945945945945</v>
      </c>
      <c r="K658" s="832">
        <v>742</v>
      </c>
      <c r="L658" s="849">
        <v>148</v>
      </c>
      <c r="M658" s="849">
        <v>109816</v>
      </c>
      <c r="N658" s="832">
        <v>1</v>
      </c>
      <c r="O658" s="832">
        <v>742</v>
      </c>
      <c r="P658" s="849">
        <v>134</v>
      </c>
      <c r="Q658" s="849">
        <v>99428</v>
      </c>
      <c r="R658" s="837">
        <v>0.90540540540540537</v>
      </c>
      <c r="S658" s="850">
        <v>742</v>
      </c>
    </row>
    <row r="659" spans="1:19" ht="14.4" customHeight="1" x14ac:dyDescent="0.3">
      <c r="A659" s="831" t="s">
        <v>5657</v>
      </c>
      <c r="B659" s="832" t="s">
        <v>5713</v>
      </c>
      <c r="C659" s="832" t="s">
        <v>621</v>
      </c>
      <c r="D659" s="832" t="s">
        <v>5386</v>
      </c>
      <c r="E659" s="832" t="s">
        <v>5586</v>
      </c>
      <c r="F659" s="832" t="s">
        <v>5770</v>
      </c>
      <c r="G659" s="832" t="s">
        <v>5771</v>
      </c>
      <c r="H659" s="849">
        <v>387</v>
      </c>
      <c r="I659" s="849">
        <v>70047</v>
      </c>
      <c r="J659" s="832">
        <v>0.9105882352941177</v>
      </c>
      <c r="K659" s="832">
        <v>181</v>
      </c>
      <c r="L659" s="849">
        <v>425</v>
      </c>
      <c r="M659" s="849">
        <v>76925</v>
      </c>
      <c r="N659" s="832">
        <v>1</v>
      </c>
      <c r="O659" s="832">
        <v>181</v>
      </c>
      <c r="P659" s="849">
        <v>392</v>
      </c>
      <c r="Q659" s="849">
        <v>70952</v>
      </c>
      <c r="R659" s="837">
        <v>0.9223529411764706</v>
      </c>
      <c r="S659" s="850">
        <v>181</v>
      </c>
    </row>
    <row r="660" spans="1:19" ht="14.4" customHeight="1" x14ac:dyDescent="0.3">
      <c r="A660" s="831" t="s">
        <v>5657</v>
      </c>
      <c r="B660" s="832" t="s">
        <v>5713</v>
      </c>
      <c r="C660" s="832" t="s">
        <v>621</v>
      </c>
      <c r="D660" s="832" t="s">
        <v>5386</v>
      </c>
      <c r="E660" s="832" t="s">
        <v>5586</v>
      </c>
      <c r="F660" s="832" t="s">
        <v>5772</v>
      </c>
      <c r="G660" s="832" t="s">
        <v>5773</v>
      </c>
      <c r="H660" s="849">
        <v>2585</v>
      </c>
      <c r="I660" s="849">
        <v>67210</v>
      </c>
      <c r="J660" s="832">
        <v>1.1468500443655723</v>
      </c>
      <c r="K660" s="832">
        <v>26</v>
      </c>
      <c r="L660" s="849">
        <v>2254</v>
      </c>
      <c r="M660" s="849">
        <v>58604</v>
      </c>
      <c r="N660" s="832">
        <v>1</v>
      </c>
      <c r="O660" s="832">
        <v>26</v>
      </c>
      <c r="P660" s="849">
        <v>2054</v>
      </c>
      <c r="Q660" s="849">
        <v>53404</v>
      </c>
      <c r="R660" s="837">
        <v>0.91126885536823421</v>
      </c>
      <c r="S660" s="850">
        <v>26</v>
      </c>
    </row>
    <row r="661" spans="1:19" ht="14.4" customHeight="1" x14ac:dyDescent="0.3">
      <c r="A661" s="831" t="s">
        <v>5657</v>
      </c>
      <c r="B661" s="832" t="s">
        <v>5713</v>
      </c>
      <c r="C661" s="832" t="s">
        <v>621</v>
      </c>
      <c r="D661" s="832" t="s">
        <v>5386</v>
      </c>
      <c r="E661" s="832" t="s">
        <v>5586</v>
      </c>
      <c r="F661" s="832" t="s">
        <v>5774</v>
      </c>
      <c r="G661" s="832" t="s">
        <v>5775</v>
      </c>
      <c r="H661" s="849">
        <v>6962</v>
      </c>
      <c r="I661" s="849">
        <v>584808</v>
      </c>
      <c r="J661" s="832">
        <v>0.93361941799651338</v>
      </c>
      <c r="K661" s="832">
        <v>84</v>
      </c>
      <c r="L661" s="849">
        <v>7457</v>
      </c>
      <c r="M661" s="849">
        <v>626388</v>
      </c>
      <c r="N661" s="832">
        <v>1</v>
      </c>
      <c r="O661" s="832">
        <v>84</v>
      </c>
      <c r="P661" s="849">
        <v>7883</v>
      </c>
      <c r="Q661" s="849">
        <v>662172</v>
      </c>
      <c r="R661" s="837">
        <v>1.0571275311787582</v>
      </c>
      <c r="S661" s="850">
        <v>84</v>
      </c>
    </row>
    <row r="662" spans="1:19" ht="14.4" customHeight="1" x14ac:dyDescent="0.3">
      <c r="A662" s="831" t="s">
        <v>5657</v>
      </c>
      <c r="B662" s="832" t="s">
        <v>5713</v>
      </c>
      <c r="C662" s="832" t="s">
        <v>621</v>
      </c>
      <c r="D662" s="832" t="s">
        <v>5386</v>
      </c>
      <c r="E662" s="832" t="s">
        <v>5586</v>
      </c>
      <c r="F662" s="832" t="s">
        <v>5776</v>
      </c>
      <c r="G662" s="832" t="s">
        <v>5777</v>
      </c>
      <c r="H662" s="849">
        <v>1995</v>
      </c>
      <c r="I662" s="849">
        <v>506730</v>
      </c>
      <c r="J662" s="832">
        <v>1.3177014531043594</v>
      </c>
      <c r="K662" s="832">
        <v>254</v>
      </c>
      <c r="L662" s="849">
        <v>1514</v>
      </c>
      <c r="M662" s="849">
        <v>384556</v>
      </c>
      <c r="N662" s="832">
        <v>1</v>
      </c>
      <c r="O662" s="832">
        <v>254</v>
      </c>
      <c r="P662" s="849">
        <v>1797</v>
      </c>
      <c r="Q662" s="849">
        <v>456438</v>
      </c>
      <c r="R662" s="837">
        <v>1.1869220607661823</v>
      </c>
      <c r="S662" s="850">
        <v>254</v>
      </c>
    </row>
    <row r="663" spans="1:19" ht="14.4" customHeight="1" x14ac:dyDescent="0.3">
      <c r="A663" s="831" t="s">
        <v>5657</v>
      </c>
      <c r="B663" s="832" t="s">
        <v>5713</v>
      </c>
      <c r="C663" s="832" t="s">
        <v>621</v>
      </c>
      <c r="D663" s="832" t="s">
        <v>5386</v>
      </c>
      <c r="E663" s="832" t="s">
        <v>5586</v>
      </c>
      <c r="F663" s="832" t="s">
        <v>5778</v>
      </c>
      <c r="G663" s="832" t="s">
        <v>5779</v>
      </c>
      <c r="H663" s="849">
        <v>162</v>
      </c>
      <c r="I663" s="849">
        <v>43416</v>
      </c>
      <c r="J663" s="832">
        <v>0.95857988165680474</v>
      </c>
      <c r="K663" s="832">
        <v>268</v>
      </c>
      <c r="L663" s="849">
        <v>169</v>
      </c>
      <c r="M663" s="849">
        <v>45292</v>
      </c>
      <c r="N663" s="832">
        <v>1</v>
      </c>
      <c r="O663" s="832">
        <v>268</v>
      </c>
      <c r="P663" s="849">
        <v>138</v>
      </c>
      <c r="Q663" s="849">
        <v>36984</v>
      </c>
      <c r="R663" s="837">
        <v>0.81656804733727806</v>
      </c>
      <c r="S663" s="850">
        <v>268</v>
      </c>
    </row>
    <row r="664" spans="1:19" ht="14.4" customHeight="1" x14ac:dyDescent="0.3">
      <c r="A664" s="831" t="s">
        <v>5657</v>
      </c>
      <c r="B664" s="832" t="s">
        <v>5713</v>
      </c>
      <c r="C664" s="832" t="s">
        <v>621</v>
      </c>
      <c r="D664" s="832" t="s">
        <v>5386</v>
      </c>
      <c r="E664" s="832" t="s">
        <v>5586</v>
      </c>
      <c r="F664" s="832" t="s">
        <v>5780</v>
      </c>
      <c r="G664" s="832" t="s">
        <v>5781</v>
      </c>
      <c r="H664" s="849">
        <v>3326</v>
      </c>
      <c r="I664" s="849">
        <v>39912</v>
      </c>
      <c r="J664" s="832">
        <v>0.97794766245221998</v>
      </c>
      <c r="K664" s="832">
        <v>12</v>
      </c>
      <c r="L664" s="849">
        <v>3401</v>
      </c>
      <c r="M664" s="849">
        <v>40812</v>
      </c>
      <c r="N664" s="832">
        <v>1</v>
      </c>
      <c r="O664" s="832">
        <v>12</v>
      </c>
      <c r="P664" s="849">
        <v>3755</v>
      </c>
      <c r="Q664" s="849">
        <v>45060</v>
      </c>
      <c r="R664" s="837">
        <v>1.1040870332255219</v>
      </c>
      <c r="S664" s="850">
        <v>12</v>
      </c>
    </row>
    <row r="665" spans="1:19" ht="14.4" customHeight="1" x14ac:dyDescent="0.3">
      <c r="A665" s="831" t="s">
        <v>5657</v>
      </c>
      <c r="B665" s="832" t="s">
        <v>5713</v>
      </c>
      <c r="C665" s="832" t="s">
        <v>621</v>
      </c>
      <c r="D665" s="832" t="s">
        <v>5386</v>
      </c>
      <c r="E665" s="832" t="s">
        <v>5586</v>
      </c>
      <c r="F665" s="832" t="s">
        <v>5782</v>
      </c>
      <c r="G665" s="832" t="s">
        <v>5783</v>
      </c>
      <c r="H665" s="849">
        <v>1277</v>
      </c>
      <c r="I665" s="849">
        <v>277109</v>
      </c>
      <c r="J665" s="832">
        <v>1.1411974977658623</v>
      </c>
      <c r="K665" s="832">
        <v>217</v>
      </c>
      <c r="L665" s="849">
        <v>1119</v>
      </c>
      <c r="M665" s="849">
        <v>242823</v>
      </c>
      <c r="N665" s="832">
        <v>1</v>
      </c>
      <c r="O665" s="832">
        <v>217</v>
      </c>
      <c r="P665" s="849">
        <v>1111</v>
      </c>
      <c r="Q665" s="849">
        <v>241087</v>
      </c>
      <c r="R665" s="837">
        <v>0.99285075960679181</v>
      </c>
      <c r="S665" s="850">
        <v>217</v>
      </c>
    </row>
    <row r="666" spans="1:19" ht="14.4" customHeight="1" x14ac:dyDescent="0.3">
      <c r="A666" s="831" t="s">
        <v>5657</v>
      </c>
      <c r="B666" s="832" t="s">
        <v>5713</v>
      </c>
      <c r="C666" s="832" t="s">
        <v>621</v>
      </c>
      <c r="D666" s="832" t="s">
        <v>5386</v>
      </c>
      <c r="E666" s="832" t="s">
        <v>5586</v>
      </c>
      <c r="F666" s="832" t="s">
        <v>5784</v>
      </c>
      <c r="G666" s="832" t="s">
        <v>5785</v>
      </c>
      <c r="H666" s="849">
        <v>129</v>
      </c>
      <c r="I666" s="849">
        <v>4773</v>
      </c>
      <c r="J666" s="832">
        <v>0.90209790209790208</v>
      </c>
      <c r="K666" s="832">
        <v>37</v>
      </c>
      <c r="L666" s="849">
        <v>143</v>
      </c>
      <c r="M666" s="849">
        <v>5291</v>
      </c>
      <c r="N666" s="832">
        <v>1</v>
      </c>
      <c r="O666" s="832">
        <v>37</v>
      </c>
      <c r="P666" s="849">
        <v>188</v>
      </c>
      <c r="Q666" s="849">
        <v>6956</v>
      </c>
      <c r="R666" s="837">
        <v>1.3146853146853146</v>
      </c>
      <c r="S666" s="850">
        <v>37</v>
      </c>
    </row>
    <row r="667" spans="1:19" ht="14.4" customHeight="1" x14ac:dyDescent="0.3">
      <c r="A667" s="831" t="s">
        <v>5657</v>
      </c>
      <c r="B667" s="832" t="s">
        <v>5713</v>
      </c>
      <c r="C667" s="832" t="s">
        <v>621</v>
      </c>
      <c r="D667" s="832" t="s">
        <v>5386</v>
      </c>
      <c r="E667" s="832" t="s">
        <v>5586</v>
      </c>
      <c r="F667" s="832" t="s">
        <v>5786</v>
      </c>
      <c r="G667" s="832" t="s">
        <v>5787</v>
      </c>
      <c r="H667" s="849">
        <v>186</v>
      </c>
      <c r="I667" s="849">
        <v>110112</v>
      </c>
      <c r="J667" s="832">
        <v>1</v>
      </c>
      <c r="K667" s="832">
        <v>592</v>
      </c>
      <c r="L667" s="849">
        <v>186</v>
      </c>
      <c r="M667" s="849">
        <v>110112</v>
      </c>
      <c r="N667" s="832">
        <v>1</v>
      </c>
      <c r="O667" s="832">
        <v>592</v>
      </c>
      <c r="P667" s="849">
        <v>165</v>
      </c>
      <c r="Q667" s="849">
        <v>97680</v>
      </c>
      <c r="R667" s="837">
        <v>0.88709677419354838</v>
      </c>
      <c r="S667" s="850">
        <v>592</v>
      </c>
    </row>
    <row r="668" spans="1:19" ht="14.4" customHeight="1" x14ac:dyDescent="0.3">
      <c r="A668" s="831" t="s">
        <v>5657</v>
      </c>
      <c r="B668" s="832" t="s">
        <v>5713</v>
      </c>
      <c r="C668" s="832" t="s">
        <v>621</v>
      </c>
      <c r="D668" s="832" t="s">
        <v>5386</v>
      </c>
      <c r="E668" s="832" t="s">
        <v>5586</v>
      </c>
      <c r="F668" s="832" t="s">
        <v>5788</v>
      </c>
      <c r="G668" s="832" t="s">
        <v>5789</v>
      </c>
      <c r="H668" s="849">
        <v>58</v>
      </c>
      <c r="I668" s="849">
        <v>2900</v>
      </c>
      <c r="J668" s="832">
        <v>0.82857142857142863</v>
      </c>
      <c r="K668" s="832">
        <v>50</v>
      </c>
      <c r="L668" s="849">
        <v>70</v>
      </c>
      <c r="M668" s="849">
        <v>3500</v>
      </c>
      <c r="N668" s="832">
        <v>1</v>
      </c>
      <c r="O668" s="832">
        <v>50</v>
      </c>
      <c r="P668" s="849">
        <v>63</v>
      </c>
      <c r="Q668" s="849">
        <v>3150</v>
      </c>
      <c r="R668" s="837">
        <v>0.9</v>
      </c>
      <c r="S668" s="850">
        <v>50</v>
      </c>
    </row>
    <row r="669" spans="1:19" ht="14.4" customHeight="1" x14ac:dyDescent="0.3">
      <c r="A669" s="831" t="s">
        <v>5657</v>
      </c>
      <c r="B669" s="832" t="s">
        <v>5713</v>
      </c>
      <c r="C669" s="832" t="s">
        <v>621</v>
      </c>
      <c r="D669" s="832" t="s">
        <v>5386</v>
      </c>
      <c r="E669" s="832" t="s">
        <v>5586</v>
      </c>
      <c r="F669" s="832" t="s">
        <v>5790</v>
      </c>
      <c r="G669" s="832" t="s">
        <v>5791</v>
      </c>
      <c r="H669" s="849">
        <v>173</v>
      </c>
      <c r="I669" s="849">
        <v>94631</v>
      </c>
      <c r="J669" s="832">
        <v>1.1610738255033557</v>
      </c>
      <c r="K669" s="832">
        <v>547</v>
      </c>
      <c r="L669" s="849">
        <v>149</v>
      </c>
      <c r="M669" s="849">
        <v>81503</v>
      </c>
      <c r="N669" s="832">
        <v>1</v>
      </c>
      <c r="O669" s="832">
        <v>547</v>
      </c>
      <c r="P669" s="849">
        <v>143</v>
      </c>
      <c r="Q669" s="849">
        <v>78221</v>
      </c>
      <c r="R669" s="837">
        <v>0.95973154362416102</v>
      </c>
      <c r="S669" s="850">
        <v>547</v>
      </c>
    </row>
    <row r="670" spans="1:19" ht="14.4" customHeight="1" x14ac:dyDescent="0.3">
      <c r="A670" s="831" t="s">
        <v>5657</v>
      </c>
      <c r="B670" s="832" t="s">
        <v>5713</v>
      </c>
      <c r="C670" s="832" t="s">
        <v>621</v>
      </c>
      <c r="D670" s="832" t="s">
        <v>5386</v>
      </c>
      <c r="E670" s="832" t="s">
        <v>5586</v>
      </c>
      <c r="F670" s="832" t="s">
        <v>5792</v>
      </c>
      <c r="G670" s="832" t="s">
        <v>5793</v>
      </c>
      <c r="H670" s="849">
        <v>151</v>
      </c>
      <c r="I670" s="849">
        <v>77916</v>
      </c>
      <c r="J670" s="832">
        <v>1.1592917720577296</v>
      </c>
      <c r="K670" s="832">
        <v>516</v>
      </c>
      <c r="L670" s="849">
        <v>130</v>
      </c>
      <c r="M670" s="849">
        <v>67210</v>
      </c>
      <c r="N670" s="832">
        <v>1</v>
      </c>
      <c r="O670" s="832">
        <v>517</v>
      </c>
      <c r="P670" s="849">
        <v>107</v>
      </c>
      <c r="Q670" s="849">
        <v>55426</v>
      </c>
      <c r="R670" s="837">
        <v>0.82466894807320335</v>
      </c>
      <c r="S670" s="850">
        <v>518</v>
      </c>
    </row>
    <row r="671" spans="1:19" ht="14.4" customHeight="1" x14ac:dyDescent="0.3">
      <c r="A671" s="831" t="s">
        <v>5657</v>
      </c>
      <c r="B671" s="832" t="s">
        <v>5713</v>
      </c>
      <c r="C671" s="832" t="s">
        <v>621</v>
      </c>
      <c r="D671" s="832" t="s">
        <v>5386</v>
      </c>
      <c r="E671" s="832" t="s">
        <v>5586</v>
      </c>
      <c r="F671" s="832" t="s">
        <v>5794</v>
      </c>
      <c r="G671" s="832" t="s">
        <v>5795</v>
      </c>
      <c r="H671" s="849">
        <v>171</v>
      </c>
      <c r="I671" s="849">
        <v>125856</v>
      </c>
      <c r="J671" s="832">
        <v>1.1176470588235294</v>
      </c>
      <c r="K671" s="832">
        <v>736</v>
      </c>
      <c r="L671" s="849">
        <v>153</v>
      </c>
      <c r="M671" s="849">
        <v>112608</v>
      </c>
      <c r="N671" s="832">
        <v>1</v>
      </c>
      <c r="O671" s="832">
        <v>736</v>
      </c>
      <c r="P671" s="849">
        <v>147</v>
      </c>
      <c r="Q671" s="849">
        <v>108192</v>
      </c>
      <c r="R671" s="837">
        <v>0.96078431372549022</v>
      </c>
      <c r="S671" s="850">
        <v>736</v>
      </c>
    </row>
    <row r="672" spans="1:19" ht="14.4" customHeight="1" x14ac:dyDescent="0.3">
      <c r="A672" s="831" t="s">
        <v>5657</v>
      </c>
      <c r="B672" s="832" t="s">
        <v>5713</v>
      </c>
      <c r="C672" s="832" t="s">
        <v>621</v>
      </c>
      <c r="D672" s="832" t="s">
        <v>5386</v>
      </c>
      <c r="E672" s="832" t="s">
        <v>5586</v>
      </c>
      <c r="F672" s="832" t="s">
        <v>5796</v>
      </c>
      <c r="G672" s="832" t="s">
        <v>5797</v>
      </c>
      <c r="H672" s="849">
        <v>33</v>
      </c>
      <c r="I672" s="849">
        <v>10857</v>
      </c>
      <c r="J672" s="832">
        <v>0.54098360655737709</v>
      </c>
      <c r="K672" s="832">
        <v>329</v>
      </c>
      <c r="L672" s="849">
        <v>61</v>
      </c>
      <c r="M672" s="849">
        <v>20069</v>
      </c>
      <c r="N672" s="832">
        <v>1</v>
      </c>
      <c r="O672" s="832">
        <v>329</v>
      </c>
      <c r="P672" s="849">
        <v>38</v>
      </c>
      <c r="Q672" s="849">
        <v>12502</v>
      </c>
      <c r="R672" s="837">
        <v>0.62295081967213117</v>
      </c>
      <c r="S672" s="850">
        <v>329</v>
      </c>
    </row>
    <row r="673" spans="1:19" ht="14.4" customHeight="1" x14ac:dyDescent="0.3">
      <c r="A673" s="831" t="s">
        <v>5657</v>
      </c>
      <c r="B673" s="832" t="s">
        <v>5713</v>
      </c>
      <c r="C673" s="832" t="s">
        <v>621</v>
      </c>
      <c r="D673" s="832" t="s">
        <v>5386</v>
      </c>
      <c r="E673" s="832" t="s">
        <v>5586</v>
      </c>
      <c r="F673" s="832" t="s">
        <v>5798</v>
      </c>
      <c r="G673" s="832" t="s">
        <v>5799</v>
      </c>
      <c r="H673" s="849">
        <v>162</v>
      </c>
      <c r="I673" s="849">
        <v>56052</v>
      </c>
      <c r="J673" s="832">
        <v>0.95857988165680474</v>
      </c>
      <c r="K673" s="832">
        <v>346</v>
      </c>
      <c r="L673" s="849">
        <v>169</v>
      </c>
      <c r="M673" s="849">
        <v>58474</v>
      </c>
      <c r="N673" s="832">
        <v>1</v>
      </c>
      <c r="O673" s="832">
        <v>346</v>
      </c>
      <c r="P673" s="849">
        <v>138</v>
      </c>
      <c r="Q673" s="849">
        <v>47748</v>
      </c>
      <c r="R673" s="837">
        <v>0.81656804733727806</v>
      </c>
      <c r="S673" s="850">
        <v>346</v>
      </c>
    </row>
    <row r="674" spans="1:19" ht="14.4" customHeight="1" x14ac:dyDescent="0.3">
      <c r="A674" s="831" t="s">
        <v>5657</v>
      </c>
      <c r="B674" s="832" t="s">
        <v>5713</v>
      </c>
      <c r="C674" s="832" t="s">
        <v>621</v>
      </c>
      <c r="D674" s="832" t="s">
        <v>5386</v>
      </c>
      <c r="E674" s="832" t="s">
        <v>5586</v>
      </c>
      <c r="F674" s="832" t="s">
        <v>5800</v>
      </c>
      <c r="G674" s="832" t="s">
        <v>5801</v>
      </c>
      <c r="H674" s="849">
        <v>17</v>
      </c>
      <c r="I674" s="849">
        <v>12801</v>
      </c>
      <c r="J674" s="832">
        <v>1.4166666666666667</v>
      </c>
      <c r="K674" s="832">
        <v>753</v>
      </c>
      <c r="L674" s="849">
        <v>12</v>
      </c>
      <c r="M674" s="849">
        <v>9036</v>
      </c>
      <c r="N674" s="832">
        <v>1</v>
      </c>
      <c r="O674" s="832">
        <v>753</v>
      </c>
      <c r="P674" s="849">
        <v>27</v>
      </c>
      <c r="Q674" s="849">
        <v>20331</v>
      </c>
      <c r="R674" s="837">
        <v>2.25</v>
      </c>
      <c r="S674" s="850">
        <v>753</v>
      </c>
    </row>
    <row r="675" spans="1:19" ht="14.4" customHeight="1" x14ac:dyDescent="0.3">
      <c r="A675" s="831" t="s">
        <v>5657</v>
      </c>
      <c r="B675" s="832" t="s">
        <v>5713</v>
      </c>
      <c r="C675" s="832" t="s">
        <v>621</v>
      </c>
      <c r="D675" s="832" t="s">
        <v>5386</v>
      </c>
      <c r="E675" s="832" t="s">
        <v>5586</v>
      </c>
      <c r="F675" s="832" t="s">
        <v>5802</v>
      </c>
      <c r="G675" s="832" t="s">
        <v>5803</v>
      </c>
      <c r="H675" s="849">
        <v>209</v>
      </c>
      <c r="I675" s="849">
        <v>48488</v>
      </c>
      <c r="J675" s="832">
        <v>0.8132295719844358</v>
      </c>
      <c r="K675" s="832">
        <v>232</v>
      </c>
      <c r="L675" s="849">
        <v>257</v>
      </c>
      <c r="M675" s="849">
        <v>59624</v>
      </c>
      <c r="N675" s="832">
        <v>1</v>
      </c>
      <c r="O675" s="832">
        <v>232</v>
      </c>
      <c r="P675" s="849">
        <v>251</v>
      </c>
      <c r="Q675" s="849">
        <v>58232</v>
      </c>
      <c r="R675" s="837">
        <v>0.97665369649805445</v>
      </c>
      <c r="S675" s="850">
        <v>232</v>
      </c>
    </row>
    <row r="676" spans="1:19" ht="14.4" customHeight="1" x14ac:dyDescent="0.3">
      <c r="A676" s="831" t="s">
        <v>5657</v>
      </c>
      <c r="B676" s="832" t="s">
        <v>5713</v>
      </c>
      <c r="C676" s="832" t="s">
        <v>621</v>
      </c>
      <c r="D676" s="832" t="s">
        <v>5386</v>
      </c>
      <c r="E676" s="832" t="s">
        <v>5586</v>
      </c>
      <c r="F676" s="832" t="s">
        <v>5804</v>
      </c>
      <c r="G676" s="832" t="s">
        <v>5805</v>
      </c>
      <c r="H676" s="849">
        <v>44</v>
      </c>
      <c r="I676" s="849">
        <v>147356</v>
      </c>
      <c r="J676" s="832"/>
      <c r="K676" s="832">
        <v>3349</v>
      </c>
      <c r="L676" s="849"/>
      <c r="M676" s="849"/>
      <c r="N676" s="832"/>
      <c r="O676" s="832"/>
      <c r="P676" s="849">
        <v>4</v>
      </c>
      <c r="Q676" s="849">
        <v>13404</v>
      </c>
      <c r="R676" s="837"/>
      <c r="S676" s="850">
        <v>3351</v>
      </c>
    </row>
    <row r="677" spans="1:19" ht="14.4" customHeight="1" x14ac:dyDescent="0.3">
      <c r="A677" s="831" t="s">
        <v>5657</v>
      </c>
      <c r="B677" s="832" t="s">
        <v>5713</v>
      </c>
      <c r="C677" s="832" t="s">
        <v>621</v>
      </c>
      <c r="D677" s="832" t="s">
        <v>5386</v>
      </c>
      <c r="E677" s="832" t="s">
        <v>5586</v>
      </c>
      <c r="F677" s="832" t="s">
        <v>5806</v>
      </c>
      <c r="G677" s="832" t="s">
        <v>5807</v>
      </c>
      <c r="H677" s="849">
        <v>33</v>
      </c>
      <c r="I677" s="849">
        <v>7689</v>
      </c>
      <c r="J677" s="832">
        <v>0.532258064516129</v>
      </c>
      <c r="K677" s="832">
        <v>233</v>
      </c>
      <c r="L677" s="849">
        <v>62</v>
      </c>
      <c r="M677" s="849">
        <v>14446</v>
      </c>
      <c r="N677" s="832">
        <v>1</v>
      </c>
      <c r="O677" s="832">
        <v>233</v>
      </c>
      <c r="P677" s="849">
        <v>54</v>
      </c>
      <c r="Q677" s="849">
        <v>12582</v>
      </c>
      <c r="R677" s="837">
        <v>0.87096774193548387</v>
      </c>
      <c r="S677" s="850">
        <v>233</v>
      </c>
    </row>
    <row r="678" spans="1:19" ht="14.4" customHeight="1" x14ac:dyDescent="0.3">
      <c r="A678" s="831" t="s">
        <v>5657</v>
      </c>
      <c r="B678" s="832" t="s">
        <v>5713</v>
      </c>
      <c r="C678" s="832" t="s">
        <v>621</v>
      </c>
      <c r="D678" s="832" t="s">
        <v>5386</v>
      </c>
      <c r="E678" s="832" t="s">
        <v>5586</v>
      </c>
      <c r="F678" s="832" t="s">
        <v>5808</v>
      </c>
      <c r="G678" s="832" t="s">
        <v>5809</v>
      </c>
      <c r="H678" s="849">
        <v>90</v>
      </c>
      <c r="I678" s="849">
        <v>36900</v>
      </c>
      <c r="J678" s="832">
        <v>1.2857142857142858</v>
      </c>
      <c r="K678" s="832">
        <v>410</v>
      </c>
      <c r="L678" s="849">
        <v>70</v>
      </c>
      <c r="M678" s="849">
        <v>28700</v>
      </c>
      <c r="N678" s="832">
        <v>1</v>
      </c>
      <c r="O678" s="832">
        <v>410</v>
      </c>
      <c r="P678" s="849">
        <v>51</v>
      </c>
      <c r="Q678" s="849">
        <v>20910</v>
      </c>
      <c r="R678" s="837">
        <v>0.72857142857142854</v>
      </c>
      <c r="S678" s="850">
        <v>410</v>
      </c>
    </row>
    <row r="679" spans="1:19" ht="14.4" customHeight="1" x14ac:dyDescent="0.3">
      <c r="A679" s="831" t="s">
        <v>5657</v>
      </c>
      <c r="B679" s="832" t="s">
        <v>5713</v>
      </c>
      <c r="C679" s="832" t="s">
        <v>621</v>
      </c>
      <c r="D679" s="832" t="s">
        <v>5386</v>
      </c>
      <c r="E679" s="832" t="s">
        <v>5586</v>
      </c>
      <c r="F679" s="832" t="s">
        <v>5810</v>
      </c>
      <c r="G679" s="832" t="s">
        <v>5811</v>
      </c>
      <c r="H679" s="849">
        <v>14</v>
      </c>
      <c r="I679" s="849">
        <v>9128</v>
      </c>
      <c r="J679" s="832">
        <v>1.4</v>
      </c>
      <c r="K679" s="832">
        <v>652</v>
      </c>
      <c r="L679" s="849">
        <v>10</v>
      </c>
      <c r="M679" s="849">
        <v>6520</v>
      </c>
      <c r="N679" s="832">
        <v>1</v>
      </c>
      <c r="O679" s="832">
        <v>652</v>
      </c>
      <c r="P679" s="849">
        <v>10</v>
      </c>
      <c r="Q679" s="849">
        <v>6520</v>
      </c>
      <c r="R679" s="837">
        <v>1</v>
      </c>
      <c r="S679" s="850">
        <v>652</v>
      </c>
    </row>
    <row r="680" spans="1:19" ht="14.4" customHeight="1" x14ac:dyDescent="0.3">
      <c r="A680" s="831" t="s">
        <v>5657</v>
      </c>
      <c r="B680" s="832" t="s">
        <v>5713</v>
      </c>
      <c r="C680" s="832" t="s">
        <v>621</v>
      </c>
      <c r="D680" s="832" t="s">
        <v>5386</v>
      </c>
      <c r="E680" s="832" t="s">
        <v>5586</v>
      </c>
      <c r="F680" s="832" t="s">
        <v>5812</v>
      </c>
      <c r="G680" s="832" t="s">
        <v>5813</v>
      </c>
      <c r="H680" s="849">
        <v>71</v>
      </c>
      <c r="I680" s="849">
        <v>41890</v>
      </c>
      <c r="J680" s="832">
        <v>1.126984126984127</v>
      </c>
      <c r="K680" s="832">
        <v>590</v>
      </c>
      <c r="L680" s="849">
        <v>63</v>
      </c>
      <c r="M680" s="849">
        <v>37170</v>
      </c>
      <c r="N680" s="832">
        <v>1</v>
      </c>
      <c r="O680" s="832">
        <v>590</v>
      </c>
      <c r="P680" s="849">
        <v>45</v>
      </c>
      <c r="Q680" s="849">
        <v>26550</v>
      </c>
      <c r="R680" s="837">
        <v>0.7142857142857143</v>
      </c>
      <c r="S680" s="850">
        <v>590</v>
      </c>
    </row>
    <row r="681" spans="1:19" ht="14.4" customHeight="1" x14ac:dyDescent="0.3">
      <c r="A681" s="831" t="s">
        <v>5657</v>
      </c>
      <c r="B681" s="832" t="s">
        <v>5713</v>
      </c>
      <c r="C681" s="832" t="s">
        <v>621</v>
      </c>
      <c r="D681" s="832" t="s">
        <v>5386</v>
      </c>
      <c r="E681" s="832" t="s">
        <v>5586</v>
      </c>
      <c r="F681" s="832" t="s">
        <v>5814</v>
      </c>
      <c r="G681" s="832" t="s">
        <v>5815</v>
      </c>
      <c r="H681" s="849">
        <v>9</v>
      </c>
      <c r="I681" s="849">
        <v>3483</v>
      </c>
      <c r="J681" s="832">
        <v>0.69230769230769229</v>
      </c>
      <c r="K681" s="832">
        <v>387</v>
      </c>
      <c r="L681" s="849">
        <v>13</v>
      </c>
      <c r="M681" s="849">
        <v>5031</v>
      </c>
      <c r="N681" s="832">
        <v>1</v>
      </c>
      <c r="O681" s="832">
        <v>387</v>
      </c>
      <c r="P681" s="849">
        <v>14</v>
      </c>
      <c r="Q681" s="849">
        <v>5418</v>
      </c>
      <c r="R681" s="837">
        <v>1.0769230769230769</v>
      </c>
      <c r="S681" s="850">
        <v>387</v>
      </c>
    </row>
    <row r="682" spans="1:19" ht="14.4" customHeight="1" x14ac:dyDescent="0.3">
      <c r="A682" s="831" t="s">
        <v>5657</v>
      </c>
      <c r="B682" s="832" t="s">
        <v>5713</v>
      </c>
      <c r="C682" s="832" t="s">
        <v>621</v>
      </c>
      <c r="D682" s="832" t="s">
        <v>5386</v>
      </c>
      <c r="E682" s="832" t="s">
        <v>5586</v>
      </c>
      <c r="F682" s="832" t="s">
        <v>5816</v>
      </c>
      <c r="G682" s="832" t="s">
        <v>5817</v>
      </c>
      <c r="H682" s="849">
        <v>2</v>
      </c>
      <c r="I682" s="849">
        <v>840</v>
      </c>
      <c r="J682" s="832">
        <v>0.33333333333333331</v>
      </c>
      <c r="K682" s="832">
        <v>420</v>
      </c>
      <c r="L682" s="849">
        <v>6</v>
      </c>
      <c r="M682" s="849">
        <v>2520</v>
      </c>
      <c r="N682" s="832">
        <v>1</v>
      </c>
      <c r="O682" s="832">
        <v>420</v>
      </c>
      <c r="P682" s="849">
        <v>4</v>
      </c>
      <c r="Q682" s="849">
        <v>1680</v>
      </c>
      <c r="R682" s="837">
        <v>0.66666666666666663</v>
      </c>
      <c r="S682" s="850">
        <v>420</v>
      </c>
    </row>
    <row r="683" spans="1:19" ht="14.4" customHeight="1" x14ac:dyDescent="0.3">
      <c r="A683" s="831" t="s">
        <v>5657</v>
      </c>
      <c r="B683" s="832" t="s">
        <v>5713</v>
      </c>
      <c r="C683" s="832" t="s">
        <v>621</v>
      </c>
      <c r="D683" s="832" t="s">
        <v>5386</v>
      </c>
      <c r="E683" s="832" t="s">
        <v>5586</v>
      </c>
      <c r="F683" s="832" t="s">
        <v>5818</v>
      </c>
      <c r="G683" s="832" t="s">
        <v>5819</v>
      </c>
      <c r="H683" s="849">
        <v>6</v>
      </c>
      <c r="I683" s="849">
        <v>1020</v>
      </c>
      <c r="J683" s="832">
        <v>0.4</v>
      </c>
      <c r="K683" s="832">
        <v>170</v>
      </c>
      <c r="L683" s="849">
        <v>15</v>
      </c>
      <c r="M683" s="849">
        <v>2550</v>
      </c>
      <c r="N683" s="832">
        <v>1</v>
      </c>
      <c r="O683" s="832">
        <v>170</v>
      </c>
      <c r="P683" s="849">
        <v>5</v>
      </c>
      <c r="Q683" s="849">
        <v>855</v>
      </c>
      <c r="R683" s="837">
        <v>0.3352941176470588</v>
      </c>
      <c r="S683" s="850">
        <v>171</v>
      </c>
    </row>
    <row r="684" spans="1:19" ht="14.4" customHeight="1" x14ac:dyDescent="0.3">
      <c r="A684" s="831" t="s">
        <v>5657</v>
      </c>
      <c r="B684" s="832" t="s">
        <v>5713</v>
      </c>
      <c r="C684" s="832" t="s">
        <v>621</v>
      </c>
      <c r="D684" s="832" t="s">
        <v>5386</v>
      </c>
      <c r="E684" s="832" t="s">
        <v>5586</v>
      </c>
      <c r="F684" s="832" t="s">
        <v>5820</v>
      </c>
      <c r="G684" s="832" t="s">
        <v>5821</v>
      </c>
      <c r="H684" s="849">
        <v>478</v>
      </c>
      <c r="I684" s="849">
        <v>377142</v>
      </c>
      <c r="J684" s="832">
        <v>0.6957787481804949</v>
      </c>
      <c r="K684" s="832">
        <v>789</v>
      </c>
      <c r="L684" s="849">
        <v>687</v>
      </c>
      <c r="M684" s="849">
        <v>542043</v>
      </c>
      <c r="N684" s="832">
        <v>1</v>
      </c>
      <c r="O684" s="832">
        <v>789</v>
      </c>
      <c r="P684" s="849">
        <v>574</v>
      </c>
      <c r="Q684" s="849">
        <v>452886</v>
      </c>
      <c r="R684" s="837">
        <v>0.83551673944687044</v>
      </c>
      <c r="S684" s="850">
        <v>789</v>
      </c>
    </row>
    <row r="685" spans="1:19" ht="14.4" customHeight="1" x14ac:dyDescent="0.3">
      <c r="A685" s="831" t="s">
        <v>5657</v>
      </c>
      <c r="B685" s="832" t="s">
        <v>5713</v>
      </c>
      <c r="C685" s="832" t="s">
        <v>621</v>
      </c>
      <c r="D685" s="832" t="s">
        <v>5386</v>
      </c>
      <c r="E685" s="832" t="s">
        <v>5586</v>
      </c>
      <c r="F685" s="832" t="s">
        <v>5822</v>
      </c>
      <c r="G685" s="832" t="s">
        <v>5823</v>
      </c>
      <c r="H685" s="849">
        <v>35</v>
      </c>
      <c r="I685" s="849">
        <v>7840</v>
      </c>
      <c r="J685" s="832">
        <v>0.546875</v>
      </c>
      <c r="K685" s="832">
        <v>224</v>
      </c>
      <c r="L685" s="849">
        <v>64</v>
      </c>
      <c r="M685" s="849">
        <v>14336</v>
      </c>
      <c r="N685" s="832">
        <v>1</v>
      </c>
      <c r="O685" s="832">
        <v>224</v>
      </c>
      <c r="P685" s="849">
        <v>42</v>
      </c>
      <c r="Q685" s="849">
        <v>9408</v>
      </c>
      <c r="R685" s="837">
        <v>0.65625</v>
      </c>
      <c r="S685" s="850">
        <v>224</v>
      </c>
    </row>
    <row r="686" spans="1:19" ht="14.4" customHeight="1" x14ac:dyDescent="0.3">
      <c r="A686" s="831" t="s">
        <v>5657</v>
      </c>
      <c r="B686" s="832" t="s">
        <v>5713</v>
      </c>
      <c r="C686" s="832" t="s">
        <v>621</v>
      </c>
      <c r="D686" s="832" t="s">
        <v>5386</v>
      </c>
      <c r="E686" s="832" t="s">
        <v>5586</v>
      </c>
      <c r="F686" s="832" t="s">
        <v>5824</v>
      </c>
      <c r="G686" s="832" t="s">
        <v>5825</v>
      </c>
      <c r="H686" s="849">
        <v>8</v>
      </c>
      <c r="I686" s="849">
        <v>4528</v>
      </c>
      <c r="J686" s="832">
        <v>1</v>
      </c>
      <c r="K686" s="832">
        <v>566</v>
      </c>
      <c r="L686" s="849">
        <v>8</v>
      </c>
      <c r="M686" s="849">
        <v>4528</v>
      </c>
      <c r="N686" s="832">
        <v>1</v>
      </c>
      <c r="O686" s="832">
        <v>566</v>
      </c>
      <c r="P686" s="849">
        <v>10</v>
      </c>
      <c r="Q686" s="849">
        <v>5660</v>
      </c>
      <c r="R686" s="837">
        <v>1.25</v>
      </c>
      <c r="S686" s="850">
        <v>566</v>
      </c>
    </row>
    <row r="687" spans="1:19" ht="14.4" customHeight="1" x14ac:dyDescent="0.3">
      <c r="A687" s="831" t="s">
        <v>5657</v>
      </c>
      <c r="B687" s="832" t="s">
        <v>5713</v>
      </c>
      <c r="C687" s="832" t="s">
        <v>621</v>
      </c>
      <c r="D687" s="832" t="s">
        <v>5386</v>
      </c>
      <c r="E687" s="832" t="s">
        <v>5586</v>
      </c>
      <c r="F687" s="832" t="s">
        <v>5826</v>
      </c>
      <c r="G687" s="832" t="s">
        <v>5827</v>
      </c>
      <c r="H687" s="849">
        <v>92</v>
      </c>
      <c r="I687" s="849">
        <v>84548</v>
      </c>
      <c r="J687" s="832">
        <v>4</v>
      </c>
      <c r="K687" s="832">
        <v>919</v>
      </c>
      <c r="L687" s="849">
        <v>23</v>
      </c>
      <c r="M687" s="849">
        <v>21137</v>
      </c>
      <c r="N687" s="832">
        <v>1</v>
      </c>
      <c r="O687" s="832">
        <v>919</v>
      </c>
      <c r="P687" s="849">
        <v>54</v>
      </c>
      <c r="Q687" s="849">
        <v>49626</v>
      </c>
      <c r="R687" s="837">
        <v>2.347826086956522</v>
      </c>
      <c r="S687" s="850">
        <v>919</v>
      </c>
    </row>
    <row r="688" spans="1:19" ht="14.4" customHeight="1" x14ac:dyDescent="0.3">
      <c r="A688" s="831" t="s">
        <v>5657</v>
      </c>
      <c r="B688" s="832" t="s">
        <v>5713</v>
      </c>
      <c r="C688" s="832" t="s">
        <v>621</v>
      </c>
      <c r="D688" s="832" t="s">
        <v>5386</v>
      </c>
      <c r="E688" s="832" t="s">
        <v>5586</v>
      </c>
      <c r="F688" s="832" t="s">
        <v>5828</v>
      </c>
      <c r="G688" s="832" t="s">
        <v>5829</v>
      </c>
      <c r="H688" s="849">
        <v>92</v>
      </c>
      <c r="I688" s="849">
        <v>82432</v>
      </c>
      <c r="J688" s="832">
        <v>4</v>
      </c>
      <c r="K688" s="832">
        <v>896</v>
      </c>
      <c r="L688" s="849">
        <v>23</v>
      </c>
      <c r="M688" s="849">
        <v>20608</v>
      </c>
      <c r="N688" s="832">
        <v>1</v>
      </c>
      <c r="O688" s="832">
        <v>896</v>
      </c>
      <c r="P688" s="849">
        <v>54</v>
      </c>
      <c r="Q688" s="849">
        <v>48384</v>
      </c>
      <c r="R688" s="837">
        <v>2.347826086956522</v>
      </c>
      <c r="S688" s="850">
        <v>896</v>
      </c>
    </row>
    <row r="689" spans="1:19" ht="14.4" customHeight="1" x14ac:dyDescent="0.3">
      <c r="A689" s="831" t="s">
        <v>5657</v>
      </c>
      <c r="B689" s="832" t="s">
        <v>5713</v>
      </c>
      <c r="C689" s="832" t="s">
        <v>621</v>
      </c>
      <c r="D689" s="832" t="s">
        <v>5386</v>
      </c>
      <c r="E689" s="832" t="s">
        <v>5586</v>
      </c>
      <c r="F689" s="832" t="s">
        <v>5830</v>
      </c>
      <c r="G689" s="832" t="s">
        <v>5831</v>
      </c>
      <c r="H689" s="849">
        <v>26</v>
      </c>
      <c r="I689" s="849">
        <v>8996</v>
      </c>
      <c r="J689" s="832">
        <v>2.8888888888888888</v>
      </c>
      <c r="K689" s="832">
        <v>346</v>
      </c>
      <c r="L689" s="849">
        <v>9</v>
      </c>
      <c r="M689" s="849">
        <v>3114</v>
      </c>
      <c r="N689" s="832">
        <v>1</v>
      </c>
      <c r="O689" s="832">
        <v>346</v>
      </c>
      <c r="P689" s="849">
        <v>16</v>
      </c>
      <c r="Q689" s="849">
        <v>5536</v>
      </c>
      <c r="R689" s="837">
        <v>1.7777777777777777</v>
      </c>
      <c r="S689" s="850">
        <v>346</v>
      </c>
    </row>
    <row r="690" spans="1:19" ht="14.4" customHeight="1" x14ac:dyDescent="0.3">
      <c r="A690" s="831" t="s">
        <v>5657</v>
      </c>
      <c r="B690" s="832" t="s">
        <v>5713</v>
      </c>
      <c r="C690" s="832" t="s">
        <v>621</v>
      </c>
      <c r="D690" s="832" t="s">
        <v>5386</v>
      </c>
      <c r="E690" s="832" t="s">
        <v>5586</v>
      </c>
      <c r="F690" s="832" t="s">
        <v>5832</v>
      </c>
      <c r="G690" s="832" t="s">
        <v>5833</v>
      </c>
      <c r="H690" s="849">
        <v>2</v>
      </c>
      <c r="I690" s="849">
        <v>180</v>
      </c>
      <c r="J690" s="832">
        <v>0.4</v>
      </c>
      <c r="K690" s="832">
        <v>90</v>
      </c>
      <c r="L690" s="849">
        <v>5</v>
      </c>
      <c r="M690" s="849">
        <v>450</v>
      </c>
      <c r="N690" s="832">
        <v>1</v>
      </c>
      <c r="O690" s="832">
        <v>90</v>
      </c>
      <c r="P690" s="849">
        <v>3</v>
      </c>
      <c r="Q690" s="849">
        <v>273</v>
      </c>
      <c r="R690" s="837">
        <v>0.60666666666666669</v>
      </c>
      <c r="S690" s="850">
        <v>91</v>
      </c>
    </row>
    <row r="691" spans="1:19" ht="14.4" customHeight="1" x14ac:dyDescent="0.3">
      <c r="A691" s="831" t="s">
        <v>5657</v>
      </c>
      <c r="B691" s="832" t="s">
        <v>5713</v>
      </c>
      <c r="C691" s="832" t="s">
        <v>621</v>
      </c>
      <c r="D691" s="832" t="s">
        <v>5386</v>
      </c>
      <c r="E691" s="832" t="s">
        <v>5586</v>
      </c>
      <c r="F691" s="832" t="s">
        <v>5834</v>
      </c>
      <c r="G691" s="832" t="s">
        <v>5835</v>
      </c>
      <c r="H691" s="849">
        <v>27</v>
      </c>
      <c r="I691" s="849">
        <v>11502</v>
      </c>
      <c r="J691" s="832">
        <v>1.35</v>
      </c>
      <c r="K691" s="832">
        <v>426</v>
      </c>
      <c r="L691" s="849">
        <v>20</v>
      </c>
      <c r="M691" s="849">
        <v>8520</v>
      </c>
      <c r="N691" s="832">
        <v>1</v>
      </c>
      <c r="O691" s="832">
        <v>426</v>
      </c>
      <c r="P691" s="849">
        <v>19</v>
      </c>
      <c r="Q691" s="849">
        <v>8113</v>
      </c>
      <c r="R691" s="837">
        <v>0.95223004694835678</v>
      </c>
      <c r="S691" s="850">
        <v>427</v>
      </c>
    </row>
    <row r="692" spans="1:19" ht="14.4" customHeight="1" x14ac:dyDescent="0.3">
      <c r="A692" s="831" t="s">
        <v>5657</v>
      </c>
      <c r="B692" s="832" t="s">
        <v>5713</v>
      </c>
      <c r="C692" s="832" t="s">
        <v>621</v>
      </c>
      <c r="D692" s="832" t="s">
        <v>5386</v>
      </c>
      <c r="E692" s="832" t="s">
        <v>5586</v>
      </c>
      <c r="F692" s="832" t="s">
        <v>5836</v>
      </c>
      <c r="G692" s="832" t="s">
        <v>5837</v>
      </c>
      <c r="H692" s="849">
        <v>4</v>
      </c>
      <c r="I692" s="849">
        <v>216</v>
      </c>
      <c r="J692" s="832">
        <v>2</v>
      </c>
      <c r="K692" s="832">
        <v>54</v>
      </c>
      <c r="L692" s="849">
        <v>2</v>
      </c>
      <c r="M692" s="849">
        <v>108</v>
      </c>
      <c r="N692" s="832">
        <v>1</v>
      </c>
      <c r="O692" s="832">
        <v>54</v>
      </c>
      <c r="P692" s="849">
        <v>4</v>
      </c>
      <c r="Q692" s="849">
        <v>216</v>
      </c>
      <c r="R692" s="837">
        <v>2</v>
      </c>
      <c r="S692" s="850">
        <v>54</v>
      </c>
    </row>
    <row r="693" spans="1:19" ht="14.4" customHeight="1" x14ac:dyDescent="0.3">
      <c r="A693" s="831" t="s">
        <v>5657</v>
      </c>
      <c r="B693" s="832" t="s">
        <v>5713</v>
      </c>
      <c r="C693" s="832" t="s">
        <v>621</v>
      </c>
      <c r="D693" s="832" t="s">
        <v>5386</v>
      </c>
      <c r="E693" s="832" t="s">
        <v>5586</v>
      </c>
      <c r="F693" s="832" t="s">
        <v>5838</v>
      </c>
      <c r="G693" s="832" t="s">
        <v>5839</v>
      </c>
      <c r="H693" s="849"/>
      <c r="I693" s="849"/>
      <c r="J693" s="832"/>
      <c r="K693" s="832"/>
      <c r="L693" s="849">
        <v>1</v>
      </c>
      <c r="M693" s="849">
        <v>237</v>
      </c>
      <c r="N693" s="832">
        <v>1</v>
      </c>
      <c r="O693" s="832">
        <v>237</v>
      </c>
      <c r="P693" s="849">
        <v>1</v>
      </c>
      <c r="Q693" s="849">
        <v>237</v>
      </c>
      <c r="R693" s="837">
        <v>1</v>
      </c>
      <c r="S693" s="850">
        <v>237</v>
      </c>
    </row>
    <row r="694" spans="1:19" ht="14.4" customHeight="1" thickBot="1" x14ac:dyDescent="0.35">
      <c r="A694" s="839" t="s">
        <v>5657</v>
      </c>
      <c r="B694" s="840" t="s">
        <v>5713</v>
      </c>
      <c r="C694" s="840" t="s">
        <v>621</v>
      </c>
      <c r="D694" s="840" t="s">
        <v>5386</v>
      </c>
      <c r="E694" s="840" t="s">
        <v>5586</v>
      </c>
      <c r="F694" s="840" t="s">
        <v>5840</v>
      </c>
      <c r="G694" s="840" t="s">
        <v>5841</v>
      </c>
      <c r="H694" s="851"/>
      <c r="I694" s="851"/>
      <c r="J694" s="840"/>
      <c r="K694" s="840"/>
      <c r="L694" s="851">
        <v>1</v>
      </c>
      <c r="M694" s="851">
        <v>7386</v>
      </c>
      <c r="N694" s="840">
        <v>1</v>
      </c>
      <c r="O694" s="840">
        <v>7386</v>
      </c>
      <c r="P694" s="851">
        <v>1</v>
      </c>
      <c r="Q694" s="851">
        <v>7387</v>
      </c>
      <c r="R694" s="845">
        <v>1.0001353912808015</v>
      </c>
      <c r="S694" s="852">
        <v>7387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24638593</v>
      </c>
      <c r="C3" s="344">
        <f t="shared" ref="C3:R3" si="0">SUBTOTAL(9,C6:C1048576)</f>
        <v>22.710963081267884</v>
      </c>
      <c r="D3" s="344">
        <f t="shared" si="0"/>
        <v>25519232</v>
      </c>
      <c r="E3" s="344">
        <f t="shared" si="0"/>
        <v>27</v>
      </c>
      <c r="F3" s="344">
        <f t="shared" si="0"/>
        <v>25510906.430000003</v>
      </c>
      <c r="G3" s="347">
        <f>IF(D3&lt;&gt;0,F3/D3,"")</f>
        <v>0.99967375311294648</v>
      </c>
      <c r="H3" s="343">
        <f t="shared" si="0"/>
        <v>8724496.7683999985</v>
      </c>
      <c r="I3" s="344">
        <f t="shared" si="0"/>
        <v>9.745666079115928</v>
      </c>
      <c r="J3" s="344">
        <f t="shared" si="0"/>
        <v>8654942.8899999969</v>
      </c>
      <c r="K3" s="344">
        <f t="shared" si="0"/>
        <v>7</v>
      </c>
      <c r="L3" s="344">
        <f t="shared" si="0"/>
        <v>8310784.230000006</v>
      </c>
      <c r="M3" s="345">
        <f>IF(J3&lt;&gt;0,L3/J3,"")</f>
        <v>0.9602355943448645</v>
      </c>
      <c r="N3" s="346">
        <f t="shared" si="0"/>
        <v>3522612.7215999998</v>
      </c>
      <c r="O3" s="344">
        <f t="shared" si="0"/>
        <v>0.99902455261439416</v>
      </c>
      <c r="P3" s="344">
        <f t="shared" si="0"/>
        <v>3526052.1999999997</v>
      </c>
      <c r="Q3" s="344">
        <f t="shared" si="0"/>
        <v>1</v>
      </c>
      <c r="R3" s="344">
        <f t="shared" si="0"/>
        <v>3380473.24</v>
      </c>
      <c r="S3" s="345">
        <f>IF(P3&lt;&gt;0,R3/P3,"")</f>
        <v>0.95871332818045074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5844</v>
      </c>
      <c r="B6" s="887">
        <v>420858</v>
      </c>
      <c r="C6" s="825">
        <v>0.65627806886227547</v>
      </c>
      <c r="D6" s="887">
        <v>641280</v>
      </c>
      <c r="E6" s="825">
        <v>1</v>
      </c>
      <c r="F6" s="887">
        <v>676657.99</v>
      </c>
      <c r="G6" s="830">
        <v>1.0551677738273453</v>
      </c>
      <c r="H6" s="887"/>
      <c r="I6" s="825"/>
      <c r="J6" s="887"/>
      <c r="K6" s="825"/>
      <c r="L6" s="887">
        <v>565.1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5845</v>
      </c>
      <c r="B7" s="889">
        <v>161478</v>
      </c>
      <c r="C7" s="832">
        <v>0.57765614938828069</v>
      </c>
      <c r="D7" s="889">
        <v>279540</v>
      </c>
      <c r="E7" s="832">
        <v>1</v>
      </c>
      <c r="F7" s="889">
        <v>328333</v>
      </c>
      <c r="G7" s="837">
        <v>1.1745474708449595</v>
      </c>
      <c r="H7" s="889">
        <v>565.1</v>
      </c>
      <c r="I7" s="832">
        <v>0.5</v>
      </c>
      <c r="J7" s="889">
        <v>1130.2</v>
      </c>
      <c r="K7" s="832">
        <v>1</v>
      </c>
      <c r="L7" s="889">
        <v>565.1</v>
      </c>
      <c r="M7" s="837">
        <v>0.5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5846</v>
      </c>
      <c r="B8" s="889">
        <v>762218</v>
      </c>
      <c r="C8" s="832">
        <v>0.99752913862736325</v>
      </c>
      <c r="D8" s="889">
        <v>764106</v>
      </c>
      <c r="E8" s="832">
        <v>1</v>
      </c>
      <c r="F8" s="889">
        <v>709860</v>
      </c>
      <c r="G8" s="837">
        <v>0.92900723198090318</v>
      </c>
      <c r="H8" s="889">
        <v>6456.4000000000005</v>
      </c>
      <c r="I8" s="832">
        <v>4.0000000000000009</v>
      </c>
      <c r="J8" s="889">
        <v>1614.1</v>
      </c>
      <c r="K8" s="832">
        <v>1</v>
      </c>
      <c r="L8" s="889">
        <v>3793.2999999999997</v>
      </c>
      <c r="M8" s="837">
        <v>2.3501022241496807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5847</v>
      </c>
      <c r="B9" s="889">
        <v>51558</v>
      </c>
      <c r="C9" s="832">
        <v>0.1338859328622734</v>
      </c>
      <c r="D9" s="889">
        <v>385089</v>
      </c>
      <c r="E9" s="832">
        <v>1</v>
      </c>
      <c r="F9" s="889">
        <v>79472</v>
      </c>
      <c r="G9" s="837">
        <v>0.20637307219889428</v>
      </c>
      <c r="H9" s="889">
        <v>2248.3200000000002</v>
      </c>
      <c r="I9" s="832">
        <v>3.9786232525216776</v>
      </c>
      <c r="J9" s="889">
        <v>565.1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5848</v>
      </c>
      <c r="B10" s="889">
        <v>46517</v>
      </c>
      <c r="C10" s="832">
        <v>0.76615333937247798</v>
      </c>
      <c r="D10" s="889">
        <v>60715</v>
      </c>
      <c r="E10" s="832">
        <v>1</v>
      </c>
      <c r="F10" s="889">
        <v>81763</v>
      </c>
      <c r="G10" s="837">
        <v>1.3466688627192622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5849</v>
      </c>
      <c r="B11" s="889">
        <v>45846</v>
      </c>
      <c r="C11" s="832">
        <v>0.53676298412401069</v>
      </c>
      <c r="D11" s="889">
        <v>85412</v>
      </c>
      <c r="E11" s="832">
        <v>1</v>
      </c>
      <c r="F11" s="889">
        <v>128925</v>
      </c>
      <c r="G11" s="837">
        <v>1.5094483210790053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5850</v>
      </c>
      <c r="B12" s="889">
        <v>210140</v>
      </c>
      <c r="C12" s="832">
        <v>0.63866516730997169</v>
      </c>
      <c r="D12" s="889">
        <v>329030</v>
      </c>
      <c r="E12" s="832">
        <v>1</v>
      </c>
      <c r="F12" s="889">
        <v>259340</v>
      </c>
      <c r="G12" s="837">
        <v>0.78819560526395771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5851</v>
      </c>
      <c r="B13" s="889">
        <v>207858</v>
      </c>
      <c r="C13" s="832">
        <v>1.0606406972353475</v>
      </c>
      <c r="D13" s="889">
        <v>195974</v>
      </c>
      <c r="E13" s="832">
        <v>1</v>
      </c>
      <c r="F13" s="889">
        <v>260861</v>
      </c>
      <c r="G13" s="837">
        <v>1.3311000438833722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5852</v>
      </c>
      <c r="B14" s="889">
        <v>43301</v>
      </c>
      <c r="C14" s="832">
        <v>0.23641466064633074</v>
      </c>
      <c r="D14" s="889">
        <v>183157</v>
      </c>
      <c r="E14" s="832">
        <v>1</v>
      </c>
      <c r="F14" s="889">
        <v>111131</v>
      </c>
      <c r="G14" s="837">
        <v>0.60675267666537447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5853</v>
      </c>
      <c r="B15" s="889">
        <v>639917</v>
      </c>
      <c r="C15" s="832">
        <v>1.1683884372968749</v>
      </c>
      <c r="D15" s="889">
        <v>547692</v>
      </c>
      <c r="E15" s="832">
        <v>1</v>
      </c>
      <c r="F15" s="889">
        <v>934436.89</v>
      </c>
      <c r="G15" s="837">
        <v>1.7061357295706345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5854</v>
      </c>
      <c r="B16" s="889">
        <v>24083</v>
      </c>
      <c r="C16" s="832">
        <v>0.45809556417865022</v>
      </c>
      <c r="D16" s="889">
        <v>52572</v>
      </c>
      <c r="E16" s="832">
        <v>1</v>
      </c>
      <c r="F16" s="889">
        <v>25720</v>
      </c>
      <c r="G16" s="837">
        <v>0.48923381267594918</v>
      </c>
      <c r="H16" s="889"/>
      <c r="I16" s="832"/>
      <c r="J16" s="889">
        <v>1614.1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5855</v>
      </c>
      <c r="B17" s="889">
        <v>22808</v>
      </c>
      <c r="C17" s="832">
        <v>0.59819555182543016</v>
      </c>
      <c r="D17" s="889">
        <v>38128</v>
      </c>
      <c r="E17" s="832">
        <v>1</v>
      </c>
      <c r="F17" s="889">
        <v>25681</v>
      </c>
      <c r="G17" s="837">
        <v>0.67354699958036091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5856</v>
      </c>
      <c r="B18" s="889">
        <v>13240</v>
      </c>
      <c r="C18" s="832">
        <v>7.2614790601759432E-2</v>
      </c>
      <c r="D18" s="889">
        <v>182332</v>
      </c>
      <c r="E18" s="832">
        <v>1</v>
      </c>
      <c r="F18" s="889">
        <v>69815</v>
      </c>
      <c r="G18" s="837">
        <v>0.38290042340346181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5857</v>
      </c>
      <c r="B19" s="889">
        <v>9639</v>
      </c>
      <c r="C19" s="832">
        <v>1.1264461844104243</v>
      </c>
      <c r="D19" s="889">
        <v>8557</v>
      </c>
      <c r="E19" s="832">
        <v>1</v>
      </c>
      <c r="F19" s="889">
        <v>9384</v>
      </c>
      <c r="G19" s="837">
        <v>1.0966460208016828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5858</v>
      </c>
      <c r="B20" s="889">
        <v>279155</v>
      </c>
      <c r="C20" s="832">
        <v>0.99024494067150282</v>
      </c>
      <c r="D20" s="889">
        <v>281905</v>
      </c>
      <c r="E20" s="832">
        <v>1</v>
      </c>
      <c r="F20" s="889">
        <v>304475</v>
      </c>
      <c r="G20" s="837">
        <v>1.0800624323797023</v>
      </c>
      <c r="H20" s="889">
        <v>565.1</v>
      </c>
      <c r="I20" s="832"/>
      <c r="J20" s="889"/>
      <c r="K20" s="832"/>
      <c r="L20" s="889">
        <v>1614.1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5859</v>
      </c>
      <c r="B21" s="889">
        <v>484305</v>
      </c>
      <c r="C21" s="832">
        <v>0.63644451570002913</v>
      </c>
      <c r="D21" s="889">
        <v>760954</v>
      </c>
      <c r="E21" s="832">
        <v>1</v>
      </c>
      <c r="F21" s="889">
        <v>823461.1100000001</v>
      </c>
      <c r="G21" s="837">
        <v>1.0821430861786654</v>
      </c>
      <c r="H21" s="889">
        <v>565.1</v>
      </c>
      <c r="I21" s="832">
        <v>0.25931534508076359</v>
      </c>
      <c r="J21" s="889">
        <v>2179.1999999999998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5860</v>
      </c>
      <c r="B22" s="889">
        <v>36546</v>
      </c>
      <c r="C22" s="832">
        <v>2.1356942496493687</v>
      </c>
      <c r="D22" s="889">
        <v>17112</v>
      </c>
      <c r="E22" s="832">
        <v>1</v>
      </c>
      <c r="F22" s="889">
        <v>20040</v>
      </c>
      <c r="G22" s="837">
        <v>1.1711079943899019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5861</v>
      </c>
      <c r="B23" s="889">
        <v>18677</v>
      </c>
      <c r="C23" s="832">
        <v>0.57428817415903077</v>
      </c>
      <c r="D23" s="889">
        <v>32522</v>
      </c>
      <c r="E23" s="832">
        <v>1</v>
      </c>
      <c r="F23" s="889">
        <v>45444</v>
      </c>
      <c r="G23" s="837">
        <v>1.3973310374515713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5862</v>
      </c>
      <c r="B24" s="889">
        <v>130321</v>
      </c>
      <c r="C24" s="832">
        <v>0.50681346203206057</v>
      </c>
      <c r="D24" s="889">
        <v>257138</v>
      </c>
      <c r="E24" s="832">
        <v>1</v>
      </c>
      <c r="F24" s="889">
        <v>224901</v>
      </c>
      <c r="G24" s="837">
        <v>0.87463152081761542</v>
      </c>
      <c r="H24" s="889"/>
      <c r="I24" s="832"/>
      <c r="J24" s="889">
        <v>565.1</v>
      </c>
      <c r="K24" s="832">
        <v>1</v>
      </c>
      <c r="L24" s="889">
        <v>1614.1</v>
      </c>
      <c r="M24" s="837">
        <v>2.8563086179437267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5863</v>
      </c>
      <c r="B25" s="889">
        <v>5119</v>
      </c>
      <c r="C25" s="832">
        <v>1.0975557461406518</v>
      </c>
      <c r="D25" s="889">
        <v>4664</v>
      </c>
      <c r="E25" s="832">
        <v>1</v>
      </c>
      <c r="F25" s="889">
        <v>5096</v>
      </c>
      <c r="G25" s="837">
        <v>1.0926243567753002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5864</v>
      </c>
      <c r="B26" s="889">
        <v>32137</v>
      </c>
      <c r="C26" s="832">
        <v>1.8032207384131971</v>
      </c>
      <c r="D26" s="889">
        <v>17822</v>
      </c>
      <c r="E26" s="832">
        <v>1</v>
      </c>
      <c r="F26" s="889">
        <v>20040</v>
      </c>
      <c r="G26" s="837">
        <v>1.1244529233531591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5865</v>
      </c>
      <c r="B27" s="889">
        <v>23298</v>
      </c>
      <c r="C27" s="832">
        <v>2.4822075431493715</v>
      </c>
      <c r="D27" s="889">
        <v>9386</v>
      </c>
      <c r="E27" s="832">
        <v>1</v>
      </c>
      <c r="F27" s="889">
        <v>15186</v>
      </c>
      <c r="G27" s="837">
        <v>1.617941615171532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5866</v>
      </c>
      <c r="B28" s="889">
        <v>49017</v>
      </c>
      <c r="C28" s="832">
        <v>0.69325092637117081</v>
      </c>
      <c r="D28" s="889">
        <v>70706</v>
      </c>
      <c r="E28" s="832">
        <v>1</v>
      </c>
      <c r="F28" s="889">
        <v>74651</v>
      </c>
      <c r="G28" s="837">
        <v>1.0557944163154471</v>
      </c>
      <c r="H28" s="889"/>
      <c r="I28" s="832"/>
      <c r="J28" s="889"/>
      <c r="K28" s="832"/>
      <c r="L28" s="889">
        <v>1614.1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5867</v>
      </c>
      <c r="B29" s="889">
        <v>38246</v>
      </c>
      <c r="C29" s="832">
        <v>0.39652473225301443</v>
      </c>
      <c r="D29" s="889">
        <v>96453</v>
      </c>
      <c r="E29" s="832">
        <v>1</v>
      </c>
      <c r="F29" s="889">
        <v>66544</v>
      </c>
      <c r="G29" s="837">
        <v>0.68991114843498902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2542</v>
      </c>
      <c r="B30" s="889">
        <v>20681967</v>
      </c>
      <c r="C30" s="832">
        <v>1.0383491437245798</v>
      </c>
      <c r="D30" s="889">
        <v>19918124</v>
      </c>
      <c r="E30" s="832">
        <v>1</v>
      </c>
      <c r="F30" s="889">
        <v>19920901</v>
      </c>
      <c r="G30" s="837">
        <v>1.0001394207607102</v>
      </c>
      <c r="H30" s="889">
        <v>8714096.748399999</v>
      </c>
      <c r="I30" s="832">
        <v>1.007727481513486</v>
      </c>
      <c r="J30" s="889">
        <v>8647275.0899999961</v>
      </c>
      <c r="K30" s="832">
        <v>1</v>
      </c>
      <c r="L30" s="889">
        <v>8301018.4300000062</v>
      </c>
      <c r="M30" s="837">
        <v>0.9599577142630269</v>
      </c>
      <c r="N30" s="889">
        <v>3522612.7215999998</v>
      </c>
      <c r="O30" s="832">
        <v>0.99902455261439416</v>
      </c>
      <c r="P30" s="889">
        <v>3526052.1999999997</v>
      </c>
      <c r="Q30" s="832">
        <v>1</v>
      </c>
      <c r="R30" s="889">
        <v>3380473.24</v>
      </c>
      <c r="S30" s="838">
        <v>0.95871332818045074</v>
      </c>
    </row>
    <row r="31" spans="1:19" ht="14.4" customHeight="1" x14ac:dyDescent="0.3">
      <c r="A31" s="857" t="s">
        <v>5868</v>
      </c>
      <c r="B31" s="889">
        <v>80763</v>
      </c>
      <c r="C31" s="832">
        <v>0.61381254940110663</v>
      </c>
      <c r="D31" s="889">
        <v>131576</v>
      </c>
      <c r="E31" s="832">
        <v>1</v>
      </c>
      <c r="F31" s="889">
        <v>152256.44</v>
      </c>
      <c r="G31" s="837">
        <v>1.1571748647169697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5869</v>
      </c>
      <c r="B32" s="891">
        <v>119581</v>
      </c>
      <c r="C32" s="840">
        <v>0.71482969286132736</v>
      </c>
      <c r="D32" s="891">
        <v>167286</v>
      </c>
      <c r="E32" s="840">
        <v>1</v>
      </c>
      <c r="F32" s="891">
        <v>136531</v>
      </c>
      <c r="G32" s="845">
        <v>0.8161531748024341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6083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65256.27999999997</v>
      </c>
      <c r="G3" s="208">
        <f t="shared" si="0"/>
        <v>36885702.489999995</v>
      </c>
      <c r="H3" s="208"/>
      <c r="I3" s="208"/>
      <c r="J3" s="208">
        <f t="shared" si="0"/>
        <v>77338.44</v>
      </c>
      <c r="K3" s="208">
        <f t="shared" si="0"/>
        <v>37700227.089999996</v>
      </c>
      <c r="L3" s="208"/>
      <c r="M3" s="208"/>
      <c r="N3" s="208">
        <f t="shared" si="0"/>
        <v>75428.989999999991</v>
      </c>
      <c r="O3" s="208">
        <f t="shared" si="0"/>
        <v>37202163.899999991</v>
      </c>
      <c r="P3" s="79">
        <f>IF(K3=0,0,O3/K3)</f>
        <v>0.98678885437981578</v>
      </c>
      <c r="Q3" s="209">
        <f>IF(N3=0,0,O3/N3)</f>
        <v>493.20776932052246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5870</v>
      </c>
      <c r="B6" s="825" t="s">
        <v>5394</v>
      </c>
      <c r="C6" s="825" t="s">
        <v>5581</v>
      </c>
      <c r="D6" s="825" t="s">
        <v>5582</v>
      </c>
      <c r="E6" s="825" t="s">
        <v>5583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565.1</v>
      </c>
      <c r="P6" s="830"/>
      <c r="Q6" s="848">
        <v>565.1</v>
      </c>
    </row>
    <row r="7" spans="1:17" ht="14.4" customHeight="1" x14ac:dyDescent="0.3">
      <c r="A7" s="831" t="s">
        <v>5870</v>
      </c>
      <c r="B7" s="832" t="s">
        <v>5394</v>
      </c>
      <c r="C7" s="832" t="s">
        <v>5586</v>
      </c>
      <c r="D7" s="832" t="s">
        <v>5591</v>
      </c>
      <c r="E7" s="832" t="s">
        <v>5592</v>
      </c>
      <c r="F7" s="849">
        <v>2</v>
      </c>
      <c r="G7" s="849">
        <v>74</v>
      </c>
      <c r="H7" s="849">
        <v>0.33333333333333331</v>
      </c>
      <c r="I7" s="849">
        <v>37</v>
      </c>
      <c r="J7" s="849">
        <v>6</v>
      </c>
      <c r="K7" s="849">
        <v>222</v>
      </c>
      <c r="L7" s="849">
        <v>1</v>
      </c>
      <c r="M7" s="849">
        <v>37</v>
      </c>
      <c r="N7" s="849">
        <v>4</v>
      </c>
      <c r="O7" s="849">
        <v>148</v>
      </c>
      <c r="P7" s="837">
        <v>0.66666666666666663</v>
      </c>
      <c r="Q7" s="850">
        <v>37</v>
      </c>
    </row>
    <row r="8" spans="1:17" ht="14.4" customHeight="1" x14ac:dyDescent="0.3">
      <c r="A8" s="831" t="s">
        <v>5870</v>
      </c>
      <c r="B8" s="832" t="s">
        <v>5394</v>
      </c>
      <c r="C8" s="832" t="s">
        <v>5586</v>
      </c>
      <c r="D8" s="832" t="s">
        <v>5595</v>
      </c>
      <c r="E8" s="832" t="s">
        <v>5596</v>
      </c>
      <c r="F8" s="849">
        <v>1</v>
      </c>
      <c r="G8" s="849">
        <v>145</v>
      </c>
      <c r="H8" s="849"/>
      <c r="I8" s="849">
        <v>145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5870</v>
      </c>
      <c r="B9" s="832" t="s">
        <v>5394</v>
      </c>
      <c r="C9" s="832" t="s">
        <v>5586</v>
      </c>
      <c r="D9" s="832" t="s">
        <v>5597</v>
      </c>
      <c r="E9" s="832" t="s">
        <v>5598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178</v>
      </c>
      <c r="P9" s="837"/>
      <c r="Q9" s="850">
        <v>178</v>
      </c>
    </row>
    <row r="10" spans="1:17" ht="14.4" customHeight="1" x14ac:dyDescent="0.3">
      <c r="A10" s="831" t="s">
        <v>5870</v>
      </c>
      <c r="B10" s="832" t="s">
        <v>5394</v>
      </c>
      <c r="C10" s="832" t="s">
        <v>5586</v>
      </c>
      <c r="D10" s="832" t="s">
        <v>5601</v>
      </c>
      <c r="E10" s="832" t="s">
        <v>5602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49</v>
      </c>
      <c r="P10" s="837"/>
      <c r="Q10" s="850">
        <v>49</v>
      </c>
    </row>
    <row r="11" spans="1:17" ht="14.4" customHeight="1" x14ac:dyDescent="0.3">
      <c r="A11" s="831" t="s">
        <v>5870</v>
      </c>
      <c r="B11" s="832" t="s">
        <v>5394</v>
      </c>
      <c r="C11" s="832" t="s">
        <v>5586</v>
      </c>
      <c r="D11" s="832" t="s">
        <v>5613</v>
      </c>
      <c r="E11" s="832" t="s">
        <v>5614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86</v>
      </c>
      <c r="P11" s="837"/>
      <c r="Q11" s="850">
        <v>86</v>
      </c>
    </row>
    <row r="12" spans="1:17" ht="14.4" customHeight="1" x14ac:dyDescent="0.3">
      <c r="A12" s="831" t="s">
        <v>5870</v>
      </c>
      <c r="B12" s="832" t="s">
        <v>5394</v>
      </c>
      <c r="C12" s="832" t="s">
        <v>5586</v>
      </c>
      <c r="D12" s="832" t="s">
        <v>5621</v>
      </c>
      <c r="E12" s="832" t="s">
        <v>5622</v>
      </c>
      <c r="F12" s="849"/>
      <c r="G12" s="849"/>
      <c r="H12" s="849"/>
      <c r="I12" s="849"/>
      <c r="J12" s="849">
        <v>1</v>
      </c>
      <c r="K12" s="849">
        <v>355</v>
      </c>
      <c r="L12" s="849">
        <v>1</v>
      </c>
      <c r="M12" s="849">
        <v>355</v>
      </c>
      <c r="N12" s="849"/>
      <c r="O12" s="849"/>
      <c r="P12" s="837"/>
      <c r="Q12" s="850"/>
    </row>
    <row r="13" spans="1:17" ht="14.4" customHeight="1" x14ac:dyDescent="0.3">
      <c r="A13" s="831" t="s">
        <v>5870</v>
      </c>
      <c r="B13" s="832" t="s">
        <v>5394</v>
      </c>
      <c r="C13" s="832" t="s">
        <v>5586</v>
      </c>
      <c r="D13" s="832" t="s">
        <v>5627</v>
      </c>
      <c r="E13" s="832" t="s">
        <v>5628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174</v>
      </c>
      <c r="P13" s="837"/>
      <c r="Q13" s="850">
        <v>174</v>
      </c>
    </row>
    <row r="14" spans="1:17" ht="14.4" customHeight="1" x14ac:dyDescent="0.3">
      <c r="A14" s="831" t="s">
        <v>5870</v>
      </c>
      <c r="B14" s="832" t="s">
        <v>5394</v>
      </c>
      <c r="C14" s="832" t="s">
        <v>5586</v>
      </c>
      <c r="D14" s="832" t="s">
        <v>5633</v>
      </c>
      <c r="E14" s="832" t="s">
        <v>5634</v>
      </c>
      <c r="F14" s="849"/>
      <c r="G14" s="849"/>
      <c r="H14" s="849"/>
      <c r="I14" s="849"/>
      <c r="J14" s="849">
        <v>1</v>
      </c>
      <c r="K14" s="849">
        <v>177</v>
      </c>
      <c r="L14" s="849">
        <v>1</v>
      </c>
      <c r="M14" s="849">
        <v>177</v>
      </c>
      <c r="N14" s="849"/>
      <c r="O14" s="849"/>
      <c r="P14" s="837"/>
      <c r="Q14" s="850"/>
    </row>
    <row r="15" spans="1:17" ht="14.4" customHeight="1" x14ac:dyDescent="0.3">
      <c r="A15" s="831" t="s">
        <v>5870</v>
      </c>
      <c r="B15" s="832" t="s">
        <v>5394</v>
      </c>
      <c r="C15" s="832" t="s">
        <v>5586</v>
      </c>
      <c r="D15" s="832" t="s">
        <v>5637</v>
      </c>
      <c r="E15" s="832" t="s">
        <v>5638</v>
      </c>
      <c r="F15" s="849">
        <v>1</v>
      </c>
      <c r="G15" s="849">
        <v>701</v>
      </c>
      <c r="H15" s="849">
        <v>0.33333333333333331</v>
      </c>
      <c r="I15" s="849">
        <v>701</v>
      </c>
      <c r="J15" s="849">
        <v>3</v>
      </c>
      <c r="K15" s="849">
        <v>2103</v>
      </c>
      <c r="L15" s="849">
        <v>1</v>
      </c>
      <c r="M15" s="849">
        <v>701</v>
      </c>
      <c r="N15" s="849"/>
      <c r="O15" s="849"/>
      <c r="P15" s="837"/>
      <c r="Q15" s="850"/>
    </row>
    <row r="16" spans="1:17" ht="14.4" customHeight="1" x14ac:dyDescent="0.3">
      <c r="A16" s="831" t="s">
        <v>5870</v>
      </c>
      <c r="B16" s="832" t="s">
        <v>5658</v>
      </c>
      <c r="C16" s="832" t="s">
        <v>5586</v>
      </c>
      <c r="D16" s="832" t="s">
        <v>5659</v>
      </c>
      <c r="E16" s="832" t="s">
        <v>5660</v>
      </c>
      <c r="F16" s="849"/>
      <c r="G16" s="849"/>
      <c r="H16" s="849"/>
      <c r="I16" s="849"/>
      <c r="J16" s="849">
        <v>2</v>
      </c>
      <c r="K16" s="849">
        <v>1866</v>
      </c>
      <c r="L16" s="849">
        <v>1</v>
      </c>
      <c r="M16" s="849">
        <v>933</v>
      </c>
      <c r="N16" s="849"/>
      <c r="O16" s="849"/>
      <c r="P16" s="837"/>
      <c r="Q16" s="850"/>
    </row>
    <row r="17" spans="1:17" ht="14.4" customHeight="1" x14ac:dyDescent="0.3">
      <c r="A17" s="831" t="s">
        <v>5870</v>
      </c>
      <c r="B17" s="832" t="s">
        <v>5658</v>
      </c>
      <c r="C17" s="832" t="s">
        <v>5586</v>
      </c>
      <c r="D17" s="832" t="s">
        <v>5663</v>
      </c>
      <c r="E17" s="832" t="s">
        <v>5664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299</v>
      </c>
      <c r="P17" s="837"/>
      <c r="Q17" s="850">
        <v>299</v>
      </c>
    </row>
    <row r="18" spans="1:17" ht="14.4" customHeight="1" x14ac:dyDescent="0.3">
      <c r="A18" s="831" t="s">
        <v>5870</v>
      </c>
      <c r="B18" s="832" t="s">
        <v>5658</v>
      </c>
      <c r="C18" s="832" t="s">
        <v>5586</v>
      </c>
      <c r="D18" s="832" t="s">
        <v>5665</v>
      </c>
      <c r="E18" s="832" t="s">
        <v>5666</v>
      </c>
      <c r="F18" s="849">
        <v>26</v>
      </c>
      <c r="G18" s="849">
        <v>598</v>
      </c>
      <c r="H18" s="849">
        <v>0.96296296296296291</v>
      </c>
      <c r="I18" s="849">
        <v>23</v>
      </c>
      <c r="J18" s="849">
        <v>27</v>
      </c>
      <c r="K18" s="849">
        <v>621</v>
      </c>
      <c r="L18" s="849">
        <v>1</v>
      </c>
      <c r="M18" s="849">
        <v>23</v>
      </c>
      <c r="N18" s="849"/>
      <c r="O18" s="849"/>
      <c r="P18" s="837"/>
      <c r="Q18" s="850"/>
    </row>
    <row r="19" spans="1:17" ht="14.4" customHeight="1" x14ac:dyDescent="0.3">
      <c r="A19" s="831" t="s">
        <v>5870</v>
      </c>
      <c r="B19" s="832" t="s">
        <v>5658</v>
      </c>
      <c r="C19" s="832" t="s">
        <v>5586</v>
      </c>
      <c r="D19" s="832" t="s">
        <v>5669</v>
      </c>
      <c r="E19" s="832" t="s">
        <v>5670</v>
      </c>
      <c r="F19" s="849">
        <v>19</v>
      </c>
      <c r="G19" s="849">
        <v>24377</v>
      </c>
      <c r="H19" s="849">
        <v>0.75881712062256812</v>
      </c>
      <c r="I19" s="849">
        <v>1283</v>
      </c>
      <c r="J19" s="849">
        <v>25</v>
      </c>
      <c r="K19" s="849">
        <v>32125</v>
      </c>
      <c r="L19" s="849">
        <v>1</v>
      </c>
      <c r="M19" s="849">
        <v>1285</v>
      </c>
      <c r="N19" s="849"/>
      <c r="O19" s="849"/>
      <c r="P19" s="837"/>
      <c r="Q19" s="850"/>
    </row>
    <row r="20" spans="1:17" ht="14.4" customHeight="1" x14ac:dyDescent="0.3">
      <c r="A20" s="831" t="s">
        <v>5870</v>
      </c>
      <c r="B20" s="832" t="s">
        <v>5658</v>
      </c>
      <c r="C20" s="832" t="s">
        <v>5586</v>
      </c>
      <c r="D20" s="832" t="s">
        <v>5671</v>
      </c>
      <c r="E20" s="832" t="s">
        <v>5672</v>
      </c>
      <c r="F20" s="849"/>
      <c r="G20" s="849"/>
      <c r="H20" s="849"/>
      <c r="I20" s="849"/>
      <c r="J20" s="849"/>
      <c r="K20" s="849"/>
      <c r="L20" s="849"/>
      <c r="M20" s="849"/>
      <c r="N20" s="849">
        <v>5</v>
      </c>
      <c r="O20" s="849">
        <v>52335</v>
      </c>
      <c r="P20" s="837"/>
      <c r="Q20" s="850">
        <v>10467</v>
      </c>
    </row>
    <row r="21" spans="1:17" ht="14.4" customHeight="1" x14ac:dyDescent="0.3">
      <c r="A21" s="831" t="s">
        <v>5870</v>
      </c>
      <c r="B21" s="832" t="s">
        <v>5658</v>
      </c>
      <c r="C21" s="832" t="s">
        <v>5586</v>
      </c>
      <c r="D21" s="832" t="s">
        <v>5673</v>
      </c>
      <c r="E21" s="832" t="s">
        <v>5674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11396</v>
      </c>
      <c r="P21" s="837"/>
      <c r="Q21" s="850">
        <v>11396</v>
      </c>
    </row>
    <row r="22" spans="1:17" ht="14.4" customHeight="1" x14ac:dyDescent="0.3">
      <c r="A22" s="831" t="s">
        <v>5870</v>
      </c>
      <c r="B22" s="832" t="s">
        <v>5658</v>
      </c>
      <c r="C22" s="832" t="s">
        <v>5586</v>
      </c>
      <c r="D22" s="832" t="s">
        <v>5675</v>
      </c>
      <c r="E22" s="832" t="s">
        <v>5676</v>
      </c>
      <c r="F22" s="849">
        <v>14</v>
      </c>
      <c r="G22" s="849">
        <v>6090</v>
      </c>
      <c r="H22" s="849">
        <v>7</v>
      </c>
      <c r="I22" s="849">
        <v>435</v>
      </c>
      <c r="J22" s="849">
        <v>2</v>
      </c>
      <c r="K22" s="849">
        <v>870</v>
      </c>
      <c r="L22" s="849">
        <v>1</v>
      </c>
      <c r="M22" s="849">
        <v>435</v>
      </c>
      <c r="N22" s="849"/>
      <c r="O22" s="849"/>
      <c r="P22" s="837"/>
      <c r="Q22" s="850"/>
    </row>
    <row r="23" spans="1:17" ht="14.4" customHeight="1" x14ac:dyDescent="0.3">
      <c r="A23" s="831" t="s">
        <v>5870</v>
      </c>
      <c r="B23" s="832" t="s">
        <v>5658</v>
      </c>
      <c r="C23" s="832" t="s">
        <v>5586</v>
      </c>
      <c r="D23" s="832" t="s">
        <v>5679</v>
      </c>
      <c r="E23" s="832" t="s">
        <v>5680</v>
      </c>
      <c r="F23" s="849">
        <v>21</v>
      </c>
      <c r="G23" s="849">
        <v>21231</v>
      </c>
      <c r="H23" s="849">
        <v>0.953602227811714</v>
      </c>
      <c r="I23" s="849">
        <v>1011</v>
      </c>
      <c r="J23" s="849">
        <v>22</v>
      </c>
      <c r="K23" s="849">
        <v>22264</v>
      </c>
      <c r="L23" s="849">
        <v>1</v>
      </c>
      <c r="M23" s="849">
        <v>1012</v>
      </c>
      <c r="N23" s="849"/>
      <c r="O23" s="849"/>
      <c r="P23" s="837"/>
      <c r="Q23" s="850"/>
    </row>
    <row r="24" spans="1:17" ht="14.4" customHeight="1" x14ac:dyDescent="0.3">
      <c r="A24" s="831" t="s">
        <v>5870</v>
      </c>
      <c r="B24" s="832" t="s">
        <v>5658</v>
      </c>
      <c r="C24" s="832" t="s">
        <v>5586</v>
      </c>
      <c r="D24" s="832" t="s">
        <v>5681</v>
      </c>
      <c r="E24" s="832" t="s">
        <v>5682</v>
      </c>
      <c r="F24" s="849">
        <v>17</v>
      </c>
      <c r="G24" s="849">
        <v>38998</v>
      </c>
      <c r="H24" s="849">
        <v>1.212699794763356</v>
      </c>
      <c r="I24" s="849">
        <v>2294</v>
      </c>
      <c r="J24" s="849">
        <v>14</v>
      </c>
      <c r="K24" s="849">
        <v>32158</v>
      </c>
      <c r="L24" s="849">
        <v>1</v>
      </c>
      <c r="M24" s="849">
        <v>2297</v>
      </c>
      <c r="N24" s="849"/>
      <c r="O24" s="849"/>
      <c r="P24" s="837"/>
      <c r="Q24" s="850"/>
    </row>
    <row r="25" spans="1:17" ht="14.4" customHeight="1" x14ac:dyDescent="0.3">
      <c r="A25" s="831" t="s">
        <v>5870</v>
      </c>
      <c r="B25" s="832" t="s">
        <v>5658</v>
      </c>
      <c r="C25" s="832" t="s">
        <v>5586</v>
      </c>
      <c r="D25" s="832" t="s">
        <v>5683</v>
      </c>
      <c r="E25" s="832" t="s">
        <v>5684</v>
      </c>
      <c r="F25" s="849">
        <v>2</v>
      </c>
      <c r="G25" s="849">
        <v>746</v>
      </c>
      <c r="H25" s="849">
        <v>0.99732620320855614</v>
      </c>
      <c r="I25" s="849">
        <v>373</v>
      </c>
      <c r="J25" s="849">
        <v>2</v>
      </c>
      <c r="K25" s="849">
        <v>748</v>
      </c>
      <c r="L25" s="849">
        <v>1</v>
      </c>
      <c r="M25" s="849">
        <v>374</v>
      </c>
      <c r="N25" s="849">
        <v>2</v>
      </c>
      <c r="O25" s="849">
        <v>718</v>
      </c>
      <c r="P25" s="837">
        <v>0.9598930481283422</v>
      </c>
      <c r="Q25" s="850">
        <v>359</v>
      </c>
    </row>
    <row r="26" spans="1:17" ht="14.4" customHeight="1" x14ac:dyDescent="0.3">
      <c r="A26" s="831" t="s">
        <v>5870</v>
      </c>
      <c r="B26" s="832" t="s">
        <v>5658</v>
      </c>
      <c r="C26" s="832" t="s">
        <v>5586</v>
      </c>
      <c r="D26" s="832" t="s">
        <v>5691</v>
      </c>
      <c r="E26" s="832" t="s">
        <v>5692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2214</v>
      </c>
      <c r="P26" s="837"/>
      <c r="Q26" s="850">
        <v>1107</v>
      </c>
    </row>
    <row r="27" spans="1:17" ht="14.4" customHeight="1" x14ac:dyDescent="0.3">
      <c r="A27" s="831" t="s">
        <v>5870</v>
      </c>
      <c r="B27" s="832" t="s">
        <v>5658</v>
      </c>
      <c r="C27" s="832" t="s">
        <v>5586</v>
      </c>
      <c r="D27" s="832" t="s">
        <v>5699</v>
      </c>
      <c r="E27" s="832" t="s">
        <v>5700</v>
      </c>
      <c r="F27" s="849"/>
      <c r="G27" s="849"/>
      <c r="H27" s="849"/>
      <c r="I27" s="849"/>
      <c r="J27" s="849"/>
      <c r="K27" s="849"/>
      <c r="L27" s="849"/>
      <c r="M27" s="849"/>
      <c r="N27" s="849">
        <v>9</v>
      </c>
      <c r="O27" s="849">
        <v>14490</v>
      </c>
      <c r="P27" s="837"/>
      <c r="Q27" s="850">
        <v>1610</v>
      </c>
    </row>
    <row r="28" spans="1:17" ht="14.4" customHeight="1" x14ac:dyDescent="0.3">
      <c r="A28" s="831" t="s">
        <v>5870</v>
      </c>
      <c r="B28" s="832" t="s">
        <v>5658</v>
      </c>
      <c r="C28" s="832" t="s">
        <v>5586</v>
      </c>
      <c r="D28" s="832" t="s">
        <v>5701</v>
      </c>
      <c r="E28" s="832" t="s">
        <v>5702</v>
      </c>
      <c r="F28" s="849"/>
      <c r="G28" s="849"/>
      <c r="H28" s="849"/>
      <c r="I28" s="849"/>
      <c r="J28" s="849"/>
      <c r="K28" s="849"/>
      <c r="L28" s="849"/>
      <c r="M28" s="849"/>
      <c r="N28" s="849">
        <v>7</v>
      </c>
      <c r="O28" s="849">
        <v>11403</v>
      </c>
      <c r="P28" s="837"/>
      <c r="Q28" s="850">
        <v>1629</v>
      </c>
    </row>
    <row r="29" spans="1:17" ht="14.4" customHeight="1" x14ac:dyDescent="0.3">
      <c r="A29" s="831" t="s">
        <v>5870</v>
      </c>
      <c r="B29" s="832" t="s">
        <v>5658</v>
      </c>
      <c r="C29" s="832" t="s">
        <v>5586</v>
      </c>
      <c r="D29" s="832" t="s">
        <v>5705</v>
      </c>
      <c r="E29" s="832" t="s">
        <v>5706</v>
      </c>
      <c r="F29" s="849"/>
      <c r="G29" s="849"/>
      <c r="H29" s="849"/>
      <c r="I29" s="849"/>
      <c r="J29" s="849"/>
      <c r="K29" s="849"/>
      <c r="L29" s="849"/>
      <c r="M29" s="849"/>
      <c r="N29" s="849">
        <v>9</v>
      </c>
      <c r="O29" s="849">
        <v>14490</v>
      </c>
      <c r="P29" s="837"/>
      <c r="Q29" s="850">
        <v>1610</v>
      </c>
    </row>
    <row r="30" spans="1:17" ht="14.4" customHeight="1" x14ac:dyDescent="0.3">
      <c r="A30" s="831" t="s">
        <v>5870</v>
      </c>
      <c r="B30" s="832" t="s">
        <v>5658</v>
      </c>
      <c r="C30" s="832" t="s">
        <v>5586</v>
      </c>
      <c r="D30" s="832" t="s">
        <v>5711</v>
      </c>
      <c r="E30" s="832" t="s">
        <v>5712</v>
      </c>
      <c r="F30" s="849"/>
      <c r="G30" s="849"/>
      <c r="H30" s="849"/>
      <c r="I30" s="849"/>
      <c r="J30" s="849"/>
      <c r="K30" s="849"/>
      <c r="L30" s="849"/>
      <c r="M30" s="849"/>
      <c r="N30" s="849">
        <v>9</v>
      </c>
      <c r="O30" s="849">
        <v>9759.99</v>
      </c>
      <c r="P30" s="837"/>
      <c r="Q30" s="850">
        <v>1084.4433333333334</v>
      </c>
    </row>
    <row r="31" spans="1:17" ht="14.4" customHeight="1" x14ac:dyDescent="0.3">
      <c r="A31" s="831" t="s">
        <v>5870</v>
      </c>
      <c r="B31" s="832" t="s">
        <v>5713</v>
      </c>
      <c r="C31" s="832" t="s">
        <v>5586</v>
      </c>
      <c r="D31" s="832" t="s">
        <v>5714</v>
      </c>
      <c r="E31" s="832" t="s">
        <v>5715</v>
      </c>
      <c r="F31" s="849">
        <v>1</v>
      </c>
      <c r="G31" s="849">
        <v>221</v>
      </c>
      <c r="H31" s="849">
        <v>1</v>
      </c>
      <c r="I31" s="849">
        <v>221</v>
      </c>
      <c r="J31" s="849">
        <v>1</v>
      </c>
      <c r="K31" s="849">
        <v>221</v>
      </c>
      <c r="L31" s="849">
        <v>1</v>
      </c>
      <c r="M31" s="849">
        <v>221</v>
      </c>
      <c r="N31" s="849"/>
      <c r="O31" s="849"/>
      <c r="P31" s="837"/>
      <c r="Q31" s="850"/>
    </row>
    <row r="32" spans="1:17" ht="14.4" customHeight="1" x14ac:dyDescent="0.3">
      <c r="A32" s="831" t="s">
        <v>5870</v>
      </c>
      <c r="B32" s="832" t="s">
        <v>5713</v>
      </c>
      <c r="C32" s="832" t="s">
        <v>5586</v>
      </c>
      <c r="D32" s="832" t="s">
        <v>5716</v>
      </c>
      <c r="E32" s="832" t="s">
        <v>5717</v>
      </c>
      <c r="F32" s="849">
        <v>1</v>
      </c>
      <c r="G32" s="849">
        <v>508</v>
      </c>
      <c r="H32" s="849">
        <v>0.25</v>
      </c>
      <c r="I32" s="849">
        <v>508</v>
      </c>
      <c r="J32" s="849">
        <v>4</v>
      </c>
      <c r="K32" s="849">
        <v>2032</v>
      </c>
      <c r="L32" s="849">
        <v>1</v>
      </c>
      <c r="M32" s="849">
        <v>508</v>
      </c>
      <c r="N32" s="849"/>
      <c r="O32" s="849"/>
      <c r="P32" s="837"/>
      <c r="Q32" s="850"/>
    </row>
    <row r="33" spans="1:17" ht="14.4" customHeight="1" x14ac:dyDescent="0.3">
      <c r="A33" s="831" t="s">
        <v>5870</v>
      </c>
      <c r="B33" s="832" t="s">
        <v>5713</v>
      </c>
      <c r="C33" s="832" t="s">
        <v>5586</v>
      </c>
      <c r="D33" s="832" t="s">
        <v>5718</v>
      </c>
      <c r="E33" s="832" t="s">
        <v>5719</v>
      </c>
      <c r="F33" s="849">
        <v>33</v>
      </c>
      <c r="G33" s="849">
        <v>11682</v>
      </c>
      <c r="H33" s="849">
        <v>0.35483870967741937</v>
      </c>
      <c r="I33" s="849">
        <v>354</v>
      </c>
      <c r="J33" s="849">
        <v>93</v>
      </c>
      <c r="K33" s="849">
        <v>32922</v>
      </c>
      <c r="L33" s="849">
        <v>1</v>
      </c>
      <c r="M33" s="849">
        <v>354</v>
      </c>
      <c r="N33" s="849">
        <v>86</v>
      </c>
      <c r="O33" s="849">
        <v>30444</v>
      </c>
      <c r="P33" s="837">
        <v>0.92473118279569888</v>
      </c>
      <c r="Q33" s="850">
        <v>354</v>
      </c>
    </row>
    <row r="34" spans="1:17" ht="14.4" customHeight="1" x14ac:dyDescent="0.3">
      <c r="A34" s="831" t="s">
        <v>5870</v>
      </c>
      <c r="B34" s="832" t="s">
        <v>5713</v>
      </c>
      <c r="C34" s="832" t="s">
        <v>5586</v>
      </c>
      <c r="D34" s="832" t="s">
        <v>5722</v>
      </c>
      <c r="E34" s="832" t="s">
        <v>5723</v>
      </c>
      <c r="F34" s="849">
        <v>1120</v>
      </c>
      <c r="G34" s="849">
        <v>72800</v>
      </c>
      <c r="H34" s="849">
        <v>0.74172185430463577</v>
      </c>
      <c r="I34" s="849">
        <v>65</v>
      </c>
      <c r="J34" s="849">
        <v>1510</v>
      </c>
      <c r="K34" s="849">
        <v>98150</v>
      </c>
      <c r="L34" s="849">
        <v>1</v>
      </c>
      <c r="M34" s="849">
        <v>65</v>
      </c>
      <c r="N34" s="849">
        <v>1520</v>
      </c>
      <c r="O34" s="849">
        <v>98800</v>
      </c>
      <c r="P34" s="837">
        <v>1.0066225165562914</v>
      </c>
      <c r="Q34" s="850">
        <v>65</v>
      </c>
    </row>
    <row r="35" spans="1:17" ht="14.4" customHeight="1" x14ac:dyDescent="0.3">
      <c r="A35" s="831" t="s">
        <v>5870</v>
      </c>
      <c r="B35" s="832" t="s">
        <v>5713</v>
      </c>
      <c r="C35" s="832" t="s">
        <v>5586</v>
      </c>
      <c r="D35" s="832" t="s">
        <v>5726</v>
      </c>
      <c r="E35" s="832" t="s">
        <v>5727</v>
      </c>
      <c r="F35" s="849">
        <v>9</v>
      </c>
      <c r="G35" s="849">
        <v>5328</v>
      </c>
      <c r="H35" s="849">
        <v>0.45</v>
      </c>
      <c r="I35" s="849">
        <v>592</v>
      </c>
      <c r="J35" s="849">
        <v>20</v>
      </c>
      <c r="K35" s="849">
        <v>11840</v>
      </c>
      <c r="L35" s="849">
        <v>1</v>
      </c>
      <c r="M35" s="849">
        <v>592</v>
      </c>
      <c r="N35" s="849">
        <v>21</v>
      </c>
      <c r="O35" s="849">
        <v>12432</v>
      </c>
      <c r="P35" s="837">
        <v>1.05</v>
      </c>
      <c r="Q35" s="850">
        <v>592</v>
      </c>
    </row>
    <row r="36" spans="1:17" ht="14.4" customHeight="1" x14ac:dyDescent="0.3">
      <c r="A36" s="831" t="s">
        <v>5870</v>
      </c>
      <c r="B36" s="832" t="s">
        <v>5713</v>
      </c>
      <c r="C36" s="832" t="s">
        <v>5586</v>
      </c>
      <c r="D36" s="832" t="s">
        <v>5728</v>
      </c>
      <c r="E36" s="832" t="s">
        <v>5729</v>
      </c>
      <c r="F36" s="849">
        <v>9</v>
      </c>
      <c r="G36" s="849">
        <v>5553</v>
      </c>
      <c r="H36" s="849">
        <v>0.5</v>
      </c>
      <c r="I36" s="849">
        <v>617</v>
      </c>
      <c r="J36" s="849">
        <v>18</v>
      </c>
      <c r="K36" s="849">
        <v>11106</v>
      </c>
      <c r="L36" s="849">
        <v>1</v>
      </c>
      <c r="M36" s="849">
        <v>617</v>
      </c>
      <c r="N36" s="849">
        <v>21</v>
      </c>
      <c r="O36" s="849">
        <v>12957</v>
      </c>
      <c r="P36" s="837">
        <v>1.1666666666666667</v>
      </c>
      <c r="Q36" s="850">
        <v>617</v>
      </c>
    </row>
    <row r="37" spans="1:17" ht="14.4" customHeight="1" x14ac:dyDescent="0.3">
      <c r="A37" s="831" t="s">
        <v>5870</v>
      </c>
      <c r="B37" s="832" t="s">
        <v>5713</v>
      </c>
      <c r="C37" s="832" t="s">
        <v>5586</v>
      </c>
      <c r="D37" s="832" t="s">
        <v>5730</v>
      </c>
      <c r="E37" s="832" t="s">
        <v>5731</v>
      </c>
      <c r="F37" s="849"/>
      <c r="G37" s="849"/>
      <c r="H37" s="849"/>
      <c r="I37" s="849"/>
      <c r="J37" s="849">
        <v>2</v>
      </c>
      <c r="K37" s="849">
        <v>306</v>
      </c>
      <c r="L37" s="849">
        <v>1</v>
      </c>
      <c r="M37" s="849">
        <v>153</v>
      </c>
      <c r="N37" s="849"/>
      <c r="O37" s="849"/>
      <c r="P37" s="837"/>
      <c r="Q37" s="850"/>
    </row>
    <row r="38" spans="1:17" ht="14.4" customHeight="1" x14ac:dyDescent="0.3">
      <c r="A38" s="831" t="s">
        <v>5870</v>
      </c>
      <c r="B38" s="832" t="s">
        <v>5713</v>
      </c>
      <c r="C38" s="832" t="s">
        <v>5586</v>
      </c>
      <c r="D38" s="832" t="s">
        <v>5734</v>
      </c>
      <c r="E38" s="832" t="s">
        <v>5735</v>
      </c>
      <c r="F38" s="849">
        <v>8</v>
      </c>
      <c r="G38" s="849">
        <v>192</v>
      </c>
      <c r="H38" s="849">
        <v>0.5714285714285714</v>
      </c>
      <c r="I38" s="849">
        <v>24</v>
      </c>
      <c r="J38" s="849">
        <v>14</v>
      </c>
      <c r="K38" s="849">
        <v>336</v>
      </c>
      <c r="L38" s="849">
        <v>1</v>
      </c>
      <c r="M38" s="849">
        <v>24</v>
      </c>
      <c r="N38" s="849">
        <v>8</v>
      </c>
      <c r="O38" s="849">
        <v>192</v>
      </c>
      <c r="P38" s="837">
        <v>0.5714285714285714</v>
      </c>
      <c r="Q38" s="850">
        <v>24</v>
      </c>
    </row>
    <row r="39" spans="1:17" ht="14.4" customHeight="1" x14ac:dyDescent="0.3">
      <c r="A39" s="831" t="s">
        <v>5870</v>
      </c>
      <c r="B39" s="832" t="s">
        <v>5713</v>
      </c>
      <c r="C39" s="832" t="s">
        <v>5586</v>
      </c>
      <c r="D39" s="832" t="s">
        <v>5738</v>
      </c>
      <c r="E39" s="832" t="s">
        <v>5739</v>
      </c>
      <c r="F39" s="849">
        <v>49</v>
      </c>
      <c r="G39" s="849">
        <v>2695</v>
      </c>
      <c r="H39" s="849">
        <v>0.63636363636363635</v>
      </c>
      <c r="I39" s="849">
        <v>55</v>
      </c>
      <c r="J39" s="849">
        <v>77</v>
      </c>
      <c r="K39" s="849">
        <v>4235</v>
      </c>
      <c r="L39" s="849">
        <v>1</v>
      </c>
      <c r="M39" s="849">
        <v>55</v>
      </c>
      <c r="N39" s="849">
        <v>61</v>
      </c>
      <c r="O39" s="849">
        <v>3355</v>
      </c>
      <c r="P39" s="837">
        <v>0.79220779220779225</v>
      </c>
      <c r="Q39" s="850">
        <v>55</v>
      </c>
    </row>
    <row r="40" spans="1:17" ht="14.4" customHeight="1" x14ac:dyDescent="0.3">
      <c r="A40" s="831" t="s">
        <v>5870</v>
      </c>
      <c r="B40" s="832" t="s">
        <v>5713</v>
      </c>
      <c r="C40" s="832" t="s">
        <v>5586</v>
      </c>
      <c r="D40" s="832" t="s">
        <v>5740</v>
      </c>
      <c r="E40" s="832" t="s">
        <v>5741</v>
      </c>
      <c r="F40" s="849">
        <v>1057</v>
      </c>
      <c r="G40" s="849">
        <v>81389</v>
      </c>
      <c r="H40" s="849">
        <v>0.77266081871345027</v>
      </c>
      <c r="I40" s="849">
        <v>77</v>
      </c>
      <c r="J40" s="849">
        <v>1368</v>
      </c>
      <c r="K40" s="849">
        <v>105336</v>
      </c>
      <c r="L40" s="849">
        <v>1</v>
      </c>
      <c r="M40" s="849">
        <v>77</v>
      </c>
      <c r="N40" s="849">
        <v>1407</v>
      </c>
      <c r="O40" s="849">
        <v>108339</v>
      </c>
      <c r="P40" s="837">
        <v>1.0285087719298245</v>
      </c>
      <c r="Q40" s="850">
        <v>77</v>
      </c>
    </row>
    <row r="41" spans="1:17" ht="14.4" customHeight="1" x14ac:dyDescent="0.3">
      <c r="A41" s="831" t="s">
        <v>5870</v>
      </c>
      <c r="B41" s="832" t="s">
        <v>5713</v>
      </c>
      <c r="C41" s="832" t="s">
        <v>5586</v>
      </c>
      <c r="D41" s="832" t="s">
        <v>5744</v>
      </c>
      <c r="E41" s="832" t="s">
        <v>5745</v>
      </c>
      <c r="F41" s="849">
        <v>71</v>
      </c>
      <c r="G41" s="849">
        <v>1704</v>
      </c>
      <c r="H41" s="849">
        <v>0.65137614678899081</v>
      </c>
      <c r="I41" s="849">
        <v>24</v>
      </c>
      <c r="J41" s="849">
        <v>109</v>
      </c>
      <c r="K41" s="849">
        <v>2616</v>
      </c>
      <c r="L41" s="849">
        <v>1</v>
      </c>
      <c r="M41" s="849">
        <v>24</v>
      </c>
      <c r="N41" s="849">
        <v>117</v>
      </c>
      <c r="O41" s="849">
        <v>2808</v>
      </c>
      <c r="P41" s="837">
        <v>1.073394495412844</v>
      </c>
      <c r="Q41" s="850">
        <v>24</v>
      </c>
    </row>
    <row r="42" spans="1:17" ht="14.4" customHeight="1" x14ac:dyDescent="0.3">
      <c r="A42" s="831" t="s">
        <v>5870</v>
      </c>
      <c r="B42" s="832" t="s">
        <v>5713</v>
      </c>
      <c r="C42" s="832" t="s">
        <v>5586</v>
      </c>
      <c r="D42" s="832" t="s">
        <v>5748</v>
      </c>
      <c r="E42" s="832" t="s">
        <v>5749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180</v>
      </c>
      <c r="P42" s="837"/>
      <c r="Q42" s="850">
        <v>180</v>
      </c>
    </row>
    <row r="43" spans="1:17" ht="14.4" customHeight="1" x14ac:dyDescent="0.3">
      <c r="A43" s="831" t="s">
        <v>5870</v>
      </c>
      <c r="B43" s="832" t="s">
        <v>5713</v>
      </c>
      <c r="C43" s="832" t="s">
        <v>5586</v>
      </c>
      <c r="D43" s="832" t="s">
        <v>5752</v>
      </c>
      <c r="E43" s="832" t="s">
        <v>5753</v>
      </c>
      <c r="F43" s="849"/>
      <c r="G43" s="849"/>
      <c r="H43" s="849"/>
      <c r="I43" s="849"/>
      <c r="J43" s="849"/>
      <c r="K43" s="849"/>
      <c r="L43" s="849"/>
      <c r="M43" s="849"/>
      <c r="N43" s="849">
        <v>9</v>
      </c>
      <c r="O43" s="849">
        <v>5679</v>
      </c>
      <c r="P43" s="837"/>
      <c r="Q43" s="850">
        <v>631</v>
      </c>
    </row>
    <row r="44" spans="1:17" ht="14.4" customHeight="1" x14ac:dyDescent="0.3">
      <c r="A44" s="831" t="s">
        <v>5870</v>
      </c>
      <c r="B44" s="832" t="s">
        <v>5713</v>
      </c>
      <c r="C44" s="832" t="s">
        <v>5586</v>
      </c>
      <c r="D44" s="832" t="s">
        <v>5754</v>
      </c>
      <c r="E44" s="832" t="s">
        <v>5755</v>
      </c>
      <c r="F44" s="849"/>
      <c r="G44" s="849"/>
      <c r="H44" s="849"/>
      <c r="I44" s="849"/>
      <c r="J44" s="849">
        <v>1</v>
      </c>
      <c r="K44" s="849">
        <v>210</v>
      </c>
      <c r="L44" s="849">
        <v>1</v>
      </c>
      <c r="M44" s="849">
        <v>210</v>
      </c>
      <c r="N44" s="849">
        <v>1</v>
      </c>
      <c r="O44" s="849">
        <v>210</v>
      </c>
      <c r="P44" s="837">
        <v>1</v>
      </c>
      <c r="Q44" s="850">
        <v>210</v>
      </c>
    </row>
    <row r="45" spans="1:17" ht="14.4" customHeight="1" x14ac:dyDescent="0.3">
      <c r="A45" s="831" t="s">
        <v>5870</v>
      </c>
      <c r="B45" s="832" t="s">
        <v>5713</v>
      </c>
      <c r="C45" s="832" t="s">
        <v>5586</v>
      </c>
      <c r="D45" s="832" t="s">
        <v>5756</v>
      </c>
      <c r="E45" s="832" t="s">
        <v>5757</v>
      </c>
      <c r="F45" s="849">
        <v>27</v>
      </c>
      <c r="G45" s="849">
        <v>1782</v>
      </c>
      <c r="H45" s="849">
        <v>0.6428571428571429</v>
      </c>
      <c r="I45" s="849">
        <v>66</v>
      </c>
      <c r="J45" s="849">
        <v>42</v>
      </c>
      <c r="K45" s="849">
        <v>2772</v>
      </c>
      <c r="L45" s="849">
        <v>1</v>
      </c>
      <c r="M45" s="849">
        <v>66</v>
      </c>
      <c r="N45" s="849">
        <v>39</v>
      </c>
      <c r="O45" s="849">
        <v>2574</v>
      </c>
      <c r="P45" s="837">
        <v>0.9285714285714286</v>
      </c>
      <c r="Q45" s="850">
        <v>66</v>
      </c>
    </row>
    <row r="46" spans="1:17" ht="14.4" customHeight="1" x14ac:dyDescent="0.3">
      <c r="A46" s="831" t="s">
        <v>5870</v>
      </c>
      <c r="B46" s="832" t="s">
        <v>5713</v>
      </c>
      <c r="C46" s="832" t="s">
        <v>5586</v>
      </c>
      <c r="D46" s="832" t="s">
        <v>5758</v>
      </c>
      <c r="E46" s="832" t="s">
        <v>5759</v>
      </c>
      <c r="F46" s="849">
        <v>1</v>
      </c>
      <c r="G46" s="849">
        <v>299</v>
      </c>
      <c r="H46" s="849">
        <v>0.5</v>
      </c>
      <c r="I46" s="849">
        <v>299</v>
      </c>
      <c r="J46" s="849">
        <v>2</v>
      </c>
      <c r="K46" s="849">
        <v>598</v>
      </c>
      <c r="L46" s="849">
        <v>1</v>
      </c>
      <c r="M46" s="849">
        <v>299</v>
      </c>
      <c r="N46" s="849"/>
      <c r="O46" s="849"/>
      <c r="P46" s="837"/>
      <c r="Q46" s="850"/>
    </row>
    <row r="47" spans="1:17" ht="14.4" customHeight="1" x14ac:dyDescent="0.3">
      <c r="A47" s="831" t="s">
        <v>5870</v>
      </c>
      <c r="B47" s="832" t="s">
        <v>5713</v>
      </c>
      <c r="C47" s="832" t="s">
        <v>5586</v>
      </c>
      <c r="D47" s="832" t="s">
        <v>5760</v>
      </c>
      <c r="E47" s="832" t="s">
        <v>5761</v>
      </c>
      <c r="F47" s="849">
        <v>1148</v>
      </c>
      <c r="G47" s="849">
        <v>19516</v>
      </c>
      <c r="H47" s="849">
        <v>0.75180091683038641</v>
      </c>
      <c r="I47" s="849">
        <v>17</v>
      </c>
      <c r="J47" s="849">
        <v>1527</v>
      </c>
      <c r="K47" s="849">
        <v>25959</v>
      </c>
      <c r="L47" s="849">
        <v>1</v>
      </c>
      <c r="M47" s="849">
        <v>17</v>
      </c>
      <c r="N47" s="849">
        <v>1574</v>
      </c>
      <c r="O47" s="849">
        <v>26758</v>
      </c>
      <c r="P47" s="837">
        <v>1.0307793058284218</v>
      </c>
      <c r="Q47" s="850">
        <v>17</v>
      </c>
    </row>
    <row r="48" spans="1:17" ht="14.4" customHeight="1" x14ac:dyDescent="0.3">
      <c r="A48" s="831" t="s">
        <v>5870</v>
      </c>
      <c r="B48" s="832" t="s">
        <v>5713</v>
      </c>
      <c r="C48" s="832" t="s">
        <v>5586</v>
      </c>
      <c r="D48" s="832" t="s">
        <v>5764</v>
      </c>
      <c r="E48" s="832" t="s">
        <v>5765</v>
      </c>
      <c r="F48" s="849">
        <v>20</v>
      </c>
      <c r="G48" s="849">
        <v>7000</v>
      </c>
      <c r="H48" s="849">
        <v>0.44444444444444442</v>
      </c>
      <c r="I48" s="849">
        <v>350</v>
      </c>
      <c r="J48" s="849">
        <v>45</v>
      </c>
      <c r="K48" s="849">
        <v>15750</v>
      </c>
      <c r="L48" s="849">
        <v>1</v>
      </c>
      <c r="M48" s="849">
        <v>350</v>
      </c>
      <c r="N48" s="849">
        <v>60</v>
      </c>
      <c r="O48" s="849">
        <v>21000</v>
      </c>
      <c r="P48" s="837">
        <v>1.3333333333333333</v>
      </c>
      <c r="Q48" s="850">
        <v>350</v>
      </c>
    </row>
    <row r="49" spans="1:17" ht="14.4" customHeight="1" x14ac:dyDescent="0.3">
      <c r="A49" s="831" t="s">
        <v>5870</v>
      </c>
      <c r="B49" s="832" t="s">
        <v>5713</v>
      </c>
      <c r="C49" s="832" t="s">
        <v>5586</v>
      </c>
      <c r="D49" s="832" t="s">
        <v>5766</v>
      </c>
      <c r="E49" s="832" t="s">
        <v>5767</v>
      </c>
      <c r="F49" s="849">
        <v>62</v>
      </c>
      <c r="G49" s="849">
        <v>1550</v>
      </c>
      <c r="H49" s="849">
        <v>0.68888888888888888</v>
      </c>
      <c r="I49" s="849">
        <v>25</v>
      </c>
      <c r="J49" s="849">
        <v>90</v>
      </c>
      <c r="K49" s="849">
        <v>2250</v>
      </c>
      <c r="L49" s="849">
        <v>1</v>
      </c>
      <c r="M49" s="849">
        <v>25</v>
      </c>
      <c r="N49" s="849">
        <v>101</v>
      </c>
      <c r="O49" s="849">
        <v>2525</v>
      </c>
      <c r="P49" s="837">
        <v>1.1222222222222222</v>
      </c>
      <c r="Q49" s="850">
        <v>25</v>
      </c>
    </row>
    <row r="50" spans="1:17" ht="14.4" customHeight="1" x14ac:dyDescent="0.3">
      <c r="A50" s="831" t="s">
        <v>5870</v>
      </c>
      <c r="B50" s="832" t="s">
        <v>5713</v>
      </c>
      <c r="C50" s="832" t="s">
        <v>5586</v>
      </c>
      <c r="D50" s="832" t="s">
        <v>5768</v>
      </c>
      <c r="E50" s="832" t="s">
        <v>5769</v>
      </c>
      <c r="F50" s="849">
        <v>9</v>
      </c>
      <c r="G50" s="849">
        <v>6678</v>
      </c>
      <c r="H50" s="849">
        <v>0.52941176470588236</v>
      </c>
      <c r="I50" s="849">
        <v>742</v>
      </c>
      <c r="J50" s="849">
        <v>17</v>
      </c>
      <c r="K50" s="849">
        <v>12614</v>
      </c>
      <c r="L50" s="849">
        <v>1</v>
      </c>
      <c r="M50" s="849">
        <v>742</v>
      </c>
      <c r="N50" s="849">
        <v>20</v>
      </c>
      <c r="O50" s="849">
        <v>14840</v>
      </c>
      <c r="P50" s="837">
        <v>1.1764705882352942</v>
      </c>
      <c r="Q50" s="850">
        <v>742</v>
      </c>
    </row>
    <row r="51" spans="1:17" ht="14.4" customHeight="1" x14ac:dyDescent="0.3">
      <c r="A51" s="831" t="s">
        <v>5870</v>
      </c>
      <c r="B51" s="832" t="s">
        <v>5713</v>
      </c>
      <c r="C51" s="832" t="s">
        <v>5586</v>
      </c>
      <c r="D51" s="832" t="s">
        <v>5770</v>
      </c>
      <c r="E51" s="832" t="s">
        <v>5771</v>
      </c>
      <c r="F51" s="849">
        <v>28</v>
      </c>
      <c r="G51" s="849">
        <v>5068</v>
      </c>
      <c r="H51" s="849">
        <v>0.66666666666666663</v>
      </c>
      <c r="I51" s="849">
        <v>181</v>
      </c>
      <c r="J51" s="849">
        <v>42</v>
      </c>
      <c r="K51" s="849">
        <v>7602</v>
      </c>
      <c r="L51" s="849">
        <v>1</v>
      </c>
      <c r="M51" s="849">
        <v>181</v>
      </c>
      <c r="N51" s="849">
        <v>40</v>
      </c>
      <c r="O51" s="849">
        <v>7240</v>
      </c>
      <c r="P51" s="837">
        <v>0.95238095238095233</v>
      </c>
      <c r="Q51" s="850">
        <v>181</v>
      </c>
    </row>
    <row r="52" spans="1:17" ht="14.4" customHeight="1" x14ac:dyDescent="0.3">
      <c r="A52" s="831" t="s">
        <v>5870</v>
      </c>
      <c r="B52" s="832" t="s">
        <v>5713</v>
      </c>
      <c r="C52" s="832" t="s">
        <v>5586</v>
      </c>
      <c r="D52" s="832" t="s">
        <v>5776</v>
      </c>
      <c r="E52" s="832" t="s">
        <v>5777</v>
      </c>
      <c r="F52" s="849">
        <v>131</v>
      </c>
      <c r="G52" s="849">
        <v>33274</v>
      </c>
      <c r="H52" s="849">
        <v>0.57205240174672489</v>
      </c>
      <c r="I52" s="849">
        <v>254</v>
      </c>
      <c r="J52" s="849">
        <v>229</v>
      </c>
      <c r="K52" s="849">
        <v>58166</v>
      </c>
      <c r="L52" s="849">
        <v>1</v>
      </c>
      <c r="M52" s="849">
        <v>254</v>
      </c>
      <c r="N52" s="849">
        <v>170</v>
      </c>
      <c r="O52" s="849">
        <v>43180</v>
      </c>
      <c r="P52" s="837">
        <v>0.74235807860262004</v>
      </c>
      <c r="Q52" s="850">
        <v>254</v>
      </c>
    </row>
    <row r="53" spans="1:17" ht="14.4" customHeight="1" x14ac:dyDescent="0.3">
      <c r="A53" s="831" t="s">
        <v>5870</v>
      </c>
      <c r="B53" s="832" t="s">
        <v>5713</v>
      </c>
      <c r="C53" s="832" t="s">
        <v>5586</v>
      </c>
      <c r="D53" s="832" t="s">
        <v>5778</v>
      </c>
      <c r="E53" s="832" t="s">
        <v>5779</v>
      </c>
      <c r="F53" s="849">
        <v>9</v>
      </c>
      <c r="G53" s="849">
        <v>2412</v>
      </c>
      <c r="H53" s="849">
        <v>0.45</v>
      </c>
      <c r="I53" s="849">
        <v>268</v>
      </c>
      <c r="J53" s="849">
        <v>20</v>
      </c>
      <c r="K53" s="849">
        <v>5360</v>
      </c>
      <c r="L53" s="849">
        <v>1</v>
      </c>
      <c r="M53" s="849">
        <v>268</v>
      </c>
      <c r="N53" s="849">
        <v>21</v>
      </c>
      <c r="O53" s="849">
        <v>5628</v>
      </c>
      <c r="P53" s="837">
        <v>1.05</v>
      </c>
      <c r="Q53" s="850">
        <v>268</v>
      </c>
    </row>
    <row r="54" spans="1:17" ht="14.4" customHeight="1" x14ac:dyDescent="0.3">
      <c r="A54" s="831" t="s">
        <v>5870</v>
      </c>
      <c r="B54" s="832" t="s">
        <v>5713</v>
      </c>
      <c r="C54" s="832" t="s">
        <v>5586</v>
      </c>
      <c r="D54" s="832" t="s">
        <v>5782</v>
      </c>
      <c r="E54" s="832" t="s">
        <v>5783</v>
      </c>
      <c r="F54" s="849">
        <v>90</v>
      </c>
      <c r="G54" s="849">
        <v>19530</v>
      </c>
      <c r="H54" s="849">
        <v>0.5625</v>
      </c>
      <c r="I54" s="849">
        <v>217</v>
      </c>
      <c r="J54" s="849">
        <v>160</v>
      </c>
      <c r="K54" s="849">
        <v>34720</v>
      </c>
      <c r="L54" s="849">
        <v>1</v>
      </c>
      <c r="M54" s="849">
        <v>217</v>
      </c>
      <c r="N54" s="849">
        <v>96</v>
      </c>
      <c r="O54" s="849">
        <v>20832</v>
      </c>
      <c r="P54" s="837">
        <v>0.6</v>
      </c>
      <c r="Q54" s="850">
        <v>217</v>
      </c>
    </row>
    <row r="55" spans="1:17" ht="14.4" customHeight="1" x14ac:dyDescent="0.3">
      <c r="A55" s="831" t="s">
        <v>5870</v>
      </c>
      <c r="B55" s="832" t="s">
        <v>5713</v>
      </c>
      <c r="C55" s="832" t="s">
        <v>5586</v>
      </c>
      <c r="D55" s="832" t="s">
        <v>5784</v>
      </c>
      <c r="E55" s="832" t="s">
        <v>5785</v>
      </c>
      <c r="F55" s="849"/>
      <c r="G55" s="849"/>
      <c r="H55" s="849"/>
      <c r="I55" s="849"/>
      <c r="J55" s="849">
        <v>5</v>
      </c>
      <c r="K55" s="849">
        <v>185</v>
      </c>
      <c r="L55" s="849">
        <v>1</v>
      </c>
      <c r="M55" s="849">
        <v>37</v>
      </c>
      <c r="N55" s="849">
        <v>2</v>
      </c>
      <c r="O55" s="849">
        <v>74</v>
      </c>
      <c r="P55" s="837">
        <v>0.4</v>
      </c>
      <c r="Q55" s="850">
        <v>37</v>
      </c>
    </row>
    <row r="56" spans="1:17" ht="14.4" customHeight="1" x14ac:dyDescent="0.3">
      <c r="A56" s="831" t="s">
        <v>5870</v>
      </c>
      <c r="B56" s="832" t="s">
        <v>5713</v>
      </c>
      <c r="C56" s="832" t="s">
        <v>5586</v>
      </c>
      <c r="D56" s="832" t="s">
        <v>5786</v>
      </c>
      <c r="E56" s="832" t="s">
        <v>5787</v>
      </c>
      <c r="F56" s="849">
        <v>9</v>
      </c>
      <c r="G56" s="849">
        <v>5328</v>
      </c>
      <c r="H56" s="849">
        <v>0.45</v>
      </c>
      <c r="I56" s="849">
        <v>592</v>
      </c>
      <c r="J56" s="849">
        <v>20</v>
      </c>
      <c r="K56" s="849">
        <v>11840</v>
      </c>
      <c r="L56" s="849">
        <v>1</v>
      </c>
      <c r="M56" s="849">
        <v>592</v>
      </c>
      <c r="N56" s="849">
        <v>21</v>
      </c>
      <c r="O56" s="849">
        <v>12432</v>
      </c>
      <c r="P56" s="837">
        <v>1.05</v>
      </c>
      <c r="Q56" s="850">
        <v>592</v>
      </c>
    </row>
    <row r="57" spans="1:17" ht="14.4" customHeight="1" x14ac:dyDescent="0.3">
      <c r="A57" s="831" t="s">
        <v>5870</v>
      </c>
      <c r="B57" s="832" t="s">
        <v>5713</v>
      </c>
      <c r="C57" s="832" t="s">
        <v>5586</v>
      </c>
      <c r="D57" s="832" t="s">
        <v>5788</v>
      </c>
      <c r="E57" s="832" t="s">
        <v>5789</v>
      </c>
      <c r="F57" s="849">
        <v>6</v>
      </c>
      <c r="G57" s="849">
        <v>300</v>
      </c>
      <c r="H57" s="849">
        <v>2</v>
      </c>
      <c r="I57" s="849">
        <v>50</v>
      </c>
      <c r="J57" s="849">
        <v>3</v>
      </c>
      <c r="K57" s="849">
        <v>150</v>
      </c>
      <c r="L57" s="849">
        <v>1</v>
      </c>
      <c r="M57" s="849">
        <v>50</v>
      </c>
      <c r="N57" s="849">
        <v>8</v>
      </c>
      <c r="O57" s="849">
        <v>400</v>
      </c>
      <c r="P57" s="837">
        <v>2.6666666666666665</v>
      </c>
      <c r="Q57" s="850">
        <v>50</v>
      </c>
    </row>
    <row r="58" spans="1:17" ht="14.4" customHeight="1" x14ac:dyDescent="0.3">
      <c r="A58" s="831" t="s">
        <v>5870</v>
      </c>
      <c r="B58" s="832" t="s">
        <v>5713</v>
      </c>
      <c r="C58" s="832" t="s">
        <v>5586</v>
      </c>
      <c r="D58" s="832" t="s">
        <v>5790</v>
      </c>
      <c r="E58" s="832" t="s">
        <v>5791</v>
      </c>
      <c r="F58" s="849">
        <v>9</v>
      </c>
      <c r="G58" s="849">
        <v>4923</v>
      </c>
      <c r="H58" s="849">
        <v>0.52941176470588236</v>
      </c>
      <c r="I58" s="849">
        <v>547</v>
      </c>
      <c r="J58" s="849">
        <v>17</v>
      </c>
      <c r="K58" s="849">
        <v>9299</v>
      </c>
      <c r="L58" s="849">
        <v>1</v>
      </c>
      <c r="M58" s="849">
        <v>547</v>
      </c>
      <c r="N58" s="849">
        <v>21</v>
      </c>
      <c r="O58" s="849">
        <v>11487</v>
      </c>
      <c r="P58" s="837">
        <v>1.2352941176470589</v>
      </c>
      <c r="Q58" s="850">
        <v>547</v>
      </c>
    </row>
    <row r="59" spans="1:17" ht="14.4" customHeight="1" x14ac:dyDescent="0.3">
      <c r="A59" s="831" t="s">
        <v>5870</v>
      </c>
      <c r="B59" s="832" t="s">
        <v>5713</v>
      </c>
      <c r="C59" s="832" t="s">
        <v>5586</v>
      </c>
      <c r="D59" s="832" t="s">
        <v>5792</v>
      </c>
      <c r="E59" s="832" t="s">
        <v>5793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518</v>
      </c>
      <c r="P59" s="837"/>
      <c r="Q59" s="850">
        <v>518</v>
      </c>
    </row>
    <row r="60" spans="1:17" ht="14.4" customHeight="1" x14ac:dyDescent="0.3">
      <c r="A60" s="831" t="s">
        <v>5870</v>
      </c>
      <c r="B60" s="832" t="s">
        <v>5713</v>
      </c>
      <c r="C60" s="832" t="s">
        <v>5586</v>
      </c>
      <c r="D60" s="832" t="s">
        <v>5794</v>
      </c>
      <c r="E60" s="832" t="s">
        <v>5795</v>
      </c>
      <c r="F60" s="849">
        <v>9</v>
      </c>
      <c r="G60" s="849">
        <v>6624</v>
      </c>
      <c r="H60" s="849">
        <v>0.52941176470588236</v>
      </c>
      <c r="I60" s="849">
        <v>736</v>
      </c>
      <c r="J60" s="849">
        <v>17</v>
      </c>
      <c r="K60" s="849">
        <v>12512</v>
      </c>
      <c r="L60" s="849">
        <v>1</v>
      </c>
      <c r="M60" s="849">
        <v>736</v>
      </c>
      <c r="N60" s="849">
        <v>21</v>
      </c>
      <c r="O60" s="849">
        <v>15456</v>
      </c>
      <c r="P60" s="837">
        <v>1.2352941176470589</v>
      </c>
      <c r="Q60" s="850">
        <v>736</v>
      </c>
    </row>
    <row r="61" spans="1:17" ht="14.4" customHeight="1" x14ac:dyDescent="0.3">
      <c r="A61" s="831" t="s">
        <v>5870</v>
      </c>
      <c r="B61" s="832" t="s">
        <v>5713</v>
      </c>
      <c r="C61" s="832" t="s">
        <v>5586</v>
      </c>
      <c r="D61" s="832" t="s">
        <v>5796</v>
      </c>
      <c r="E61" s="832" t="s">
        <v>5797</v>
      </c>
      <c r="F61" s="849">
        <v>4</v>
      </c>
      <c r="G61" s="849">
        <v>1316</v>
      </c>
      <c r="H61" s="849">
        <v>1.3333333333333333</v>
      </c>
      <c r="I61" s="849">
        <v>329</v>
      </c>
      <c r="J61" s="849">
        <v>3</v>
      </c>
      <c r="K61" s="849">
        <v>987</v>
      </c>
      <c r="L61" s="849">
        <v>1</v>
      </c>
      <c r="M61" s="849">
        <v>329</v>
      </c>
      <c r="N61" s="849">
        <v>4</v>
      </c>
      <c r="O61" s="849">
        <v>1316</v>
      </c>
      <c r="P61" s="837">
        <v>1.3333333333333333</v>
      </c>
      <c r="Q61" s="850">
        <v>329</v>
      </c>
    </row>
    <row r="62" spans="1:17" ht="14.4" customHeight="1" x14ac:dyDescent="0.3">
      <c r="A62" s="831" t="s">
        <v>5870</v>
      </c>
      <c r="B62" s="832" t="s">
        <v>5713</v>
      </c>
      <c r="C62" s="832" t="s">
        <v>5586</v>
      </c>
      <c r="D62" s="832" t="s">
        <v>5798</v>
      </c>
      <c r="E62" s="832" t="s">
        <v>5799</v>
      </c>
      <c r="F62" s="849">
        <v>9</v>
      </c>
      <c r="G62" s="849">
        <v>3114</v>
      </c>
      <c r="H62" s="849">
        <v>0.45</v>
      </c>
      <c r="I62" s="849">
        <v>346</v>
      </c>
      <c r="J62" s="849">
        <v>20</v>
      </c>
      <c r="K62" s="849">
        <v>6920</v>
      </c>
      <c r="L62" s="849">
        <v>1</v>
      </c>
      <c r="M62" s="849">
        <v>346</v>
      </c>
      <c r="N62" s="849">
        <v>21</v>
      </c>
      <c r="O62" s="849">
        <v>7266</v>
      </c>
      <c r="P62" s="837">
        <v>1.05</v>
      </c>
      <c r="Q62" s="850">
        <v>346</v>
      </c>
    </row>
    <row r="63" spans="1:17" ht="14.4" customHeight="1" x14ac:dyDescent="0.3">
      <c r="A63" s="831" t="s">
        <v>5870</v>
      </c>
      <c r="B63" s="832" t="s">
        <v>5713</v>
      </c>
      <c r="C63" s="832" t="s">
        <v>5586</v>
      </c>
      <c r="D63" s="832" t="s">
        <v>5802</v>
      </c>
      <c r="E63" s="832" t="s">
        <v>5803</v>
      </c>
      <c r="F63" s="849">
        <v>11</v>
      </c>
      <c r="G63" s="849">
        <v>2552</v>
      </c>
      <c r="H63" s="849">
        <v>0.5</v>
      </c>
      <c r="I63" s="849">
        <v>232</v>
      </c>
      <c r="J63" s="849">
        <v>22</v>
      </c>
      <c r="K63" s="849">
        <v>5104</v>
      </c>
      <c r="L63" s="849">
        <v>1</v>
      </c>
      <c r="M63" s="849">
        <v>232</v>
      </c>
      <c r="N63" s="849">
        <v>23</v>
      </c>
      <c r="O63" s="849">
        <v>5336</v>
      </c>
      <c r="P63" s="837">
        <v>1.0454545454545454</v>
      </c>
      <c r="Q63" s="850">
        <v>232</v>
      </c>
    </row>
    <row r="64" spans="1:17" ht="14.4" customHeight="1" x14ac:dyDescent="0.3">
      <c r="A64" s="831" t="s">
        <v>5870</v>
      </c>
      <c r="B64" s="832" t="s">
        <v>5713</v>
      </c>
      <c r="C64" s="832" t="s">
        <v>5586</v>
      </c>
      <c r="D64" s="832" t="s">
        <v>5808</v>
      </c>
      <c r="E64" s="832" t="s">
        <v>5809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410</v>
      </c>
      <c r="P64" s="837"/>
      <c r="Q64" s="850">
        <v>410</v>
      </c>
    </row>
    <row r="65" spans="1:17" ht="14.4" customHeight="1" x14ac:dyDescent="0.3">
      <c r="A65" s="831" t="s">
        <v>5870</v>
      </c>
      <c r="B65" s="832" t="s">
        <v>5713</v>
      </c>
      <c r="C65" s="832" t="s">
        <v>5586</v>
      </c>
      <c r="D65" s="832" t="s">
        <v>5812</v>
      </c>
      <c r="E65" s="832" t="s">
        <v>5813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590</v>
      </c>
      <c r="P65" s="837"/>
      <c r="Q65" s="850">
        <v>590</v>
      </c>
    </row>
    <row r="66" spans="1:17" ht="14.4" customHeight="1" x14ac:dyDescent="0.3">
      <c r="A66" s="831" t="s">
        <v>5870</v>
      </c>
      <c r="B66" s="832" t="s">
        <v>5713</v>
      </c>
      <c r="C66" s="832" t="s">
        <v>5586</v>
      </c>
      <c r="D66" s="832" t="s">
        <v>5814</v>
      </c>
      <c r="E66" s="832" t="s">
        <v>5815</v>
      </c>
      <c r="F66" s="849">
        <v>1</v>
      </c>
      <c r="G66" s="849">
        <v>387</v>
      </c>
      <c r="H66" s="849">
        <v>0.5</v>
      </c>
      <c r="I66" s="849">
        <v>387</v>
      </c>
      <c r="J66" s="849">
        <v>2</v>
      </c>
      <c r="K66" s="849">
        <v>774</v>
      </c>
      <c r="L66" s="849">
        <v>1</v>
      </c>
      <c r="M66" s="849">
        <v>387</v>
      </c>
      <c r="N66" s="849">
        <v>1</v>
      </c>
      <c r="O66" s="849">
        <v>387</v>
      </c>
      <c r="P66" s="837">
        <v>0.5</v>
      </c>
      <c r="Q66" s="850">
        <v>387</v>
      </c>
    </row>
    <row r="67" spans="1:17" ht="14.4" customHeight="1" x14ac:dyDescent="0.3">
      <c r="A67" s="831" t="s">
        <v>5870</v>
      </c>
      <c r="B67" s="832" t="s">
        <v>5713</v>
      </c>
      <c r="C67" s="832" t="s">
        <v>5586</v>
      </c>
      <c r="D67" s="832" t="s">
        <v>5820</v>
      </c>
      <c r="E67" s="832" t="s">
        <v>5821</v>
      </c>
      <c r="F67" s="849">
        <v>18</v>
      </c>
      <c r="G67" s="849">
        <v>14202</v>
      </c>
      <c r="H67" s="849">
        <v>0.2857142857142857</v>
      </c>
      <c r="I67" s="849">
        <v>789</v>
      </c>
      <c r="J67" s="849">
        <v>63</v>
      </c>
      <c r="K67" s="849">
        <v>49707</v>
      </c>
      <c r="L67" s="849">
        <v>1</v>
      </c>
      <c r="M67" s="849">
        <v>789</v>
      </c>
      <c r="N67" s="849">
        <v>63</v>
      </c>
      <c r="O67" s="849">
        <v>49707</v>
      </c>
      <c r="P67" s="837">
        <v>1</v>
      </c>
      <c r="Q67" s="850">
        <v>789</v>
      </c>
    </row>
    <row r="68" spans="1:17" ht="14.4" customHeight="1" x14ac:dyDescent="0.3">
      <c r="A68" s="831" t="s">
        <v>5870</v>
      </c>
      <c r="B68" s="832" t="s">
        <v>5713</v>
      </c>
      <c r="C68" s="832" t="s">
        <v>5586</v>
      </c>
      <c r="D68" s="832" t="s">
        <v>5822</v>
      </c>
      <c r="E68" s="832" t="s">
        <v>5823</v>
      </c>
      <c r="F68" s="849">
        <v>4</v>
      </c>
      <c r="G68" s="849">
        <v>896</v>
      </c>
      <c r="H68" s="849">
        <v>1.3333333333333333</v>
      </c>
      <c r="I68" s="849">
        <v>224</v>
      </c>
      <c r="J68" s="849">
        <v>3</v>
      </c>
      <c r="K68" s="849">
        <v>672</v>
      </c>
      <c r="L68" s="849">
        <v>1</v>
      </c>
      <c r="M68" s="849">
        <v>224</v>
      </c>
      <c r="N68" s="849">
        <v>4</v>
      </c>
      <c r="O68" s="849">
        <v>896</v>
      </c>
      <c r="P68" s="837">
        <v>1.3333333333333333</v>
      </c>
      <c r="Q68" s="850">
        <v>224</v>
      </c>
    </row>
    <row r="69" spans="1:17" ht="14.4" customHeight="1" x14ac:dyDescent="0.3">
      <c r="A69" s="831" t="s">
        <v>5870</v>
      </c>
      <c r="B69" s="832" t="s">
        <v>5713</v>
      </c>
      <c r="C69" s="832" t="s">
        <v>5586</v>
      </c>
      <c r="D69" s="832" t="s">
        <v>5826</v>
      </c>
      <c r="E69" s="832" t="s">
        <v>5827</v>
      </c>
      <c r="F69" s="849">
        <v>5</v>
      </c>
      <c r="G69" s="849">
        <v>4595</v>
      </c>
      <c r="H69" s="849">
        <v>0.625</v>
      </c>
      <c r="I69" s="849">
        <v>919</v>
      </c>
      <c r="J69" s="849">
        <v>8</v>
      </c>
      <c r="K69" s="849">
        <v>7352</v>
      </c>
      <c r="L69" s="849">
        <v>1</v>
      </c>
      <c r="M69" s="849">
        <v>919</v>
      </c>
      <c r="N69" s="849">
        <v>18</v>
      </c>
      <c r="O69" s="849">
        <v>16542</v>
      </c>
      <c r="P69" s="837">
        <v>2.25</v>
      </c>
      <c r="Q69" s="850">
        <v>919</v>
      </c>
    </row>
    <row r="70" spans="1:17" ht="14.4" customHeight="1" x14ac:dyDescent="0.3">
      <c r="A70" s="831" t="s">
        <v>5870</v>
      </c>
      <c r="B70" s="832" t="s">
        <v>5713</v>
      </c>
      <c r="C70" s="832" t="s">
        <v>5586</v>
      </c>
      <c r="D70" s="832" t="s">
        <v>5828</v>
      </c>
      <c r="E70" s="832" t="s">
        <v>5829</v>
      </c>
      <c r="F70" s="849">
        <v>5</v>
      </c>
      <c r="G70" s="849">
        <v>4480</v>
      </c>
      <c r="H70" s="849">
        <v>0.625</v>
      </c>
      <c r="I70" s="849">
        <v>896</v>
      </c>
      <c r="J70" s="849">
        <v>8</v>
      </c>
      <c r="K70" s="849">
        <v>7168</v>
      </c>
      <c r="L70" s="849">
        <v>1</v>
      </c>
      <c r="M70" s="849">
        <v>896</v>
      </c>
      <c r="N70" s="849">
        <v>18</v>
      </c>
      <c r="O70" s="849">
        <v>16128</v>
      </c>
      <c r="P70" s="837">
        <v>2.25</v>
      </c>
      <c r="Q70" s="850">
        <v>896</v>
      </c>
    </row>
    <row r="71" spans="1:17" ht="14.4" customHeight="1" x14ac:dyDescent="0.3">
      <c r="A71" s="831" t="s">
        <v>5871</v>
      </c>
      <c r="B71" s="832" t="s">
        <v>5394</v>
      </c>
      <c r="C71" s="832" t="s">
        <v>5581</v>
      </c>
      <c r="D71" s="832" t="s">
        <v>5582</v>
      </c>
      <c r="E71" s="832" t="s">
        <v>5583</v>
      </c>
      <c r="F71" s="849">
        <v>1</v>
      </c>
      <c r="G71" s="849">
        <v>565.1</v>
      </c>
      <c r="H71" s="849">
        <v>0.5</v>
      </c>
      <c r="I71" s="849">
        <v>565.1</v>
      </c>
      <c r="J71" s="849">
        <v>2</v>
      </c>
      <c r="K71" s="849">
        <v>1130.2</v>
      </c>
      <c r="L71" s="849">
        <v>1</v>
      </c>
      <c r="M71" s="849">
        <v>565.1</v>
      </c>
      <c r="N71" s="849">
        <v>1</v>
      </c>
      <c r="O71" s="849">
        <v>565.1</v>
      </c>
      <c r="P71" s="837">
        <v>0.5</v>
      </c>
      <c r="Q71" s="850">
        <v>565.1</v>
      </c>
    </row>
    <row r="72" spans="1:17" ht="14.4" customHeight="1" x14ac:dyDescent="0.3">
      <c r="A72" s="831" t="s">
        <v>5871</v>
      </c>
      <c r="B72" s="832" t="s">
        <v>5394</v>
      </c>
      <c r="C72" s="832" t="s">
        <v>5586</v>
      </c>
      <c r="D72" s="832" t="s">
        <v>5591</v>
      </c>
      <c r="E72" s="832" t="s">
        <v>5592</v>
      </c>
      <c r="F72" s="849">
        <v>2</v>
      </c>
      <c r="G72" s="849">
        <v>74</v>
      </c>
      <c r="H72" s="849">
        <v>0.4</v>
      </c>
      <c r="I72" s="849">
        <v>37</v>
      </c>
      <c r="J72" s="849">
        <v>5</v>
      </c>
      <c r="K72" s="849">
        <v>185</v>
      </c>
      <c r="L72" s="849">
        <v>1</v>
      </c>
      <c r="M72" s="849">
        <v>37</v>
      </c>
      <c r="N72" s="849">
        <v>1</v>
      </c>
      <c r="O72" s="849">
        <v>37</v>
      </c>
      <c r="P72" s="837">
        <v>0.2</v>
      </c>
      <c r="Q72" s="850">
        <v>37</v>
      </c>
    </row>
    <row r="73" spans="1:17" ht="14.4" customHeight="1" x14ac:dyDescent="0.3">
      <c r="A73" s="831" t="s">
        <v>5871</v>
      </c>
      <c r="B73" s="832" t="s">
        <v>5394</v>
      </c>
      <c r="C73" s="832" t="s">
        <v>5586</v>
      </c>
      <c r="D73" s="832" t="s">
        <v>5597</v>
      </c>
      <c r="E73" s="832" t="s">
        <v>5598</v>
      </c>
      <c r="F73" s="849">
        <v>1</v>
      </c>
      <c r="G73" s="849">
        <v>177</v>
      </c>
      <c r="H73" s="849">
        <v>0.5</v>
      </c>
      <c r="I73" s="849">
        <v>177</v>
      </c>
      <c r="J73" s="849">
        <v>2</v>
      </c>
      <c r="K73" s="849">
        <v>354</v>
      </c>
      <c r="L73" s="849">
        <v>1</v>
      </c>
      <c r="M73" s="849">
        <v>177</v>
      </c>
      <c r="N73" s="849">
        <v>1</v>
      </c>
      <c r="O73" s="849">
        <v>178</v>
      </c>
      <c r="P73" s="837">
        <v>0.50282485875706218</v>
      </c>
      <c r="Q73" s="850">
        <v>178</v>
      </c>
    </row>
    <row r="74" spans="1:17" ht="14.4" customHeight="1" x14ac:dyDescent="0.3">
      <c r="A74" s="831" t="s">
        <v>5871</v>
      </c>
      <c r="B74" s="832" t="s">
        <v>5394</v>
      </c>
      <c r="C74" s="832" t="s">
        <v>5586</v>
      </c>
      <c r="D74" s="832" t="s">
        <v>5601</v>
      </c>
      <c r="E74" s="832" t="s">
        <v>5602</v>
      </c>
      <c r="F74" s="849">
        <v>1</v>
      </c>
      <c r="G74" s="849">
        <v>49</v>
      </c>
      <c r="H74" s="849">
        <v>0.5</v>
      </c>
      <c r="I74" s="849">
        <v>49</v>
      </c>
      <c r="J74" s="849">
        <v>2</v>
      </c>
      <c r="K74" s="849">
        <v>98</v>
      </c>
      <c r="L74" s="849">
        <v>1</v>
      </c>
      <c r="M74" s="849">
        <v>49</v>
      </c>
      <c r="N74" s="849">
        <v>1</v>
      </c>
      <c r="O74" s="849">
        <v>49</v>
      </c>
      <c r="P74" s="837">
        <v>0.5</v>
      </c>
      <c r="Q74" s="850">
        <v>49</v>
      </c>
    </row>
    <row r="75" spans="1:17" ht="14.4" customHeight="1" x14ac:dyDescent="0.3">
      <c r="A75" s="831" t="s">
        <v>5871</v>
      </c>
      <c r="B75" s="832" t="s">
        <v>5394</v>
      </c>
      <c r="C75" s="832" t="s">
        <v>5586</v>
      </c>
      <c r="D75" s="832" t="s">
        <v>5613</v>
      </c>
      <c r="E75" s="832" t="s">
        <v>5614</v>
      </c>
      <c r="F75" s="849">
        <v>1</v>
      </c>
      <c r="G75" s="849">
        <v>86</v>
      </c>
      <c r="H75" s="849">
        <v>0.5</v>
      </c>
      <c r="I75" s="849">
        <v>86</v>
      </c>
      <c r="J75" s="849">
        <v>2</v>
      </c>
      <c r="K75" s="849">
        <v>172</v>
      </c>
      <c r="L75" s="849">
        <v>1</v>
      </c>
      <c r="M75" s="849">
        <v>86</v>
      </c>
      <c r="N75" s="849">
        <v>1</v>
      </c>
      <c r="O75" s="849">
        <v>86</v>
      </c>
      <c r="P75" s="837">
        <v>0.5</v>
      </c>
      <c r="Q75" s="850">
        <v>86</v>
      </c>
    </row>
    <row r="76" spans="1:17" ht="14.4" customHeight="1" x14ac:dyDescent="0.3">
      <c r="A76" s="831" t="s">
        <v>5871</v>
      </c>
      <c r="B76" s="832" t="s">
        <v>5394</v>
      </c>
      <c r="C76" s="832" t="s">
        <v>5586</v>
      </c>
      <c r="D76" s="832" t="s">
        <v>5621</v>
      </c>
      <c r="E76" s="832" t="s">
        <v>5622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355</v>
      </c>
      <c r="P76" s="837"/>
      <c r="Q76" s="850">
        <v>355</v>
      </c>
    </row>
    <row r="77" spans="1:17" ht="14.4" customHeight="1" x14ac:dyDescent="0.3">
      <c r="A77" s="831" t="s">
        <v>5871</v>
      </c>
      <c r="B77" s="832" t="s">
        <v>5394</v>
      </c>
      <c r="C77" s="832" t="s">
        <v>5586</v>
      </c>
      <c r="D77" s="832" t="s">
        <v>5627</v>
      </c>
      <c r="E77" s="832" t="s">
        <v>5628</v>
      </c>
      <c r="F77" s="849"/>
      <c r="G77" s="849"/>
      <c r="H77" s="849"/>
      <c r="I77" s="849"/>
      <c r="J77" s="849">
        <v>3</v>
      </c>
      <c r="K77" s="849">
        <v>519</v>
      </c>
      <c r="L77" s="849">
        <v>1</v>
      </c>
      <c r="M77" s="849">
        <v>173</v>
      </c>
      <c r="N77" s="849"/>
      <c r="O77" s="849"/>
      <c r="P77" s="837"/>
      <c r="Q77" s="850"/>
    </row>
    <row r="78" spans="1:17" ht="14.4" customHeight="1" x14ac:dyDescent="0.3">
      <c r="A78" s="831" t="s">
        <v>5871</v>
      </c>
      <c r="B78" s="832" t="s">
        <v>5394</v>
      </c>
      <c r="C78" s="832" t="s">
        <v>5586</v>
      </c>
      <c r="D78" s="832" t="s">
        <v>5633</v>
      </c>
      <c r="E78" s="832" t="s">
        <v>5634</v>
      </c>
      <c r="F78" s="849"/>
      <c r="G78" s="849"/>
      <c r="H78" s="849"/>
      <c r="I78" s="849"/>
      <c r="J78" s="849">
        <v>2</v>
      </c>
      <c r="K78" s="849">
        <v>354</v>
      </c>
      <c r="L78" s="849">
        <v>1</v>
      </c>
      <c r="M78" s="849">
        <v>177</v>
      </c>
      <c r="N78" s="849"/>
      <c r="O78" s="849"/>
      <c r="P78" s="837"/>
      <c r="Q78" s="850"/>
    </row>
    <row r="79" spans="1:17" ht="14.4" customHeight="1" x14ac:dyDescent="0.3">
      <c r="A79" s="831" t="s">
        <v>5871</v>
      </c>
      <c r="B79" s="832" t="s">
        <v>5394</v>
      </c>
      <c r="C79" s="832" t="s">
        <v>5586</v>
      </c>
      <c r="D79" s="832" t="s">
        <v>5637</v>
      </c>
      <c r="E79" s="832" t="s">
        <v>5638</v>
      </c>
      <c r="F79" s="849">
        <v>1</v>
      </c>
      <c r="G79" s="849">
        <v>701</v>
      </c>
      <c r="H79" s="849">
        <v>1</v>
      </c>
      <c r="I79" s="849">
        <v>701</v>
      </c>
      <c r="J79" s="849">
        <v>1</v>
      </c>
      <c r="K79" s="849">
        <v>701</v>
      </c>
      <c r="L79" s="849">
        <v>1</v>
      </c>
      <c r="M79" s="849">
        <v>701</v>
      </c>
      <c r="N79" s="849"/>
      <c r="O79" s="849"/>
      <c r="P79" s="837"/>
      <c r="Q79" s="850"/>
    </row>
    <row r="80" spans="1:17" ht="14.4" customHeight="1" x14ac:dyDescent="0.3">
      <c r="A80" s="831" t="s">
        <v>5871</v>
      </c>
      <c r="B80" s="832" t="s">
        <v>5658</v>
      </c>
      <c r="C80" s="832" t="s">
        <v>5586</v>
      </c>
      <c r="D80" s="832" t="s">
        <v>5663</v>
      </c>
      <c r="E80" s="832" t="s">
        <v>5664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299</v>
      </c>
      <c r="P80" s="837"/>
      <c r="Q80" s="850">
        <v>299</v>
      </c>
    </row>
    <row r="81" spans="1:17" ht="14.4" customHeight="1" x14ac:dyDescent="0.3">
      <c r="A81" s="831" t="s">
        <v>5871</v>
      </c>
      <c r="B81" s="832" t="s">
        <v>5658</v>
      </c>
      <c r="C81" s="832" t="s">
        <v>5586</v>
      </c>
      <c r="D81" s="832" t="s">
        <v>5665</v>
      </c>
      <c r="E81" s="832" t="s">
        <v>5666</v>
      </c>
      <c r="F81" s="849">
        <v>6</v>
      </c>
      <c r="G81" s="849">
        <v>138</v>
      </c>
      <c r="H81" s="849">
        <v>2</v>
      </c>
      <c r="I81" s="849">
        <v>23</v>
      </c>
      <c r="J81" s="849">
        <v>3</v>
      </c>
      <c r="K81" s="849">
        <v>69</v>
      </c>
      <c r="L81" s="849">
        <v>1</v>
      </c>
      <c r="M81" s="849">
        <v>23</v>
      </c>
      <c r="N81" s="849"/>
      <c r="O81" s="849"/>
      <c r="P81" s="837"/>
      <c r="Q81" s="850"/>
    </row>
    <row r="82" spans="1:17" ht="14.4" customHeight="1" x14ac:dyDescent="0.3">
      <c r="A82" s="831" t="s">
        <v>5871</v>
      </c>
      <c r="B82" s="832" t="s">
        <v>5658</v>
      </c>
      <c r="C82" s="832" t="s">
        <v>5586</v>
      </c>
      <c r="D82" s="832" t="s">
        <v>5667</v>
      </c>
      <c r="E82" s="832" t="s">
        <v>5668</v>
      </c>
      <c r="F82" s="849"/>
      <c r="G82" s="849"/>
      <c r="H82" s="849"/>
      <c r="I82" s="849"/>
      <c r="J82" s="849"/>
      <c r="K82" s="849"/>
      <c r="L82" s="849"/>
      <c r="M82" s="849"/>
      <c r="N82" s="849">
        <v>5</v>
      </c>
      <c r="O82" s="849">
        <v>63980</v>
      </c>
      <c r="P82" s="837"/>
      <c r="Q82" s="850">
        <v>12796</v>
      </c>
    </row>
    <row r="83" spans="1:17" ht="14.4" customHeight="1" x14ac:dyDescent="0.3">
      <c r="A83" s="831" t="s">
        <v>5871</v>
      </c>
      <c r="B83" s="832" t="s">
        <v>5658</v>
      </c>
      <c r="C83" s="832" t="s">
        <v>5586</v>
      </c>
      <c r="D83" s="832" t="s">
        <v>5669</v>
      </c>
      <c r="E83" s="832" t="s">
        <v>5670</v>
      </c>
      <c r="F83" s="849">
        <v>4</v>
      </c>
      <c r="G83" s="849">
        <v>5132</v>
      </c>
      <c r="H83" s="849">
        <v>1.9968871595330739</v>
      </c>
      <c r="I83" s="849">
        <v>1283</v>
      </c>
      <c r="J83" s="849">
        <v>2</v>
      </c>
      <c r="K83" s="849">
        <v>2570</v>
      </c>
      <c r="L83" s="849">
        <v>1</v>
      </c>
      <c r="M83" s="849">
        <v>1285</v>
      </c>
      <c r="N83" s="849"/>
      <c r="O83" s="849"/>
      <c r="P83" s="837"/>
      <c r="Q83" s="850"/>
    </row>
    <row r="84" spans="1:17" ht="14.4" customHeight="1" x14ac:dyDescent="0.3">
      <c r="A84" s="831" t="s">
        <v>5871</v>
      </c>
      <c r="B84" s="832" t="s">
        <v>5658</v>
      </c>
      <c r="C84" s="832" t="s">
        <v>5586</v>
      </c>
      <c r="D84" s="832" t="s">
        <v>5673</v>
      </c>
      <c r="E84" s="832" t="s">
        <v>5674</v>
      </c>
      <c r="F84" s="849"/>
      <c r="G84" s="849"/>
      <c r="H84" s="849"/>
      <c r="I84" s="849"/>
      <c r="J84" s="849">
        <v>1</v>
      </c>
      <c r="K84" s="849">
        <v>10381</v>
      </c>
      <c r="L84" s="849">
        <v>1</v>
      </c>
      <c r="M84" s="849">
        <v>10381</v>
      </c>
      <c r="N84" s="849">
        <v>1</v>
      </c>
      <c r="O84" s="849">
        <v>11396</v>
      </c>
      <c r="P84" s="837">
        <v>1.0977747808496292</v>
      </c>
      <c r="Q84" s="850">
        <v>11396</v>
      </c>
    </row>
    <row r="85" spans="1:17" ht="14.4" customHeight="1" x14ac:dyDescent="0.3">
      <c r="A85" s="831" t="s">
        <v>5871</v>
      </c>
      <c r="B85" s="832" t="s">
        <v>5658</v>
      </c>
      <c r="C85" s="832" t="s">
        <v>5586</v>
      </c>
      <c r="D85" s="832" t="s">
        <v>5675</v>
      </c>
      <c r="E85" s="832" t="s">
        <v>5676</v>
      </c>
      <c r="F85" s="849">
        <v>4</v>
      </c>
      <c r="G85" s="849">
        <v>1740</v>
      </c>
      <c r="H85" s="849"/>
      <c r="I85" s="849">
        <v>435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5871</v>
      </c>
      <c r="B86" s="832" t="s">
        <v>5658</v>
      </c>
      <c r="C86" s="832" t="s">
        <v>5586</v>
      </c>
      <c r="D86" s="832" t="s">
        <v>5679</v>
      </c>
      <c r="E86" s="832" t="s">
        <v>5680</v>
      </c>
      <c r="F86" s="849">
        <v>4</v>
      </c>
      <c r="G86" s="849">
        <v>4044</v>
      </c>
      <c r="H86" s="849">
        <v>1.9980237154150198</v>
      </c>
      <c r="I86" s="849">
        <v>1011</v>
      </c>
      <c r="J86" s="849">
        <v>2</v>
      </c>
      <c r="K86" s="849">
        <v>2024</v>
      </c>
      <c r="L86" s="849">
        <v>1</v>
      </c>
      <c r="M86" s="849">
        <v>1012</v>
      </c>
      <c r="N86" s="849"/>
      <c r="O86" s="849"/>
      <c r="P86" s="837"/>
      <c r="Q86" s="850"/>
    </row>
    <row r="87" spans="1:17" ht="14.4" customHeight="1" x14ac:dyDescent="0.3">
      <c r="A87" s="831" t="s">
        <v>5871</v>
      </c>
      <c r="B87" s="832" t="s">
        <v>5658</v>
      </c>
      <c r="C87" s="832" t="s">
        <v>5586</v>
      </c>
      <c r="D87" s="832" t="s">
        <v>5681</v>
      </c>
      <c r="E87" s="832" t="s">
        <v>5682</v>
      </c>
      <c r="F87" s="849">
        <v>2</v>
      </c>
      <c r="G87" s="849">
        <v>4588</v>
      </c>
      <c r="H87" s="849">
        <v>1.997387897257292</v>
      </c>
      <c r="I87" s="849">
        <v>2294</v>
      </c>
      <c r="J87" s="849">
        <v>1</v>
      </c>
      <c r="K87" s="849">
        <v>2297</v>
      </c>
      <c r="L87" s="849">
        <v>1</v>
      </c>
      <c r="M87" s="849">
        <v>2297</v>
      </c>
      <c r="N87" s="849"/>
      <c r="O87" s="849"/>
      <c r="P87" s="837"/>
      <c r="Q87" s="850"/>
    </row>
    <row r="88" spans="1:17" ht="14.4" customHeight="1" x14ac:dyDescent="0.3">
      <c r="A88" s="831" t="s">
        <v>5871</v>
      </c>
      <c r="B88" s="832" t="s">
        <v>5713</v>
      </c>
      <c r="C88" s="832" t="s">
        <v>5586</v>
      </c>
      <c r="D88" s="832" t="s">
        <v>5718</v>
      </c>
      <c r="E88" s="832" t="s">
        <v>5719</v>
      </c>
      <c r="F88" s="849">
        <v>1</v>
      </c>
      <c r="G88" s="849">
        <v>354</v>
      </c>
      <c r="H88" s="849">
        <v>6.6666666666666666E-2</v>
      </c>
      <c r="I88" s="849">
        <v>354</v>
      </c>
      <c r="J88" s="849">
        <v>15</v>
      </c>
      <c r="K88" s="849">
        <v>5310</v>
      </c>
      <c r="L88" s="849">
        <v>1</v>
      </c>
      <c r="M88" s="849">
        <v>354</v>
      </c>
      <c r="N88" s="849">
        <v>7</v>
      </c>
      <c r="O88" s="849">
        <v>2478</v>
      </c>
      <c r="P88" s="837">
        <v>0.46666666666666667</v>
      </c>
      <c r="Q88" s="850">
        <v>354</v>
      </c>
    </row>
    <row r="89" spans="1:17" ht="14.4" customHeight="1" x14ac:dyDescent="0.3">
      <c r="A89" s="831" t="s">
        <v>5871</v>
      </c>
      <c r="B89" s="832" t="s">
        <v>5713</v>
      </c>
      <c r="C89" s="832" t="s">
        <v>5586</v>
      </c>
      <c r="D89" s="832" t="s">
        <v>5722</v>
      </c>
      <c r="E89" s="832" t="s">
        <v>5723</v>
      </c>
      <c r="F89" s="849">
        <v>678</v>
      </c>
      <c r="G89" s="849">
        <v>44070</v>
      </c>
      <c r="H89" s="849">
        <v>0.55756578947368418</v>
      </c>
      <c r="I89" s="849">
        <v>65</v>
      </c>
      <c r="J89" s="849">
        <v>1216</v>
      </c>
      <c r="K89" s="849">
        <v>79040</v>
      </c>
      <c r="L89" s="849">
        <v>1</v>
      </c>
      <c r="M89" s="849">
        <v>65</v>
      </c>
      <c r="N89" s="849">
        <v>1130</v>
      </c>
      <c r="O89" s="849">
        <v>73450</v>
      </c>
      <c r="P89" s="837">
        <v>0.92927631578947367</v>
      </c>
      <c r="Q89" s="850">
        <v>65</v>
      </c>
    </row>
    <row r="90" spans="1:17" ht="14.4" customHeight="1" x14ac:dyDescent="0.3">
      <c r="A90" s="831" t="s">
        <v>5871</v>
      </c>
      <c r="B90" s="832" t="s">
        <v>5713</v>
      </c>
      <c r="C90" s="832" t="s">
        <v>5586</v>
      </c>
      <c r="D90" s="832" t="s">
        <v>5726</v>
      </c>
      <c r="E90" s="832" t="s">
        <v>5727</v>
      </c>
      <c r="F90" s="849">
        <v>2</v>
      </c>
      <c r="G90" s="849">
        <v>1184</v>
      </c>
      <c r="H90" s="849">
        <v>0.4</v>
      </c>
      <c r="I90" s="849">
        <v>592</v>
      </c>
      <c r="J90" s="849">
        <v>5</v>
      </c>
      <c r="K90" s="849">
        <v>2960</v>
      </c>
      <c r="L90" s="849">
        <v>1</v>
      </c>
      <c r="M90" s="849">
        <v>592</v>
      </c>
      <c r="N90" s="849">
        <v>5</v>
      </c>
      <c r="O90" s="849">
        <v>2960</v>
      </c>
      <c r="P90" s="837">
        <v>1</v>
      </c>
      <c r="Q90" s="850">
        <v>592</v>
      </c>
    </row>
    <row r="91" spans="1:17" ht="14.4" customHeight="1" x14ac:dyDescent="0.3">
      <c r="A91" s="831" t="s">
        <v>5871</v>
      </c>
      <c r="B91" s="832" t="s">
        <v>5713</v>
      </c>
      <c r="C91" s="832" t="s">
        <v>5586</v>
      </c>
      <c r="D91" s="832" t="s">
        <v>5728</v>
      </c>
      <c r="E91" s="832" t="s">
        <v>5729</v>
      </c>
      <c r="F91" s="849">
        <v>2</v>
      </c>
      <c r="G91" s="849">
        <v>1234</v>
      </c>
      <c r="H91" s="849">
        <v>0.4</v>
      </c>
      <c r="I91" s="849">
        <v>617</v>
      </c>
      <c r="J91" s="849">
        <v>5</v>
      </c>
      <c r="K91" s="849">
        <v>3085</v>
      </c>
      <c r="L91" s="849">
        <v>1</v>
      </c>
      <c r="M91" s="849">
        <v>617</v>
      </c>
      <c r="N91" s="849">
        <v>5</v>
      </c>
      <c r="O91" s="849">
        <v>3085</v>
      </c>
      <c r="P91" s="837">
        <v>1</v>
      </c>
      <c r="Q91" s="850">
        <v>617</v>
      </c>
    </row>
    <row r="92" spans="1:17" ht="14.4" customHeight="1" x14ac:dyDescent="0.3">
      <c r="A92" s="831" t="s">
        <v>5871</v>
      </c>
      <c r="B92" s="832" t="s">
        <v>5713</v>
      </c>
      <c r="C92" s="832" t="s">
        <v>5586</v>
      </c>
      <c r="D92" s="832" t="s">
        <v>5734</v>
      </c>
      <c r="E92" s="832" t="s">
        <v>5735</v>
      </c>
      <c r="F92" s="849">
        <v>17</v>
      </c>
      <c r="G92" s="849">
        <v>408</v>
      </c>
      <c r="H92" s="849">
        <v>0.94444444444444442</v>
      </c>
      <c r="I92" s="849">
        <v>24</v>
      </c>
      <c r="J92" s="849">
        <v>18</v>
      </c>
      <c r="K92" s="849">
        <v>432</v>
      </c>
      <c r="L92" s="849">
        <v>1</v>
      </c>
      <c r="M92" s="849">
        <v>24</v>
      </c>
      <c r="N92" s="849">
        <v>29</v>
      </c>
      <c r="O92" s="849">
        <v>696</v>
      </c>
      <c r="P92" s="837">
        <v>1.6111111111111112</v>
      </c>
      <c r="Q92" s="850">
        <v>24</v>
      </c>
    </row>
    <row r="93" spans="1:17" ht="14.4" customHeight="1" x14ac:dyDescent="0.3">
      <c r="A93" s="831" t="s">
        <v>5871</v>
      </c>
      <c r="B93" s="832" t="s">
        <v>5713</v>
      </c>
      <c r="C93" s="832" t="s">
        <v>5586</v>
      </c>
      <c r="D93" s="832" t="s">
        <v>5738</v>
      </c>
      <c r="E93" s="832" t="s">
        <v>5739</v>
      </c>
      <c r="F93" s="849">
        <v>6</v>
      </c>
      <c r="G93" s="849">
        <v>330</v>
      </c>
      <c r="H93" s="849">
        <v>0.42857142857142855</v>
      </c>
      <c r="I93" s="849">
        <v>55</v>
      </c>
      <c r="J93" s="849">
        <v>14</v>
      </c>
      <c r="K93" s="849">
        <v>770</v>
      </c>
      <c r="L93" s="849">
        <v>1</v>
      </c>
      <c r="M93" s="849">
        <v>55</v>
      </c>
      <c r="N93" s="849">
        <v>14</v>
      </c>
      <c r="O93" s="849">
        <v>770</v>
      </c>
      <c r="P93" s="837">
        <v>1</v>
      </c>
      <c r="Q93" s="850">
        <v>55</v>
      </c>
    </row>
    <row r="94" spans="1:17" ht="14.4" customHeight="1" x14ac:dyDescent="0.3">
      <c r="A94" s="831" t="s">
        <v>5871</v>
      </c>
      <c r="B94" s="832" t="s">
        <v>5713</v>
      </c>
      <c r="C94" s="832" t="s">
        <v>5586</v>
      </c>
      <c r="D94" s="832" t="s">
        <v>5740</v>
      </c>
      <c r="E94" s="832" t="s">
        <v>5741</v>
      </c>
      <c r="F94" s="849">
        <v>724</v>
      </c>
      <c r="G94" s="849">
        <v>55748</v>
      </c>
      <c r="H94" s="849">
        <v>0.79473106476399558</v>
      </c>
      <c r="I94" s="849">
        <v>77</v>
      </c>
      <c r="J94" s="849">
        <v>911</v>
      </c>
      <c r="K94" s="849">
        <v>70147</v>
      </c>
      <c r="L94" s="849">
        <v>1</v>
      </c>
      <c r="M94" s="849">
        <v>77</v>
      </c>
      <c r="N94" s="849">
        <v>969</v>
      </c>
      <c r="O94" s="849">
        <v>74613</v>
      </c>
      <c r="P94" s="837">
        <v>1.0636663007683864</v>
      </c>
      <c r="Q94" s="850">
        <v>77</v>
      </c>
    </row>
    <row r="95" spans="1:17" ht="14.4" customHeight="1" x14ac:dyDescent="0.3">
      <c r="A95" s="831" t="s">
        <v>5871</v>
      </c>
      <c r="B95" s="832" t="s">
        <v>5713</v>
      </c>
      <c r="C95" s="832" t="s">
        <v>5586</v>
      </c>
      <c r="D95" s="832" t="s">
        <v>5744</v>
      </c>
      <c r="E95" s="832" t="s">
        <v>5745</v>
      </c>
      <c r="F95" s="849">
        <v>82</v>
      </c>
      <c r="G95" s="849">
        <v>1968</v>
      </c>
      <c r="H95" s="849">
        <v>0.55405405405405406</v>
      </c>
      <c r="I95" s="849">
        <v>24</v>
      </c>
      <c r="J95" s="849">
        <v>148</v>
      </c>
      <c r="K95" s="849">
        <v>3552</v>
      </c>
      <c r="L95" s="849">
        <v>1</v>
      </c>
      <c r="M95" s="849">
        <v>24</v>
      </c>
      <c r="N95" s="849">
        <v>156</v>
      </c>
      <c r="O95" s="849">
        <v>3744</v>
      </c>
      <c r="P95" s="837">
        <v>1.0540540540540539</v>
      </c>
      <c r="Q95" s="850">
        <v>24</v>
      </c>
    </row>
    <row r="96" spans="1:17" ht="14.4" customHeight="1" x14ac:dyDescent="0.3">
      <c r="A96" s="831" t="s">
        <v>5871</v>
      </c>
      <c r="B96" s="832" t="s">
        <v>5713</v>
      </c>
      <c r="C96" s="832" t="s">
        <v>5586</v>
      </c>
      <c r="D96" s="832" t="s">
        <v>5752</v>
      </c>
      <c r="E96" s="832" t="s">
        <v>5753</v>
      </c>
      <c r="F96" s="849"/>
      <c r="G96" s="849"/>
      <c r="H96" s="849"/>
      <c r="I96" s="849"/>
      <c r="J96" s="849">
        <v>1</v>
      </c>
      <c r="K96" s="849">
        <v>631</v>
      </c>
      <c r="L96" s="849">
        <v>1</v>
      </c>
      <c r="M96" s="849">
        <v>631</v>
      </c>
      <c r="N96" s="849"/>
      <c r="O96" s="849"/>
      <c r="P96" s="837"/>
      <c r="Q96" s="850"/>
    </row>
    <row r="97" spans="1:17" ht="14.4" customHeight="1" x14ac:dyDescent="0.3">
      <c r="A97" s="831" t="s">
        <v>5871</v>
      </c>
      <c r="B97" s="832" t="s">
        <v>5713</v>
      </c>
      <c r="C97" s="832" t="s">
        <v>5586</v>
      </c>
      <c r="D97" s="832" t="s">
        <v>5754</v>
      </c>
      <c r="E97" s="832" t="s">
        <v>5755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210</v>
      </c>
      <c r="P97" s="837"/>
      <c r="Q97" s="850">
        <v>210</v>
      </c>
    </row>
    <row r="98" spans="1:17" ht="14.4" customHeight="1" x14ac:dyDescent="0.3">
      <c r="A98" s="831" t="s">
        <v>5871</v>
      </c>
      <c r="B98" s="832" t="s">
        <v>5713</v>
      </c>
      <c r="C98" s="832" t="s">
        <v>5586</v>
      </c>
      <c r="D98" s="832" t="s">
        <v>5756</v>
      </c>
      <c r="E98" s="832" t="s">
        <v>5757</v>
      </c>
      <c r="F98" s="849">
        <v>17</v>
      </c>
      <c r="G98" s="849">
        <v>1122</v>
      </c>
      <c r="H98" s="849">
        <v>0.70833333333333337</v>
      </c>
      <c r="I98" s="849">
        <v>66</v>
      </c>
      <c r="J98" s="849">
        <v>24</v>
      </c>
      <c r="K98" s="849">
        <v>1584</v>
      </c>
      <c r="L98" s="849">
        <v>1</v>
      </c>
      <c r="M98" s="849">
        <v>66</v>
      </c>
      <c r="N98" s="849">
        <v>22</v>
      </c>
      <c r="O98" s="849">
        <v>1452</v>
      </c>
      <c r="P98" s="837">
        <v>0.91666666666666663</v>
      </c>
      <c r="Q98" s="850">
        <v>66</v>
      </c>
    </row>
    <row r="99" spans="1:17" ht="14.4" customHeight="1" x14ac:dyDescent="0.3">
      <c r="A99" s="831" t="s">
        <v>5871</v>
      </c>
      <c r="B99" s="832" t="s">
        <v>5713</v>
      </c>
      <c r="C99" s="832" t="s">
        <v>5586</v>
      </c>
      <c r="D99" s="832" t="s">
        <v>5760</v>
      </c>
      <c r="E99" s="832" t="s">
        <v>5761</v>
      </c>
      <c r="F99" s="849">
        <v>713</v>
      </c>
      <c r="G99" s="849">
        <v>12121</v>
      </c>
      <c r="H99" s="849">
        <v>0.73809523809523814</v>
      </c>
      <c r="I99" s="849">
        <v>17</v>
      </c>
      <c r="J99" s="849">
        <v>966</v>
      </c>
      <c r="K99" s="849">
        <v>16422</v>
      </c>
      <c r="L99" s="849">
        <v>1</v>
      </c>
      <c r="M99" s="849">
        <v>17</v>
      </c>
      <c r="N99" s="849">
        <v>973</v>
      </c>
      <c r="O99" s="849">
        <v>16541</v>
      </c>
      <c r="P99" s="837">
        <v>1.0072463768115942</v>
      </c>
      <c r="Q99" s="850">
        <v>17</v>
      </c>
    </row>
    <row r="100" spans="1:17" ht="14.4" customHeight="1" x14ac:dyDescent="0.3">
      <c r="A100" s="831" t="s">
        <v>5871</v>
      </c>
      <c r="B100" s="832" t="s">
        <v>5713</v>
      </c>
      <c r="C100" s="832" t="s">
        <v>5586</v>
      </c>
      <c r="D100" s="832" t="s">
        <v>5764</v>
      </c>
      <c r="E100" s="832" t="s">
        <v>5765</v>
      </c>
      <c r="F100" s="849">
        <v>15</v>
      </c>
      <c r="G100" s="849">
        <v>5250</v>
      </c>
      <c r="H100" s="849">
        <v>0.375</v>
      </c>
      <c r="I100" s="849">
        <v>350</v>
      </c>
      <c r="J100" s="849">
        <v>40</v>
      </c>
      <c r="K100" s="849">
        <v>14000</v>
      </c>
      <c r="L100" s="849">
        <v>1</v>
      </c>
      <c r="M100" s="849">
        <v>350</v>
      </c>
      <c r="N100" s="849">
        <v>20</v>
      </c>
      <c r="O100" s="849">
        <v>7000</v>
      </c>
      <c r="P100" s="837">
        <v>0.5</v>
      </c>
      <c r="Q100" s="850">
        <v>350</v>
      </c>
    </row>
    <row r="101" spans="1:17" ht="14.4" customHeight="1" x14ac:dyDescent="0.3">
      <c r="A101" s="831" t="s">
        <v>5871</v>
      </c>
      <c r="B101" s="832" t="s">
        <v>5713</v>
      </c>
      <c r="C101" s="832" t="s">
        <v>5586</v>
      </c>
      <c r="D101" s="832" t="s">
        <v>5766</v>
      </c>
      <c r="E101" s="832" t="s">
        <v>5767</v>
      </c>
      <c r="F101" s="849">
        <v>64</v>
      </c>
      <c r="G101" s="849">
        <v>1600</v>
      </c>
      <c r="H101" s="849">
        <v>0.52892561983471076</v>
      </c>
      <c r="I101" s="849">
        <v>25</v>
      </c>
      <c r="J101" s="849">
        <v>121</v>
      </c>
      <c r="K101" s="849">
        <v>3025</v>
      </c>
      <c r="L101" s="849">
        <v>1</v>
      </c>
      <c r="M101" s="849">
        <v>25</v>
      </c>
      <c r="N101" s="849">
        <v>118</v>
      </c>
      <c r="O101" s="849">
        <v>2950</v>
      </c>
      <c r="P101" s="837">
        <v>0.97520661157024791</v>
      </c>
      <c r="Q101" s="850">
        <v>25</v>
      </c>
    </row>
    <row r="102" spans="1:17" ht="14.4" customHeight="1" x14ac:dyDescent="0.3">
      <c r="A102" s="831" t="s">
        <v>5871</v>
      </c>
      <c r="B102" s="832" t="s">
        <v>5713</v>
      </c>
      <c r="C102" s="832" t="s">
        <v>5586</v>
      </c>
      <c r="D102" s="832" t="s">
        <v>5768</v>
      </c>
      <c r="E102" s="832" t="s">
        <v>5769</v>
      </c>
      <c r="F102" s="849">
        <v>1</v>
      </c>
      <c r="G102" s="849">
        <v>742</v>
      </c>
      <c r="H102" s="849">
        <v>0.2</v>
      </c>
      <c r="I102" s="849">
        <v>742</v>
      </c>
      <c r="J102" s="849">
        <v>5</v>
      </c>
      <c r="K102" s="849">
        <v>3710</v>
      </c>
      <c r="L102" s="849">
        <v>1</v>
      </c>
      <c r="M102" s="849">
        <v>742</v>
      </c>
      <c r="N102" s="849">
        <v>3</v>
      </c>
      <c r="O102" s="849">
        <v>2226</v>
      </c>
      <c r="P102" s="837">
        <v>0.6</v>
      </c>
      <c r="Q102" s="850">
        <v>742</v>
      </c>
    </row>
    <row r="103" spans="1:17" ht="14.4" customHeight="1" x14ac:dyDescent="0.3">
      <c r="A103" s="831" t="s">
        <v>5871</v>
      </c>
      <c r="B103" s="832" t="s">
        <v>5713</v>
      </c>
      <c r="C103" s="832" t="s">
        <v>5586</v>
      </c>
      <c r="D103" s="832" t="s">
        <v>5770</v>
      </c>
      <c r="E103" s="832" t="s">
        <v>5771</v>
      </c>
      <c r="F103" s="849">
        <v>7</v>
      </c>
      <c r="G103" s="849">
        <v>1267</v>
      </c>
      <c r="H103" s="849">
        <v>0.46666666666666667</v>
      </c>
      <c r="I103" s="849">
        <v>181</v>
      </c>
      <c r="J103" s="849">
        <v>15</v>
      </c>
      <c r="K103" s="849">
        <v>2715</v>
      </c>
      <c r="L103" s="849">
        <v>1</v>
      </c>
      <c r="M103" s="849">
        <v>181</v>
      </c>
      <c r="N103" s="849">
        <v>30</v>
      </c>
      <c r="O103" s="849">
        <v>5430</v>
      </c>
      <c r="P103" s="837">
        <v>2</v>
      </c>
      <c r="Q103" s="850">
        <v>181</v>
      </c>
    </row>
    <row r="104" spans="1:17" ht="14.4" customHeight="1" x14ac:dyDescent="0.3">
      <c r="A104" s="831" t="s">
        <v>5871</v>
      </c>
      <c r="B104" s="832" t="s">
        <v>5713</v>
      </c>
      <c r="C104" s="832" t="s">
        <v>5586</v>
      </c>
      <c r="D104" s="832" t="s">
        <v>5776</v>
      </c>
      <c r="E104" s="832" t="s">
        <v>5777</v>
      </c>
      <c r="F104" s="849">
        <v>27</v>
      </c>
      <c r="G104" s="849">
        <v>6858</v>
      </c>
      <c r="H104" s="849">
        <v>0.22500000000000001</v>
      </c>
      <c r="I104" s="849">
        <v>254</v>
      </c>
      <c r="J104" s="849">
        <v>120</v>
      </c>
      <c r="K104" s="849">
        <v>30480</v>
      </c>
      <c r="L104" s="849">
        <v>1</v>
      </c>
      <c r="M104" s="849">
        <v>254</v>
      </c>
      <c r="N104" s="849">
        <v>133</v>
      </c>
      <c r="O104" s="849">
        <v>33782</v>
      </c>
      <c r="P104" s="837">
        <v>1.1083333333333334</v>
      </c>
      <c r="Q104" s="850">
        <v>254</v>
      </c>
    </row>
    <row r="105" spans="1:17" ht="14.4" customHeight="1" x14ac:dyDescent="0.3">
      <c r="A105" s="831" t="s">
        <v>5871</v>
      </c>
      <c r="B105" s="832" t="s">
        <v>5713</v>
      </c>
      <c r="C105" s="832" t="s">
        <v>5586</v>
      </c>
      <c r="D105" s="832" t="s">
        <v>5778</v>
      </c>
      <c r="E105" s="832" t="s">
        <v>5779</v>
      </c>
      <c r="F105" s="849">
        <v>2</v>
      </c>
      <c r="G105" s="849">
        <v>536</v>
      </c>
      <c r="H105" s="849">
        <v>0.4</v>
      </c>
      <c r="I105" s="849">
        <v>268</v>
      </c>
      <c r="J105" s="849">
        <v>5</v>
      </c>
      <c r="K105" s="849">
        <v>1340</v>
      </c>
      <c r="L105" s="849">
        <v>1</v>
      </c>
      <c r="M105" s="849">
        <v>268</v>
      </c>
      <c r="N105" s="849">
        <v>5</v>
      </c>
      <c r="O105" s="849">
        <v>1340</v>
      </c>
      <c r="P105" s="837">
        <v>1</v>
      </c>
      <c r="Q105" s="850">
        <v>268</v>
      </c>
    </row>
    <row r="106" spans="1:17" ht="14.4" customHeight="1" x14ac:dyDescent="0.3">
      <c r="A106" s="831" t="s">
        <v>5871</v>
      </c>
      <c r="B106" s="832" t="s">
        <v>5713</v>
      </c>
      <c r="C106" s="832" t="s">
        <v>5586</v>
      </c>
      <c r="D106" s="832" t="s">
        <v>5782</v>
      </c>
      <c r="E106" s="832" t="s">
        <v>5783</v>
      </c>
      <c r="F106" s="849">
        <v>8</v>
      </c>
      <c r="G106" s="849">
        <v>1736</v>
      </c>
      <c r="H106" s="849">
        <v>0.61538461538461542</v>
      </c>
      <c r="I106" s="849">
        <v>217</v>
      </c>
      <c r="J106" s="849">
        <v>13</v>
      </c>
      <c r="K106" s="849">
        <v>2821</v>
      </c>
      <c r="L106" s="849">
        <v>1</v>
      </c>
      <c r="M106" s="849">
        <v>217</v>
      </c>
      <c r="N106" s="849">
        <v>27</v>
      </c>
      <c r="O106" s="849">
        <v>5859</v>
      </c>
      <c r="P106" s="837">
        <v>2.0769230769230771</v>
      </c>
      <c r="Q106" s="850">
        <v>217</v>
      </c>
    </row>
    <row r="107" spans="1:17" ht="14.4" customHeight="1" x14ac:dyDescent="0.3">
      <c r="A107" s="831" t="s">
        <v>5871</v>
      </c>
      <c r="B107" s="832" t="s">
        <v>5713</v>
      </c>
      <c r="C107" s="832" t="s">
        <v>5586</v>
      </c>
      <c r="D107" s="832" t="s">
        <v>5784</v>
      </c>
      <c r="E107" s="832" t="s">
        <v>5785</v>
      </c>
      <c r="F107" s="849"/>
      <c r="G107" s="849"/>
      <c r="H107" s="849"/>
      <c r="I107" s="849"/>
      <c r="J107" s="849">
        <v>1</v>
      </c>
      <c r="K107" s="849">
        <v>37</v>
      </c>
      <c r="L107" s="849">
        <v>1</v>
      </c>
      <c r="M107" s="849">
        <v>37</v>
      </c>
      <c r="N107" s="849">
        <v>4</v>
      </c>
      <c r="O107" s="849">
        <v>148</v>
      </c>
      <c r="P107" s="837">
        <v>4</v>
      </c>
      <c r="Q107" s="850">
        <v>37</v>
      </c>
    </row>
    <row r="108" spans="1:17" ht="14.4" customHeight="1" x14ac:dyDescent="0.3">
      <c r="A108" s="831" t="s">
        <v>5871</v>
      </c>
      <c r="B108" s="832" t="s">
        <v>5713</v>
      </c>
      <c r="C108" s="832" t="s">
        <v>5586</v>
      </c>
      <c r="D108" s="832" t="s">
        <v>5786</v>
      </c>
      <c r="E108" s="832" t="s">
        <v>5787</v>
      </c>
      <c r="F108" s="849">
        <v>2</v>
      </c>
      <c r="G108" s="849">
        <v>1184</v>
      </c>
      <c r="H108" s="849">
        <v>0.4</v>
      </c>
      <c r="I108" s="849">
        <v>592</v>
      </c>
      <c r="J108" s="849">
        <v>5</v>
      </c>
      <c r="K108" s="849">
        <v>2960</v>
      </c>
      <c r="L108" s="849">
        <v>1</v>
      </c>
      <c r="M108" s="849">
        <v>592</v>
      </c>
      <c r="N108" s="849">
        <v>5</v>
      </c>
      <c r="O108" s="849">
        <v>2960</v>
      </c>
      <c r="P108" s="837">
        <v>1</v>
      </c>
      <c r="Q108" s="850">
        <v>592</v>
      </c>
    </row>
    <row r="109" spans="1:17" ht="14.4" customHeight="1" x14ac:dyDescent="0.3">
      <c r="A109" s="831" t="s">
        <v>5871</v>
      </c>
      <c r="B109" s="832" t="s">
        <v>5713</v>
      </c>
      <c r="C109" s="832" t="s">
        <v>5586</v>
      </c>
      <c r="D109" s="832" t="s">
        <v>5788</v>
      </c>
      <c r="E109" s="832" t="s">
        <v>5789</v>
      </c>
      <c r="F109" s="849">
        <v>4</v>
      </c>
      <c r="G109" s="849">
        <v>200</v>
      </c>
      <c r="H109" s="849">
        <v>0.8</v>
      </c>
      <c r="I109" s="849">
        <v>50</v>
      </c>
      <c r="J109" s="849">
        <v>5</v>
      </c>
      <c r="K109" s="849">
        <v>250</v>
      </c>
      <c r="L109" s="849">
        <v>1</v>
      </c>
      <c r="M109" s="849">
        <v>50</v>
      </c>
      <c r="N109" s="849">
        <v>8</v>
      </c>
      <c r="O109" s="849">
        <v>400</v>
      </c>
      <c r="P109" s="837">
        <v>1.6</v>
      </c>
      <c r="Q109" s="850">
        <v>50</v>
      </c>
    </row>
    <row r="110" spans="1:17" ht="14.4" customHeight="1" x14ac:dyDescent="0.3">
      <c r="A110" s="831" t="s">
        <v>5871</v>
      </c>
      <c r="B110" s="832" t="s">
        <v>5713</v>
      </c>
      <c r="C110" s="832" t="s">
        <v>5586</v>
      </c>
      <c r="D110" s="832" t="s">
        <v>5790</v>
      </c>
      <c r="E110" s="832" t="s">
        <v>5791</v>
      </c>
      <c r="F110" s="849">
        <v>2</v>
      </c>
      <c r="G110" s="849">
        <v>1094</v>
      </c>
      <c r="H110" s="849">
        <v>0.4</v>
      </c>
      <c r="I110" s="849">
        <v>547</v>
      </c>
      <c r="J110" s="849">
        <v>5</v>
      </c>
      <c r="K110" s="849">
        <v>2735</v>
      </c>
      <c r="L110" s="849">
        <v>1</v>
      </c>
      <c r="M110" s="849">
        <v>547</v>
      </c>
      <c r="N110" s="849">
        <v>5</v>
      </c>
      <c r="O110" s="849">
        <v>2735</v>
      </c>
      <c r="P110" s="837">
        <v>1</v>
      </c>
      <c r="Q110" s="850">
        <v>547</v>
      </c>
    </row>
    <row r="111" spans="1:17" ht="14.4" customHeight="1" x14ac:dyDescent="0.3">
      <c r="A111" s="831" t="s">
        <v>5871</v>
      </c>
      <c r="B111" s="832" t="s">
        <v>5713</v>
      </c>
      <c r="C111" s="832" t="s">
        <v>5586</v>
      </c>
      <c r="D111" s="832" t="s">
        <v>5792</v>
      </c>
      <c r="E111" s="832" t="s">
        <v>5793</v>
      </c>
      <c r="F111" s="849">
        <v>1</v>
      </c>
      <c r="G111" s="849">
        <v>516</v>
      </c>
      <c r="H111" s="849">
        <v>0.99806576402321079</v>
      </c>
      <c r="I111" s="849">
        <v>516</v>
      </c>
      <c r="J111" s="849">
        <v>1</v>
      </c>
      <c r="K111" s="849">
        <v>517</v>
      </c>
      <c r="L111" s="849">
        <v>1</v>
      </c>
      <c r="M111" s="849">
        <v>517</v>
      </c>
      <c r="N111" s="849">
        <v>1</v>
      </c>
      <c r="O111" s="849">
        <v>518</v>
      </c>
      <c r="P111" s="837">
        <v>1.0019342359767891</v>
      </c>
      <c r="Q111" s="850">
        <v>518</v>
      </c>
    </row>
    <row r="112" spans="1:17" ht="14.4" customHeight="1" x14ac:dyDescent="0.3">
      <c r="A112" s="831" t="s">
        <v>5871</v>
      </c>
      <c r="B112" s="832" t="s">
        <v>5713</v>
      </c>
      <c r="C112" s="832" t="s">
        <v>5586</v>
      </c>
      <c r="D112" s="832" t="s">
        <v>5794</v>
      </c>
      <c r="E112" s="832" t="s">
        <v>5795</v>
      </c>
      <c r="F112" s="849">
        <v>2</v>
      </c>
      <c r="G112" s="849">
        <v>1472</v>
      </c>
      <c r="H112" s="849">
        <v>0.4</v>
      </c>
      <c r="I112" s="849">
        <v>736</v>
      </c>
      <c r="J112" s="849">
        <v>5</v>
      </c>
      <c r="K112" s="849">
        <v>3680</v>
      </c>
      <c r="L112" s="849">
        <v>1</v>
      </c>
      <c r="M112" s="849">
        <v>736</v>
      </c>
      <c r="N112" s="849">
        <v>5</v>
      </c>
      <c r="O112" s="849">
        <v>3680</v>
      </c>
      <c r="P112" s="837">
        <v>1</v>
      </c>
      <c r="Q112" s="850">
        <v>736</v>
      </c>
    </row>
    <row r="113" spans="1:17" ht="14.4" customHeight="1" x14ac:dyDescent="0.3">
      <c r="A113" s="831" t="s">
        <v>5871</v>
      </c>
      <c r="B113" s="832" t="s">
        <v>5713</v>
      </c>
      <c r="C113" s="832" t="s">
        <v>5586</v>
      </c>
      <c r="D113" s="832" t="s">
        <v>5796</v>
      </c>
      <c r="E113" s="832" t="s">
        <v>5797</v>
      </c>
      <c r="F113" s="849"/>
      <c r="G113" s="849"/>
      <c r="H113" s="849"/>
      <c r="I113" s="849"/>
      <c r="J113" s="849">
        <v>4</v>
      </c>
      <c r="K113" s="849">
        <v>1316</v>
      </c>
      <c r="L113" s="849">
        <v>1</v>
      </c>
      <c r="M113" s="849">
        <v>329</v>
      </c>
      <c r="N113" s="849"/>
      <c r="O113" s="849"/>
      <c r="P113" s="837"/>
      <c r="Q113" s="850"/>
    </row>
    <row r="114" spans="1:17" ht="14.4" customHeight="1" x14ac:dyDescent="0.3">
      <c r="A114" s="831" t="s">
        <v>5871</v>
      </c>
      <c r="B114" s="832" t="s">
        <v>5713</v>
      </c>
      <c r="C114" s="832" t="s">
        <v>5586</v>
      </c>
      <c r="D114" s="832" t="s">
        <v>5798</v>
      </c>
      <c r="E114" s="832" t="s">
        <v>5799</v>
      </c>
      <c r="F114" s="849">
        <v>2</v>
      </c>
      <c r="G114" s="849">
        <v>692</v>
      </c>
      <c r="H114" s="849">
        <v>0.4</v>
      </c>
      <c r="I114" s="849">
        <v>346</v>
      </c>
      <c r="J114" s="849">
        <v>5</v>
      </c>
      <c r="K114" s="849">
        <v>1730</v>
      </c>
      <c r="L114" s="849">
        <v>1</v>
      </c>
      <c r="M114" s="849">
        <v>346</v>
      </c>
      <c r="N114" s="849">
        <v>5</v>
      </c>
      <c r="O114" s="849">
        <v>1730</v>
      </c>
      <c r="P114" s="837">
        <v>1</v>
      </c>
      <c r="Q114" s="850">
        <v>346</v>
      </c>
    </row>
    <row r="115" spans="1:17" ht="14.4" customHeight="1" x14ac:dyDescent="0.3">
      <c r="A115" s="831" t="s">
        <v>5871</v>
      </c>
      <c r="B115" s="832" t="s">
        <v>5713</v>
      </c>
      <c r="C115" s="832" t="s">
        <v>5586</v>
      </c>
      <c r="D115" s="832" t="s">
        <v>5802</v>
      </c>
      <c r="E115" s="832" t="s">
        <v>5803</v>
      </c>
      <c r="F115" s="849">
        <v>3</v>
      </c>
      <c r="G115" s="849">
        <v>696</v>
      </c>
      <c r="H115" s="849">
        <v>0.375</v>
      </c>
      <c r="I115" s="849">
        <v>232</v>
      </c>
      <c r="J115" s="849">
        <v>8</v>
      </c>
      <c r="K115" s="849">
        <v>1856</v>
      </c>
      <c r="L115" s="849">
        <v>1</v>
      </c>
      <c r="M115" s="849">
        <v>232</v>
      </c>
      <c r="N115" s="849">
        <v>2</v>
      </c>
      <c r="O115" s="849">
        <v>464</v>
      </c>
      <c r="P115" s="837">
        <v>0.25</v>
      </c>
      <c r="Q115" s="850">
        <v>232</v>
      </c>
    </row>
    <row r="116" spans="1:17" ht="14.4" customHeight="1" x14ac:dyDescent="0.3">
      <c r="A116" s="831" t="s">
        <v>5871</v>
      </c>
      <c r="B116" s="832" t="s">
        <v>5713</v>
      </c>
      <c r="C116" s="832" t="s">
        <v>5586</v>
      </c>
      <c r="D116" s="832" t="s">
        <v>5820</v>
      </c>
      <c r="E116" s="832" t="s">
        <v>5821</v>
      </c>
      <c r="F116" s="849">
        <v>3</v>
      </c>
      <c r="G116" s="849">
        <v>2367</v>
      </c>
      <c r="H116" s="849"/>
      <c r="I116" s="849">
        <v>789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5871</v>
      </c>
      <c r="B117" s="832" t="s">
        <v>5713</v>
      </c>
      <c r="C117" s="832" t="s">
        <v>5586</v>
      </c>
      <c r="D117" s="832" t="s">
        <v>5822</v>
      </c>
      <c r="E117" s="832" t="s">
        <v>5823</v>
      </c>
      <c r="F117" s="849"/>
      <c r="G117" s="849"/>
      <c r="H117" s="849"/>
      <c r="I117" s="849"/>
      <c r="J117" s="849">
        <v>4</v>
      </c>
      <c r="K117" s="849">
        <v>896</v>
      </c>
      <c r="L117" s="849">
        <v>1</v>
      </c>
      <c r="M117" s="849">
        <v>224</v>
      </c>
      <c r="N117" s="849"/>
      <c r="O117" s="849"/>
      <c r="P117" s="837"/>
      <c r="Q117" s="850"/>
    </row>
    <row r="118" spans="1:17" ht="14.4" customHeight="1" x14ac:dyDescent="0.3">
      <c r="A118" s="831" t="s">
        <v>5871</v>
      </c>
      <c r="B118" s="832" t="s">
        <v>5713</v>
      </c>
      <c r="C118" s="832" t="s">
        <v>5586</v>
      </c>
      <c r="D118" s="832" t="s">
        <v>5826</v>
      </c>
      <c r="E118" s="832" t="s">
        <v>5827</v>
      </c>
      <c r="F118" s="849"/>
      <c r="G118" s="849"/>
      <c r="H118" s="849"/>
      <c r="I118" s="849"/>
      <c r="J118" s="849">
        <v>1</v>
      </c>
      <c r="K118" s="849">
        <v>919</v>
      </c>
      <c r="L118" s="849">
        <v>1</v>
      </c>
      <c r="M118" s="849">
        <v>919</v>
      </c>
      <c r="N118" s="849"/>
      <c r="O118" s="849"/>
      <c r="P118" s="837"/>
      <c r="Q118" s="850"/>
    </row>
    <row r="119" spans="1:17" ht="14.4" customHeight="1" x14ac:dyDescent="0.3">
      <c r="A119" s="831" t="s">
        <v>5871</v>
      </c>
      <c r="B119" s="832" t="s">
        <v>5713</v>
      </c>
      <c r="C119" s="832" t="s">
        <v>5586</v>
      </c>
      <c r="D119" s="832" t="s">
        <v>5828</v>
      </c>
      <c r="E119" s="832" t="s">
        <v>5829</v>
      </c>
      <c r="F119" s="849"/>
      <c r="G119" s="849"/>
      <c r="H119" s="849"/>
      <c r="I119" s="849"/>
      <c r="J119" s="849">
        <v>1</v>
      </c>
      <c r="K119" s="849">
        <v>896</v>
      </c>
      <c r="L119" s="849">
        <v>1</v>
      </c>
      <c r="M119" s="849">
        <v>896</v>
      </c>
      <c r="N119" s="849"/>
      <c r="O119" s="849"/>
      <c r="P119" s="837"/>
      <c r="Q119" s="850"/>
    </row>
    <row r="120" spans="1:17" ht="14.4" customHeight="1" x14ac:dyDescent="0.3">
      <c r="A120" s="831" t="s">
        <v>5871</v>
      </c>
      <c r="B120" s="832" t="s">
        <v>5713</v>
      </c>
      <c r="C120" s="832" t="s">
        <v>5586</v>
      </c>
      <c r="D120" s="832" t="s">
        <v>5872</v>
      </c>
      <c r="E120" s="832" t="s">
        <v>5873</v>
      </c>
      <c r="F120" s="849"/>
      <c r="G120" s="849"/>
      <c r="H120" s="849"/>
      <c r="I120" s="849"/>
      <c r="J120" s="849"/>
      <c r="K120" s="849"/>
      <c r="L120" s="849"/>
      <c r="M120" s="849"/>
      <c r="N120" s="849">
        <v>3</v>
      </c>
      <c r="O120" s="849">
        <v>732</v>
      </c>
      <c r="P120" s="837"/>
      <c r="Q120" s="850">
        <v>244</v>
      </c>
    </row>
    <row r="121" spans="1:17" ht="14.4" customHeight="1" x14ac:dyDescent="0.3">
      <c r="A121" s="831" t="s">
        <v>5874</v>
      </c>
      <c r="B121" s="832" t="s">
        <v>5394</v>
      </c>
      <c r="C121" s="832" t="s">
        <v>5581</v>
      </c>
      <c r="D121" s="832" t="s">
        <v>5582</v>
      </c>
      <c r="E121" s="832" t="s">
        <v>5583</v>
      </c>
      <c r="F121" s="849">
        <v>4</v>
      </c>
      <c r="G121" s="849">
        <v>2260.4</v>
      </c>
      <c r="H121" s="849">
        <v>4</v>
      </c>
      <c r="I121" s="849">
        <v>565.1</v>
      </c>
      <c r="J121" s="849">
        <v>1</v>
      </c>
      <c r="K121" s="849">
        <v>565.1</v>
      </c>
      <c r="L121" s="849">
        <v>1</v>
      </c>
      <c r="M121" s="849">
        <v>565.1</v>
      </c>
      <c r="N121" s="849">
        <v>3</v>
      </c>
      <c r="O121" s="849">
        <v>1695.3000000000002</v>
      </c>
      <c r="P121" s="837">
        <v>3</v>
      </c>
      <c r="Q121" s="850">
        <v>565.1</v>
      </c>
    </row>
    <row r="122" spans="1:17" ht="14.4" customHeight="1" x14ac:dyDescent="0.3">
      <c r="A122" s="831" t="s">
        <v>5874</v>
      </c>
      <c r="B122" s="832" t="s">
        <v>5394</v>
      </c>
      <c r="C122" s="832" t="s">
        <v>5581</v>
      </c>
      <c r="D122" s="832" t="s">
        <v>5584</v>
      </c>
      <c r="E122" s="832" t="s">
        <v>5585</v>
      </c>
      <c r="F122" s="849">
        <v>4</v>
      </c>
      <c r="G122" s="849">
        <v>4196</v>
      </c>
      <c r="H122" s="849">
        <v>4</v>
      </c>
      <c r="I122" s="849">
        <v>1049</v>
      </c>
      <c r="J122" s="849">
        <v>1</v>
      </c>
      <c r="K122" s="849">
        <v>1049</v>
      </c>
      <c r="L122" s="849">
        <v>1</v>
      </c>
      <c r="M122" s="849">
        <v>1049</v>
      </c>
      <c r="N122" s="849">
        <v>2</v>
      </c>
      <c r="O122" s="849">
        <v>2098</v>
      </c>
      <c r="P122" s="837">
        <v>2</v>
      </c>
      <c r="Q122" s="850">
        <v>1049</v>
      </c>
    </row>
    <row r="123" spans="1:17" ht="14.4" customHeight="1" x14ac:dyDescent="0.3">
      <c r="A123" s="831" t="s">
        <v>5874</v>
      </c>
      <c r="B123" s="832" t="s">
        <v>5394</v>
      </c>
      <c r="C123" s="832" t="s">
        <v>5586</v>
      </c>
      <c r="D123" s="832" t="s">
        <v>5591</v>
      </c>
      <c r="E123" s="832" t="s">
        <v>5592</v>
      </c>
      <c r="F123" s="849">
        <v>5</v>
      </c>
      <c r="G123" s="849">
        <v>185</v>
      </c>
      <c r="H123" s="849">
        <v>1.25</v>
      </c>
      <c r="I123" s="849">
        <v>37</v>
      </c>
      <c r="J123" s="849">
        <v>4</v>
      </c>
      <c r="K123" s="849">
        <v>148</v>
      </c>
      <c r="L123" s="849">
        <v>1</v>
      </c>
      <c r="M123" s="849">
        <v>37</v>
      </c>
      <c r="N123" s="849">
        <v>4</v>
      </c>
      <c r="O123" s="849">
        <v>148</v>
      </c>
      <c r="P123" s="837">
        <v>1</v>
      </c>
      <c r="Q123" s="850">
        <v>37</v>
      </c>
    </row>
    <row r="124" spans="1:17" ht="14.4" customHeight="1" x14ac:dyDescent="0.3">
      <c r="A124" s="831" t="s">
        <v>5874</v>
      </c>
      <c r="B124" s="832" t="s">
        <v>5394</v>
      </c>
      <c r="C124" s="832" t="s">
        <v>5586</v>
      </c>
      <c r="D124" s="832" t="s">
        <v>5597</v>
      </c>
      <c r="E124" s="832" t="s">
        <v>5598</v>
      </c>
      <c r="F124" s="849">
        <v>4</v>
      </c>
      <c r="G124" s="849">
        <v>708</v>
      </c>
      <c r="H124" s="849">
        <v>4</v>
      </c>
      <c r="I124" s="849">
        <v>177</v>
      </c>
      <c r="J124" s="849">
        <v>1</v>
      </c>
      <c r="K124" s="849">
        <v>177</v>
      </c>
      <c r="L124" s="849">
        <v>1</v>
      </c>
      <c r="M124" s="849">
        <v>177</v>
      </c>
      <c r="N124" s="849">
        <v>3</v>
      </c>
      <c r="O124" s="849">
        <v>534</v>
      </c>
      <c r="P124" s="837">
        <v>3.0169491525423728</v>
      </c>
      <c r="Q124" s="850">
        <v>178</v>
      </c>
    </row>
    <row r="125" spans="1:17" ht="14.4" customHeight="1" x14ac:dyDescent="0.3">
      <c r="A125" s="831" t="s">
        <v>5874</v>
      </c>
      <c r="B125" s="832" t="s">
        <v>5394</v>
      </c>
      <c r="C125" s="832" t="s">
        <v>5586</v>
      </c>
      <c r="D125" s="832" t="s">
        <v>5601</v>
      </c>
      <c r="E125" s="832" t="s">
        <v>5602</v>
      </c>
      <c r="F125" s="849">
        <v>4</v>
      </c>
      <c r="G125" s="849">
        <v>196</v>
      </c>
      <c r="H125" s="849">
        <v>4</v>
      </c>
      <c r="I125" s="849">
        <v>49</v>
      </c>
      <c r="J125" s="849">
        <v>1</v>
      </c>
      <c r="K125" s="849">
        <v>49</v>
      </c>
      <c r="L125" s="849">
        <v>1</v>
      </c>
      <c r="M125" s="849">
        <v>49</v>
      </c>
      <c r="N125" s="849">
        <v>3</v>
      </c>
      <c r="O125" s="849">
        <v>147</v>
      </c>
      <c r="P125" s="837">
        <v>3</v>
      </c>
      <c r="Q125" s="850">
        <v>49</v>
      </c>
    </row>
    <row r="126" spans="1:17" ht="14.4" customHeight="1" x14ac:dyDescent="0.3">
      <c r="A126" s="831" t="s">
        <v>5874</v>
      </c>
      <c r="B126" s="832" t="s">
        <v>5394</v>
      </c>
      <c r="C126" s="832" t="s">
        <v>5586</v>
      </c>
      <c r="D126" s="832" t="s">
        <v>5613</v>
      </c>
      <c r="E126" s="832" t="s">
        <v>5614</v>
      </c>
      <c r="F126" s="849">
        <v>4</v>
      </c>
      <c r="G126" s="849">
        <v>344</v>
      </c>
      <c r="H126" s="849">
        <v>4</v>
      </c>
      <c r="I126" s="849">
        <v>86</v>
      </c>
      <c r="J126" s="849">
        <v>1</v>
      </c>
      <c r="K126" s="849">
        <v>86</v>
      </c>
      <c r="L126" s="849">
        <v>1</v>
      </c>
      <c r="M126" s="849">
        <v>86</v>
      </c>
      <c r="N126" s="849">
        <v>5</v>
      </c>
      <c r="O126" s="849">
        <v>430</v>
      </c>
      <c r="P126" s="837">
        <v>5</v>
      </c>
      <c r="Q126" s="850">
        <v>86</v>
      </c>
    </row>
    <row r="127" spans="1:17" ht="14.4" customHeight="1" x14ac:dyDescent="0.3">
      <c r="A127" s="831" t="s">
        <v>5874</v>
      </c>
      <c r="B127" s="832" t="s">
        <v>5394</v>
      </c>
      <c r="C127" s="832" t="s">
        <v>5586</v>
      </c>
      <c r="D127" s="832" t="s">
        <v>5621</v>
      </c>
      <c r="E127" s="832" t="s">
        <v>5622</v>
      </c>
      <c r="F127" s="849">
        <v>1</v>
      </c>
      <c r="G127" s="849">
        <v>354</v>
      </c>
      <c r="H127" s="849">
        <v>0.9971830985915493</v>
      </c>
      <c r="I127" s="849">
        <v>354</v>
      </c>
      <c r="J127" s="849">
        <v>1</v>
      </c>
      <c r="K127" s="849">
        <v>355</v>
      </c>
      <c r="L127" s="849">
        <v>1</v>
      </c>
      <c r="M127" s="849">
        <v>355</v>
      </c>
      <c r="N127" s="849"/>
      <c r="O127" s="849"/>
      <c r="P127" s="837"/>
      <c r="Q127" s="850"/>
    </row>
    <row r="128" spans="1:17" ht="14.4" customHeight="1" x14ac:dyDescent="0.3">
      <c r="A128" s="831" t="s">
        <v>5874</v>
      </c>
      <c r="B128" s="832" t="s">
        <v>5394</v>
      </c>
      <c r="C128" s="832" t="s">
        <v>5586</v>
      </c>
      <c r="D128" s="832" t="s">
        <v>5625</v>
      </c>
      <c r="E128" s="832" t="s">
        <v>5626</v>
      </c>
      <c r="F128" s="849">
        <v>4</v>
      </c>
      <c r="G128" s="849">
        <v>1896</v>
      </c>
      <c r="H128" s="849">
        <v>3.9915789473684211</v>
      </c>
      <c r="I128" s="849">
        <v>474</v>
      </c>
      <c r="J128" s="849">
        <v>1</v>
      </c>
      <c r="K128" s="849">
        <v>475</v>
      </c>
      <c r="L128" s="849">
        <v>1</v>
      </c>
      <c r="M128" s="849">
        <v>475</v>
      </c>
      <c r="N128" s="849">
        <v>2</v>
      </c>
      <c r="O128" s="849">
        <v>952</v>
      </c>
      <c r="P128" s="837">
        <v>2.0042105263157897</v>
      </c>
      <c r="Q128" s="850">
        <v>476</v>
      </c>
    </row>
    <row r="129" spans="1:17" ht="14.4" customHeight="1" x14ac:dyDescent="0.3">
      <c r="A129" s="831" t="s">
        <v>5874</v>
      </c>
      <c r="B129" s="832" t="s">
        <v>5394</v>
      </c>
      <c r="C129" s="832" t="s">
        <v>5586</v>
      </c>
      <c r="D129" s="832" t="s">
        <v>5627</v>
      </c>
      <c r="E129" s="832" t="s">
        <v>5628</v>
      </c>
      <c r="F129" s="849">
        <v>2</v>
      </c>
      <c r="G129" s="849">
        <v>346</v>
      </c>
      <c r="H129" s="849"/>
      <c r="I129" s="849">
        <v>173</v>
      </c>
      <c r="J129" s="849"/>
      <c r="K129" s="849"/>
      <c r="L129" s="849"/>
      <c r="M129" s="849"/>
      <c r="N129" s="849">
        <v>2</v>
      </c>
      <c r="O129" s="849">
        <v>348</v>
      </c>
      <c r="P129" s="837"/>
      <c r="Q129" s="850">
        <v>174</v>
      </c>
    </row>
    <row r="130" spans="1:17" ht="14.4" customHeight="1" x14ac:dyDescent="0.3">
      <c r="A130" s="831" t="s">
        <v>5874</v>
      </c>
      <c r="B130" s="832" t="s">
        <v>5394</v>
      </c>
      <c r="C130" s="832" t="s">
        <v>5586</v>
      </c>
      <c r="D130" s="832" t="s">
        <v>5633</v>
      </c>
      <c r="E130" s="832" t="s">
        <v>5634</v>
      </c>
      <c r="F130" s="849"/>
      <c r="G130" s="849"/>
      <c r="H130" s="849"/>
      <c r="I130" s="849"/>
      <c r="J130" s="849">
        <v>2</v>
      </c>
      <c r="K130" s="849">
        <v>354</v>
      </c>
      <c r="L130" s="849">
        <v>1</v>
      </c>
      <c r="M130" s="849">
        <v>177</v>
      </c>
      <c r="N130" s="849">
        <v>2</v>
      </c>
      <c r="O130" s="849">
        <v>356</v>
      </c>
      <c r="P130" s="837">
        <v>1.0056497175141244</v>
      </c>
      <c r="Q130" s="850">
        <v>178</v>
      </c>
    </row>
    <row r="131" spans="1:17" ht="14.4" customHeight="1" x14ac:dyDescent="0.3">
      <c r="A131" s="831" t="s">
        <v>5874</v>
      </c>
      <c r="B131" s="832" t="s">
        <v>5394</v>
      </c>
      <c r="C131" s="832" t="s">
        <v>5586</v>
      </c>
      <c r="D131" s="832" t="s">
        <v>5637</v>
      </c>
      <c r="E131" s="832" t="s">
        <v>5638</v>
      </c>
      <c r="F131" s="849">
        <v>3</v>
      </c>
      <c r="G131" s="849">
        <v>2103</v>
      </c>
      <c r="H131" s="849">
        <v>3</v>
      </c>
      <c r="I131" s="849">
        <v>701</v>
      </c>
      <c r="J131" s="849">
        <v>1</v>
      </c>
      <c r="K131" s="849">
        <v>701</v>
      </c>
      <c r="L131" s="849">
        <v>1</v>
      </c>
      <c r="M131" s="849">
        <v>701</v>
      </c>
      <c r="N131" s="849">
        <v>2</v>
      </c>
      <c r="O131" s="849">
        <v>1404</v>
      </c>
      <c r="P131" s="837">
        <v>2.0028530670470754</v>
      </c>
      <c r="Q131" s="850">
        <v>702</v>
      </c>
    </row>
    <row r="132" spans="1:17" ht="14.4" customHeight="1" x14ac:dyDescent="0.3">
      <c r="A132" s="831" t="s">
        <v>5874</v>
      </c>
      <c r="B132" s="832" t="s">
        <v>5658</v>
      </c>
      <c r="C132" s="832" t="s">
        <v>5586</v>
      </c>
      <c r="D132" s="832" t="s">
        <v>5659</v>
      </c>
      <c r="E132" s="832" t="s">
        <v>5660</v>
      </c>
      <c r="F132" s="849"/>
      <c r="G132" s="849"/>
      <c r="H132" s="849"/>
      <c r="I132" s="849"/>
      <c r="J132" s="849">
        <v>3</v>
      </c>
      <c r="K132" s="849">
        <v>2799</v>
      </c>
      <c r="L132" s="849">
        <v>1</v>
      </c>
      <c r="M132" s="849">
        <v>933</v>
      </c>
      <c r="N132" s="849"/>
      <c r="O132" s="849"/>
      <c r="P132" s="837"/>
      <c r="Q132" s="850"/>
    </row>
    <row r="133" spans="1:17" ht="14.4" customHeight="1" x14ac:dyDescent="0.3">
      <c r="A133" s="831" t="s">
        <v>5874</v>
      </c>
      <c r="B133" s="832" t="s">
        <v>5658</v>
      </c>
      <c r="C133" s="832" t="s">
        <v>5586</v>
      </c>
      <c r="D133" s="832" t="s">
        <v>5665</v>
      </c>
      <c r="E133" s="832" t="s">
        <v>5666</v>
      </c>
      <c r="F133" s="849">
        <v>33</v>
      </c>
      <c r="G133" s="849">
        <v>759</v>
      </c>
      <c r="H133" s="849">
        <v>2.5384615384615383</v>
      </c>
      <c r="I133" s="849">
        <v>23</v>
      </c>
      <c r="J133" s="849">
        <v>13</v>
      </c>
      <c r="K133" s="849">
        <v>299</v>
      </c>
      <c r="L133" s="849">
        <v>1</v>
      </c>
      <c r="M133" s="849">
        <v>23</v>
      </c>
      <c r="N133" s="849"/>
      <c r="O133" s="849"/>
      <c r="P133" s="837"/>
      <c r="Q133" s="850"/>
    </row>
    <row r="134" spans="1:17" ht="14.4" customHeight="1" x14ac:dyDescent="0.3">
      <c r="A134" s="831" t="s">
        <v>5874</v>
      </c>
      <c r="B134" s="832" t="s">
        <v>5658</v>
      </c>
      <c r="C134" s="832" t="s">
        <v>5586</v>
      </c>
      <c r="D134" s="832" t="s">
        <v>5669</v>
      </c>
      <c r="E134" s="832" t="s">
        <v>5670</v>
      </c>
      <c r="F134" s="849">
        <v>28</v>
      </c>
      <c r="G134" s="849">
        <v>35924</v>
      </c>
      <c r="H134" s="849">
        <v>1.8637613488975358</v>
      </c>
      <c r="I134" s="849">
        <v>1283</v>
      </c>
      <c r="J134" s="849">
        <v>15</v>
      </c>
      <c r="K134" s="849">
        <v>19275</v>
      </c>
      <c r="L134" s="849">
        <v>1</v>
      </c>
      <c r="M134" s="849">
        <v>1285</v>
      </c>
      <c r="N134" s="849"/>
      <c r="O134" s="849"/>
      <c r="P134" s="837"/>
      <c r="Q134" s="850"/>
    </row>
    <row r="135" spans="1:17" ht="14.4" customHeight="1" x14ac:dyDescent="0.3">
      <c r="A135" s="831" t="s">
        <v>5874</v>
      </c>
      <c r="B135" s="832" t="s">
        <v>5658</v>
      </c>
      <c r="C135" s="832" t="s">
        <v>5586</v>
      </c>
      <c r="D135" s="832" t="s">
        <v>5671</v>
      </c>
      <c r="E135" s="832" t="s">
        <v>5672</v>
      </c>
      <c r="F135" s="849">
        <v>6</v>
      </c>
      <c r="G135" s="849">
        <v>58518</v>
      </c>
      <c r="H135" s="849"/>
      <c r="I135" s="849">
        <v>9753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5874</v>
      </c>
      <c r="B136" s="832" t="s">
        <v>5658</v>
      </c>
      <c r="C136" s="832" t="s">
        <v>5586</v>
      </c>
      <c r="D136" s="832" t="s">
        <v>5673</v>
      </c>
      <c r="E136" s="832" t="s">
        <v>5674</v>
      </c>
      <c r="F136" s="849">
        <v>2</v>
      </c>
      <c r="G136" s="849">
        <v>20744</v>
      </c>
      <c r="H136" s="849"/>
      <c r="I136" s="849">
        <v>10372</v>
      </c>
      <c r="J136" s="849"/>
      <c r="K136" s="849"/>
      <c r="L136" s="849"/>
      <c r="M136" s="849"/>
      <c r="N136" s="849">
        <v>0</v>
      </c>
      <c r="O136" s="849">
        <v>0</v>
      </c>
      <c r="P136" s="837"/>
      <c r="Q136" s="850"/>
    </row>
    <row r="137" spans="1:17" ht="14.4" customHeight="1" x14ac:dyDescent="0.3">
      <c r="A137" s="831" t="s">
        <v>5874</v>
      </c>
      <c r="B137" s="832" t="s">
        <v>5658</v>
      </c>
      <c r="C137" s="832" t="s">
        <v>5586</v>
      </c>
      <c r="D137" s="832" t="s">
        <v>5675</v>
      </c>
      <c r="E137" s="832" t="s">
        <v>5676</v>
      </c>
      <c r="F137" s="849">
        <v>26</v>
      </c>
      <c r="G137" s="849">
        <v>11310</v>
      </c>
      <c r="H137" s="849">
        <v>3.25</v>
      </c>
      <c r="I137" s="849">
        <v>435</v>
      </c>
      <c r="J137" s="849">
        <v>8</v>
      </c>
      <c r="K137" s="849">
        <v>3480</v>
      </c>
      <c r="L137" s="849">
        <v>1</v>
      </c>
      <c r="M137" s="849">
        <v>435</v>
      </c>
      <c r="N137" s="849"/>
      <c r="O137" s="849"/>
      <c r="P137" s="837"/>
      <c r="Q137" s="850"/>
    </row>
    <row r="138" spans="1:17" ht="14.4" customHeight="1" x14ac:dyDescent="0.3">
      <c r="A138" s="831" t="s">
        <v>5874</v>
      </c>
      <c r="B138" s="832" t="s">
        <v>5658</v>
      </c>
      <c r="C138" s="832" t="s">
        <v>5586</v>
      </c>
      <c r="D138" s="832" t="s">
        <v>5679</v>
      </c>
      <c r="E138" s="832" t="s">
        <v>5680</v>
      </c>
      <c r="F138" s="849">
        <v>30</v>
      </c>
      <c r="G138" s="849">
        <v>30330</v>
      </c>
      <c r="H138" s="849">
        <v>1.3622888968738771</v>
      </c>
      <c r="I138" s="849">
        <v>1011</v>
      </c>
      <c r="J138" s="849">
        <v>22</v>
      </c>
      <c r="K138" s="849">
        <v>22264</v>
      </c>
      <c r="L138" s="849">
        <v>1</v>
      </c>
      <c r="M138" s="849">
        <v>1012</v>
      </c>
      <c r="N138" s="849"/>
      <c r="O138" s="849"/>
      <c r="P138" s="837"/>
      <c r="Q138" s="850"/>
    </row>
    <row r="139" spans="1:17" ht="14.4" customHeight="1" x14ac:dyDescent="0.3">
      <c r="A139" s="831" t="s">
        <v>5874</v>
      </c>
      <c r="B139" s="832" t="s">
        <v>5658</v>
      </c>
      <c r="C139" s="832" t="s">
        <v>5586</v>
      </c>
      <c r="D139" s="832" t="s">
        <v>5681</v>
      </c>
      <c r="E139" s="832" t="s">
        <v>5682</v>
      </c>
      <c r="F139" s="849">
        <v>13</v>
      </c>
      <c r="G139" s="849">
        <v>29822</v>
      </c>
      <c r="H139" s="849">
        <v>0.61823911105582852</v>
      </c>
      <c r="I139" s="849">
        <v>2294</v>
      </c>
      <c r="J139" s="849">
        <v>21</v>
      </c>
      <c r="K139" s="849">
        <v>48237</v>
      </c>
      <c r="L139" s="849">
        <v>1</v>
      </c>
      <c r="M139" s="849">
        <v>2297</v>
      </c>
      <c r="N139" s="849"/>
      <c r="O139" s="849"/>
      <c r="P139" s="837"/>
      <c r="Q139" s="850"/>
    </row>
    <row r="140" spans="1:17" ht="14.4" customHeight="1" x14ac:dyDescent="0.3">
      <c r="A140" s="831" t="s">
        <v>5874</v>
      </c>
      <c r="B140" s="832" t="s">
        <v>5658</v>
      </c>
      <c r="C140" s="832" t="s">
        <v>5586</v>
      </c>
      <c r="D140" s="832" t="s">
        <v>5683</v>
      </c>
      <c r="E140" s="832" t="s">
        <v>5684</v>
      </c>
      <c r="F140" s="849">
        <v>2</v>
      </c>
      <c r="G140" s="849">
        <v>746</v>
      </c>
      <c r="H140" s="849">
        <v>0.49866310160427807</v>
      </c>
      <c r="I140" s="849">
        <v>373</v>
      </c>
      <c r="J140" s="849">
        <v>4</v>
      </c>
      <c r="K140" s="849">
        <v>1496</v>
      </c>
      <c r="L140" s="849">
        <v>1</v>
      </c>
      <c r="M140" s="849">
        <v>374</v>
      </c>
      <c r="N140" s="849"/>
      <c r="O140" s="849"/>
      <c r="P140" s="837"/>
      <c r="Q140" s="850"/>
    </row>
    <row r="141" spans="1:17" ht="14.4" customHeight="1" x14ac:dyDescent="0.3">
      <c r="A141" s="831" t="s">
        <v>5874</v>
      </c>
      <c r="B141" s="832" t="s">
        <v>5658</v>
      </c>
      <c r="C141" s="832" t="s">
        <v>5586</v>
      </c>
      <c r="D141" s="832" t="s">
        <v>5691</v>
      </c>
      <c r="E141" s="832" t="s">
        <v>5692</v>
      </c>
      <c r="F141" s="849"/>
      <c r="G141" s="849"/>
      <c r="H141" s="849"/>
      <c r="I141" s="849"/>
      <c r="J141" s="849"/>
      <c r="K141" s="849"/>
      <c r="L141" s="849"/>
      <c r="M141" s="849"/>
      <c r="N141" s="849">
        <v>0</v>
      </c>
      <c r="O141" s="849">
        <v>0</v>
      </c>
      <c r="P141" s="837"/>
      <c r="Q141" s="850"/>
    </row>
    <row r="142" spans="1:17" ht="14.4" customHeight="1" x14ac:dyDescent="0.3">
      <c r="A142" s="831" t="s">
        <v>5874</v>
      </c>
      <c r="B142" s="832" t="s">
        <v>5658</v>
      </c>
      <c r="C142" s="832" t="s">
        <v>5586</v>
      </c>
      <c r="D142" s="832" t="s">
        <v>5699</v>
      </c>
      <c r="E142" s="832" t="s">
        <v>5700</v>
      </c>
      <c r="F142" s="849"/>
      <c r="G142" s="849"/>
      <c r="H142" s="849"/>
      <c r="I142" s="849"/>
      <c r="J142" s="849"/>
      <c r="K142" s="849"/>
      <c r="L142" s="849"/>
      <c r="M142" s="849"/>
      <c r="N142" s="849">
        <v>3</v>
      </c>
      <c r="O142" s="849">
        <v>4830</v>
      </c>
      <c r="P142" s="837"/>
      <c r="Q142" s="850">
        <v>1610</v>
      </c>
    </row>
    <row r="143" spans="1:17" ht="14.4" customHeight="1" x14ac:dyDescent="0.3">
      <c r="A143" s="831" t="s">
        <v>5874</v>
      </c>
      <c r="B143" s="832" t="s">
        <v>5658</v>
      </c>
      <c r="C143" s="832" t="s">
        <v>5586</v>
      </c>
      <c r="D143" s="832" t="s">
        <v>5701</v>
      </c>
      <c r="E143" s="832" t="s">
        <v>5702</v>
      </c>
      <c r="F143" s="849"/>
      <c r="G143" s="849"/>
      <c r="H143" s="849"/>
      <c r="I143" s="849"/>
      <c r="J143" s="849"/>
      <c r="K143" s="849"/>
      <c r="L143" s="849"/>
      <c r="M143" s="849"/>
      <c r="N143" s="849">
        <v>0</v>
      </c>
      <c r="O143" s="849">
        <v>0</v>
      </c>
      <c r="P143" s="837"/>
      <c r="Q143" s="850"/>
    </row>
    <row r="144" spans="1:17" ht="14.4" customHeight="1" x14ac:dyDescent="0.3">
      <c r="A144" s="831" t="s">
        <v>5874</v>
      </c>
      <c r="B144" s="832" t="s">
        <v>5658</v>
      </c>
      <c r="C144" s="832" t="s">
        <v>5586</v>
      </c>
      <c r="D144" s="832" t="s">
        <v>5705</v>
      </c>
      <c r="E144" s="832" t="s">
        <v>5706</v>
      </c>
      <c r="F144" s="849"/>
      <c r="G144" s="849"/>
      <c r="H144" s="849"/>
      <c r="I144" s="849"/>
      <c r="J144" s="849"/>
      <c r="K144" s="849"/>
      <c r="L144" s="849"/>
      <c r="M144" s="849"/>
      <c r="N144" s="849">
        <v>3</v>
      </c>
      <c r="O144" s="849">
        <v>4830</v>
      </c>
      <c r="P144" s="837"/>
      <c r="Q144" s="850">
        <v>1610</v>
      </c>
    </row>
    <row r="145" spans="1:17" ht="14.4" customHeight="1" x14ac:dyDescent="0.3">
      <c r="A145" s="831" t="s">
        <v>5874</v>
      </c>
      <c r="B145" s="832" t="s">
        <v>5713</v>
      </c>
      <c r="C145" s="832" t="s">
        <v>5586</v>
      </c>
      <c r="D145" s="832" t="s">
        <v>5714</v>
      </c>
      <c r="E145" s="832" t="s">
        <v>5715</v>
      </c>
      <c r="F145" s="849"/>
      <c r="G145" s="849"/>
      <c r="H145" s="849"/>
      <c r="I145" s="849"/>
      <c r="J145" s="849">
        <v>1</v>
      </c>
      <c r="K145" s="849">
        <v>221</v>
      </c>
      <c r="L145" s="849">
        <v>1</v>
      </c>
      <c r="M145" s="849">
        <v>221</v>
      </c>
      <c r="N145" s="849">
        <v>1</v>
      </c>
      <c r="O145" s="849">
        <v>222</v>
      </c>
      <c r="P145" s="837">
        <v>1.004524886877828</v>
      </c>
      <c r="Q145" s="850">
        <v>222</v>
      </c>
    </row>
    <row r="146" spans="1:17" ht="14.4" customHeight="1" x14ac:dyDescent="0.3">
      <c r="A146" s="831" t="s">
        <v>5874</v>
      </c>
      <c r="B146" s="832" t="s">
        <v>5713</v>
      </c>
      <c r="C146" s="832" t="s">
        <v>5586</v>
      </c>
      <c r="D146" s="832" t="s">
        <v>5716</v>
      </c>
      <c r="E146" s="832" t="s">
        <v>5717</v>
      </c>
      <c r="F146" s="849">
        <v>1</v>
      </c>
      <c r="G146" s="849">
        <v>508</v>
      </c>
      <c r="H146" s="849">
        <v>1</v>
      </c>
      <c r="I146" s="849">
        <v>508</v>
      </c>
      <c r="J146" s="849">
        <v>1</v>
      </c>
      <c r="K146" s="849">
        <v>508</v>
      </c>
      <c r="L146" s="849">
        <v>1</v>
      </c>
      <c r="M146" s="849">
        <v>508</v>
      </c>
      <c r="N146" s="849">
        <v>1</v>
      </c>
      <c r="O146" s="849">
        <v>509</v>
      </c>
      <c r="P146" s="837">
        <v>1.0019685039370079</v>
      </c>
      <c r="Q146" s="850">
        <v>509</v>
      </c>
    </row>
    <row r="147" spans="1:17" ht="14.4" customHeight="1" x14ac:dyDescent="0.3">
      <c r="A147" s="831" t="s">
        <v>5874</v>
      </c>
      <c r="B147" s="832" t="s">
        <v>5713</v>
      </c>
      <c r="C147" s="832" t="s">
        <v>5586</v>
      </c>
      <c r="D147" s="832" t="s">
        <v>5718</v>
      </c>
      <c r="E147" s="832" t="s">
        <v>5719</v>
      </c>
      <c r="F147" s="849">
        <v>170</v>
      </c>
      <c r="G147" s="849">
        <v>60180</v>
      </c>
      <c r="H147" s="849">
        <v>1.5887850467289719</v>
      </c>
      <c r="I147" s="849">
        <v>354</v>
      </c>
      <c r="J147" s="849">
        <v>107</v>
      </c>
      <c r="K147" s="849">
        <v>37878</v>
      </c>
      <c r="L147" s="849">
        <v>1</v>
      </c>
      <c r="M147" s="849">
        <v>354</v>
      </c>
      <c r="N147" s="849">
        <v>141</v>
      </c>
      <c r="O147" s="849">
        <v>49914</v>
      </c>
      <c r="P147" s="837">
        <v>1.3177570093457944</v>
      </c>
      <c r="Q147" s="850">
        <v>354</v>
      </c>
    </row>
    <row r="148" spans="1:17" ht="14.4" customHeight="1" x14ac:dyDescent="0.3">
      <c r="A148" s="831" t="s">
        <v>5874</v>
      </c>
      <c r="B148" s="832" t="s">
        <v>5713</v>
      </c>
      <c r="C148" s="832" t="s">
        <v>5586</v>
      </c>
      <c r="D148" s="832" t="s">
        <v>5722</v>
      </c>
      <c r="E148" s="832" t="s">
        <v>5723</v>
      </c>
      <c r="F148" s="849">
        <v>1068</v>
      </c>
      <c r="G148" s="849">
        <v>69420</v>
      </c>
      <c r="H148" s="849">
        <v>0.85167464114832536</v>
      </c>
      <c r="I148" s="849">
        <v>65</v>
      </c>
      <c r="J148" s="849">
        <v>1254</v>
      </c>
      <c r="K148" s="849">
        <v>81510</v>
      </c>
      <c r="L148" s="849">
        <v>1</v>
      </c>
      <c r="M148" s="849">
        <v>65</v>
      </c>
      <c r="N148" s="849">
        <v>1497</v>
      </c>
      <c r="O148" s="849">
        <v>97305</v>
      </c>
      <c r="P148" s="837">
        <v>1.1937799043062201</v>
      </c>
      <c r="Q148" s="850">
        <v>65</v>
      </c>
    </row>
    <row r="149" spans="1:17" ht="14.4" customHeight="1" x14ac:dyDescent="0.3">
      <c r="A149" s="831" t="s">
        <v>5874</v>
      </c>
      <c r="B149" s="832" t="s">
        <v>5713</v>
      </c>
      <c r="C149" s="832" t="s">
        <v>5586</v>
      </c>
      <c r="D149" s="832" t="s">
        <v>5724</v>
      </c>
      <c r="E149" s="832" t="s">
        <v>5725</v>
      </c>
      <c r="F149" s="849">
        <v>1</v>
      </c>
      <c r="G149" s="849">
        <v>545</v>
      </c>
      <c r="H149" s="849"/>
      <c r="I149" s="849">
        <v>545</v>
      </c>
      <c r="J149" s="849"/>
      <c r="K149" s="849"/>
      <c r="L149" s="849"/>
      <c r="M149" s="849"/>
      <c r="N149" s="849">
        <v>2</v>
      </c>
      <c r="O149" s="849">
        <v>1090</v>
      </c>
      <c r="P149" s="837"/>
      <c r="Q149" s="850">
        <v>545</v>
      </c>
    </row>
    <row r="150" spans="1:17" ht="14.4" customHeight="1" x14ac:dyDescent="0.3">
      <c r="A150" s="831" t="s">
        <v>5874</v>
      </c>
      <c r="B150" s="832" t="s">
        <v>5713</v>
      </c>
      <c r="C150" s="832" t="s">
        <v>5586</v>
      </c>
      <c r="D150" s="832" t="s">
        <v>5726</v>
      </c>
      <c r="E150" s="832" t="s">
        <v>5727</v>
      </c>
      <c r="F150" s="849">
        <v>20</v>
      </c>
      <c r="G150" s="849">
        <v>11840</v>
      </c>
      <c r="H150" s="849">
        <v>0.76923076923076927</v>
      </c>
      <c r="I150" s="849">
        <v>592</v>
      </c>
      <c r="J150" s="849">
        <v>26</v>
      </c>
      <c r="K150" s="849">
        <v>15392</v>
      </c>
      <c r="L150" s="849">
        <v>1</v>
      </c>
      <c r="M150" s="849">
        <v>592</v>
      </c>
      <c r="N150" s="849">
        <v>18</v>
      </c>
      <c r="O150" s="849">
        <v>10656</v>
      </c>
      <c r="P150" s="837">
        <v>0.69230769230769229</v>
      </c>
      <c r="Q150" s="850">
        <v>592</v>
      </c>
    </row>
    <row r="151" spans="1:17" ht="14.4" customHeight="1" x14ac:dyDescent="0.3">
      <c r="A151" s="831" t="s">
        <v>5874</v>
      </c>
      <c r="B151" s="832" t="s">
        <v>5713</v>
      </c>
      <c r="C151" s="832" t="s">
        <v>5586</v>
      </c>
      <c r="D151" s="832" t="s">
        <v>5728</v>
      </c>
      <c r="E151" s="832" t="s">
        <v>5729</v>
      </c>
      <c r="F151" s="849">
        <v>20</v>
      </c>
      <c r="G151" s="849">
        <v>12340</v>
      </c>
      <c r="H151" s="849">
        <v>0.8</v>
      </c>
      <c r="I151" s="849">
        <v>617</v>
      </c>
      <c r="J151" s="849">
        <v>25</v>
      </c>
      <c r="K151" s="849">
        <v>15425</v>
      </c>
      <c r="L151" s="849">
        <v>1</v>
      </c>
      <c r="M151" s="849">
        <v>617</v>
      </c>
      <c r="N151" s="849">
        <v>17</v>
      </c>
      <c r="O151" s="849">
        <v>10489</v>
      </c>
      <c r="P151" s="837">
        <v>0.68</v>
      </c>
      <c r="Q151" s="850">
        <v>617</v>
      </c>
    </row>
    <row r="152" spans="1:17" ht="14.4" customHeight="1" x14ac:dyDescent="0.3">
      <c r="A152" s="831" t="s">
        <v>5874</v>
      </c>
      <c r="B152" s="832" t="s">
        <v>5713</v>
      </c>
      <c r="C152" s="832" t="s">
        <v>5586</v>
      </c>
      <c r="D152" s="832" t="s">
        <v>5730</v>
      </c>
      <c r="E152" s="832" t="s">
        <v>5731</v>
      </c>
      <c r="F152" s="849">
        <v>32</v>
      </c>
      <c r="G152" s="849">
        <v>4896</v>
      </c>
      <c r="H152" s="849">
        <v>0.68085106382978722</v>
      </c>
      <c r="I152" s="849">
        <v>153</v>
      </c>
      <c r="J152" s="849">
        <v>47</v>
      </c>
      <c r="K152" s="849">
        <v>7191</v>
      </c>
      <c r="L152" s="849">
        <v>1</v>
      </c>
      <c r="M152" s="849">
        <v>153</v>
      </c>
      <c r="N152" s="849">
        <v>72</v>
      </c>
      <c r="O152" s="849">
        <v>11016</v>
      </c>
      <c r="P152" s="837">
        <v>1.5319148936170213</v>
      </c>
      <c r="Q152" s="850">
        <v>153</v>
      </c>
    </row>
    <row r="153" spans="1:17" ht="14.4" customHeight="1" x14ac:dyDescent="0.3">
      <c r="A153" s="831" t="s">
        <v>5874</v>
      </c>
      <c r="B153" s="832" t="s">
        <v>5713</v>
      </c>
      <c r="C153" s="832" t="s">
        <v>5586</v>
      </c>
      <c r="D153" s="832" t="s">
        <v>5732</v>
      </c>
      <c r="E153" s="832" t="s">
        <v>5733</v>
      </c>
      <c r="F153" s="849">
        <v>1</v>
      </c>
      <c r="G153" s="849">
        <v>679</v>
      </c>
      <c r="H153" s="849"/>
      <c r="I153" s="849">
        <v>679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5874</v>
      </c>
      <c r="B154" s="832" t="s">
        <v>5713</v>
      </c>
      <c r="C154" s="832" t="s">
        <v>5586</v>
      </c>
      <c r="D154" s="832" t="s">
        <v>5734</v>
      </c>
      <c r="E154" s="832" t="s">
        <v>5735</v>
      </c>
      <c r="F154" s="849">
        <v>15</v>
      </c>
      <c r="G154" s="849">
        <v>360</v>
      </c>
      <c r="H154" s="849">
        <v>0.83333333333333337</v>
      </c>
      <c r="I154" s="849">
        <v>24</v>
      </c>
      <c r="J154" s="849">
        <v>18</v>
      </c>
      <c r="K154" s="849">
        <v>432</v>
      </c>
      <c r="L154" s="849">
        <v>1</v>
      </c>
      <c r="M154" s="849">
        <v>24</v>
      </c>
      <c r="N154" s="849">
        <v>22</v>
      </c>
      <c r="O154" s="849">
        <v>528</v>
      </c>
      <c r="P154" s="837">
        <v>1.2222222222222223</v>
      </c>
      <c r="Q154" s="850">
        <v>24</v>
      </c>
    </row>
    <row r="155" spans="1:17" ht="14.4" customHeight="1" x14ac:dyDescent="0.3">
      <c r="A155" s="831" t="s">
        <v>5874</v>
      </c>
      <c r="B155" s="832" t="s">
        <v>5713</v>
      </c>
      <c r="C155" s="832" t="s">
        <v>5586</v>
      </c>
      <c r="D155" s="832" t="s">
        <v>5738</v>
      </c>
      <c r="E155" s="832" t="s">
        <v>5739</v>
      </c>
      <c r="F155" s="849">
        <v>6</v>
      </c>
      <c r="G155" s="849">
        <v>330</v>
      </c>
      <c r="H155" s="849">
        <v>1</v>
      </c>
      <c r="I155" s="849">
        <v>55</v>
      </c>
      <c r="J155" s="849">
        <v>6</v>
      </c>
      <c r="K155" s="849">
        <v>330</v>
      </c>
      <c r="L155" s="849">
        <v>1</v>
      </c>
      <c r="M155" s="849">
        <v>55</v>
      </c>
      <c r="N155" s="849">
        <v>19</v>
      </c>
      <c r="O155" s="849">
        <v>1045</v>
      </c>
      <c r="P155" s="837">
        <v>3.1666666666666665</v>
      </c>
      <c r="Q155" s="850">
        <v>55</v>
      </c>
    </row>
    <row r="156" spans="1:17" ht="14.4" customHeight="1" x14ac:dyDescent="0.3">
      <c r="A156" s="831" t="s">
        <v>5874</v>
      </c>
      <c r="B156" s="832" t="s">
        <v>5713</v>
      </c>
      <c r="C156" s="832" t="s">
        <v>5586</v>
      </c>
      <c r="D156" s="832" t="s">
        <v>5740</v>
      </c>
      <c r="E156" s="832" t="s">
        <v>5741</v>
      </c>
      <c r="F156" s="849">
        <v>701</v>
      </c>
      <c r="G156" s="849">
        <v>53977</v>
      </c>
      <c r="H156" s="849">
        <v>0.72793354101765317</v>
      </c>
      <c r="I156" s="849">
        <v>77</v>
      </c>
      <c r="J156" s="849">
        <v>963</v>
      </c>
      <c r="K156" s="849">
        <v>74151</v>
      </c>
      <c r="L156" s="849">
        <v>1</v>
      </c>
      <c r="M156" s="849">
        <v>77</v>
      </c>
      <c r="N156" s="849">
        <v>962</v>
      </c>
      <c r="O156" s="849">
        <v>74074</v>
      </c>
      <c r="P156" s="837">
        <v>0.99896157840083077</v>
      </c>
      <c r="Q156" s="850">
        <v>77</v>
      </c>
    </row>
    <row r="157" spans="1:17" ht="14.4" customHeight="1" x14ac:dyDescent="0.3">
      <c r="A157" s="831" t="s">
        <v>5874</v>
      </c>
      <c r="B157" s="832" t="s">
        <v>5713</v>
      </c>
      <c r="C157" s="832" t="s">
        <v>5586</v>
      </c>
      <c r="D157" s="832" t="s">
        <v>5744</v>
      </c>
      <c r="E157" s="832" t="s">
        <v>5745</v>
      </c>
      <c r="F157" s="849">
        <v>208</v>
      </c>
      <c r="G157" s="849">
        <v>4992</v>
      </c>
      <c r="H157" s="849">
        <v>0.8125</v>
      </c>
      <c r="I157" s="849">
        <v>24</v>
      </c>
      <c r="J157" s="849">
        <v>256</v>
      </c>
      <c r="K157" s="849">
        <v>6144</v>
      </c>
      <c r="L157" s="849">
        <v>1</v>
      </c>
      <c r="M157" s="849">
        <v>24</v>
      </c>
      <c r="N157" s="849">
        <v>261</v>
      </c>
      <c r="O157" s="849">
        <v>6264</v>
      </c>
      <c r="P157" s="837">
        <v>1.01953125</v>
      </c>
      <c r="Q157" s="850">
        <v>24</v>
      </c>
    </row>
    <row r="158" spans="1:17" ht="14.4" customHeight="1" x14ac:dyDescent="0.3">
      <c r="A158" s="831" t="s">
        <v>5874</v>
      </c>
      <c r="B158" s="832" t="s">
        <v>5713</v>
      </c>
      <c r="C158" s="832" t="s">
        <v>5586</v>
      </c>
      <c r="D158" s="832" t="s">
        <v>5752</v>
      </c>
      <c r="E158" s="832" t="s">
        <v>5753</v>
      </c>
      <c r="F158" s="849">
        <v>23</v>
      </c>
      <c r="G158" s="849">
        <v>14513</v>
      </c>
      <c r="H158" s="849">
        <v>2.0909090909090908</v>
      </c>
      <c r="I158" s="849">
        <v>631</v>
      </c>
      <c r="J158" s="849">
        <v>11</v>
      </c>
      <c r="K158" s="849">
        <v>6941</v>
      </c>
      <c r="L158" s="849">
        <v>1</v>
      </c>
      <c r="M158" s="849">
        <v>631</v>
      </c>
      <c r="N158" s="849">
        <v>10</v>
      </c>
      <c r="O158" s="849">
        <v>6310</v>
      </c>
      <c r="P158" s="837">
        <v>0.90909090909090906</v>
      </c>
      <c r="Q158" s="850">
        <v>631</v>
      </c>
    </row>
    <row r="159" spans="1:17" ht="14.4" customHeight="1" x14ac:dyDescent="0.3">
      <c r="A159" s="831" t="s">
        <v>5874</v>
      </c>
      <c r="B159" s="832" t="s">
        <v>5713</v>
      </c>
      <c r="C159" s="832" t="s">
        <v>5586</v>
      </c>
      <c r="D159" s="832" t="s">
        <v>5754</v>
      </c>
      <c r="E159" s="832" t="s">
        <v>5755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210</v>
      </c>
      <c r="P159" s="837"/>
      <c r="Q159" s="850">
        <v>210</v>
      </c>
    </row>
    <row r="160" spans="1:17" ht="14.4" customHeight="1" x14ac:dyDescent="0.3">
      <c r="A160" s="831" t="s">
        <v>5874</v>
      </c>
      <c r="B160" s="832" t="s">
        <v>5713</v>
      </c>
      <c r="C160" s="832" t="s">
        <v>5586</v>
      </c>
      <c r="D160" s="832" t="s">
        <v>5756</v>
      </c>
      <c r="E160" s="832" t="s">
        <v>5757</v>
      </c>
      <c r="F160" s="849">
        <v>63</v>
      </c>
      <c r="G160" s="849">
        <v>4158</v>
      </c>
      <c r="H160" s="849">
        <v>1.125</v>
      </c>
      <c r="I160" s="849">
        <v>66</v>
      </c>
      <c r="J160" s="849">
        <v>56</v>
      </c>
      <c r="K160" s="849">
        <v>3696</v>
      </c>
      <c r="L160" s="849">
        <v>1</v>
      </c>
      <c r="M160" s="849">
        <v>66</v>
      </c>
      <c r="N160" s="849">
        <v>66</v>
      </c>
      <c r="O160" s="849">
        <v>4356</v>
      </c>
      <c r="P160" s="837">
        <v>1.1785714285714286</v>
      </c>
      <c r="Q160" s="850">
        <v>66</v>
      </c>
    </row>
    <row r="161" spans="1:17" ht="14.4" customHeight="1" x14ac:dyDescent="0.3">
      <c r="A161" s="831" t="s">
        <v>5874</v>
      </c>
      <c r="B161" s="832" t="s">
        <v>5713</v>
      </c>
      <c r="C161" s="832" t="s">
        <v>5586</v>
      </c>
      <c r="D161" s="832" t="s">
        <v>5760</v>
      </c>
      <c r="E161" s="832" t="s">
        <v>5761</v>
      </c>
      <c r="F161" s="849">
        <v>1099</v>
      </c>
      <c r="G161" s="849">
        <v>18683</v>
      </c>
      <c r="H161" s="849">
        <v>0.86808846761453395</v>
      </c>
      <c r="I161" s="849">
        <v>17</v>
      </c>
      <c r="J161" s="849">
        <v>1266</v>
      </c>
      <c r="K161" s="849">
        <v>21522</v>
      </c>
      <c r="L161" s="849">
        <v>1</v>
      </c>
      <c r="M161" s="849">
        <v>17</v>
      </c>
      <c r="N161" s="849">
        <v>1285</v>
      </c>
      <c r="O161" s="849">
        <v>21845</v>
      </c>
      <c r="P161" s="837">
        <v>1.0150078988941549</v>
      </c>
      <c r="Q161" s="850">
        <v>17</v>
      </c>
    </row>
    <row r="162" spans="1:17" ht="14.4" customHeight="1" x14ac:dyDescent="0.3">
      <c r="A162" s="831" t="s">
        <v>5874</v>
      </c>
      <c r="B162" s="832" t="s">
        <v>5713</v>
      </c>
      <c r="C162" s="832" t="s">
        <v>5586</v>
      </c>
      <c r="D162" s="832" t="s">
        <v>5764</v>
      </c>
      <c r="E162" s="832" t="s">
        <v>5765</v>
      </c>
      <c r="F162" s="849">
        <v>79</v>
      </c>
      <c r="G162" s="849">
        <v>27650</v>
      </c>
      <c r="H162" s="849">
        <v>1.5490196078431373</v>
      </c>
      <c r="I162" s="849">
        <v>350</v>
      </c>
      <c r="J162" s="849">
        <v>51</v>
      </c>
      <c r="K162" s="849">
        <v>17850</v>
      </c>
      <c r="L162" s="849">
        <v>1</v>
      </c>
      <c r="M162" s="849">
        <v>350</v>
      </c>
      <c r="N162" s="849">
        <v>69</v>
      </c>
      <c r="O162" s="849">
        <v>24150</v>
      </c>
      <c r="P162" s="837">
        <v>1.3529411764705883</v>
      </c>
      <c r="Q162" s="850">
        <v>350</v>
      </c>
    </row>
    <row r="163" spans="1:17" ht="14.4" customHeight="1" x14ac:dyDescent="0.3">
      <c r="A163" s="831" t="s">
        <v>5874</v>
      </c>
      <c r="B163" s="832" t="s">
        <v>5713</v>
      </c>
      <c r="C163" s="832" t="s">
        <v>5586</v>
      </c>
      <c r="D163" s="832" t="s">
        <v>5766</v>
      </c>
      <c r="E163" s="832" t="s">
        <v>5767</v>
      </c>
      <c r="F163" s="849">
        <v>143</v>
      </c>
      <c r="G163" s="849">
        <v>3575</v>
      </c>
      <c r="H163" s="849">
        <v>0.86144578313253017</v>
      </c>
      <c r="I163" s="849">
        <v>25</v>
      </c>
      <c r="J163" s="849">
        <v>166</v>
      </c>
      <c r="K163" s="849">
        <v>4150</v>
      </c>
      <c r="L163" s="849">
        <v>1</v>
      </c>
      <c r="M163" s="849">
        <v>25</v>
      </c>
      <c r="N163" s="849">
        <v>169</v>
      </c>
      <c r="O163" s="849">
        <v>4225</v>
      </c>
      <c r="P163" s="837">
        <v>1.0180722891566265</v>
      </c>
      <c r="Q163" s="850">
        <v>25</v>
      </c>
    </row>
    <row r="164" spans="1:17" ht="14.4" customHeight="1" x14ac:dyDescent="0.3">
      <c r="A164" s="831" t="s">
        <v>5874</v>
      </c>
      <c r="B164" s="832" t="s">
        <v>5713</v>
      </c>
      <c r="C164" s="832" t="s">
        <v>5586</v>
      </c>
      <c r="D164" s="832" t="s">
        <v>5768</v>
      </c>
      <c r="E164" s="832" t="s">
        <v>5769</v>
      </c>
      <c r="F164" s="849">
        <v>20</v>
      </c>
      <c r="G164" s="849">
        <v>14840</v>
      </c>
      <c r="H164" s="849">
        <v>0.83333333333333337</v>
      </c>
      <c r="I164" s="849">
        <v>742</v>
      </c>
      <c r="J164" s="849">
        <v>24</v>
      </c>
      <c r="K164" s="849">
        <v>17808</v>
      </c>
      <c r="L164" s="849">
        <v>1</v>
      </c>
      <c r="M164" s="849">
        <v>742</v>
      </c>
      <c r="N164" s="849">
        <v>20</v>
      </c>
      <c r="O164" s="849">
        <v>14840</v>
      </c>
      <c r="P164" s="837">
        <v>0.83333333333333337</v>
      </c>
      <c r="Q164" s="850">
        <v>742</v>
      </c>
    </row>
    <row r="165" spans="1:17" ht="14.4" customHeight="1" x14ac:dyDescent="0.3">
      <c r="A165" s="831" t="s">
        <v>5874</v>
      </c>
      <c r="B165" s="832" t="s">
        <v>5713</v>
      </c>
      <c r="C165" s="832" t="s">
        <v>5586</v>
      </c>
      <c r="D165" s="832" t="s">
        <v>5770</v>
      </c>
      <c r="E165" s="832" t="s">
        <v>5771</v>
      </c>
      <c r="F165" s="849">
        <v>31</v>
      </c>
      <c r="G165" s="849">
        <v>5611</v>
      </c>
      <c r="H165" s="849">
        <v>0.86111111111111116</v>
      </c>
      <c r="I165" s="849">
        <v>181</v>
      </c>
      <c r="J165" s="849">
        <v>36</v>
      </c>
      <c r="K165" s="849">
        <v>6516</v>
      </c>
      <c r="L165" s="849">
        <v>1</v>
      </c>
      <c r="M165" s="849">
        <v>181</v>
      </c>
      <c r="N165" s="849">
        <v>35</v>
      </c>
      <c r="O165" s="849">
        <v>6335</v>
      </c>
      <c r="P165" s="837">
        <v>0.97222222222222221</v>
      </c>
      <c r="Q165" s="850">
        <v>181</v>
      </c>
    </row>
    <row r="166" spans="1:17" ht="14.4" customHeight="1" x14ac:dyDescent="0.3">
      <c r="A166" s="831" t="s">
        <v>5874</v>
      </c>
      <c r="B166" s="832" t="s">
        <v>5713</v>
      </c>
      <c r="C166" s="832" t="s">
        <v>5586</v>
      </c>
      <c r="D166" s="832" t="s">
        <v>5776</v>
      </c>
      <c r="E166" s="832" t="s">
        <v>5777</v>
      </c>
      <c r="F166" s="849">
        <v>102</v>
      </c>
      <c r="G166" s="849">
        <v>25908</v>
      </c>
      <c r="H166" s="849">
        <v>0.5</v>
      </c>
      <c r="I166" s="849">
        <v>254</v>
      </c>
      <c r="J166" s="849">
        <v>204</v>
      </c>
      <c r="K166" s="849">
        <v>51816</v>
      </c>
      <c r="L166" s="849">
        <v>1</v>
      </c>
      <c r="M166" s="849">
        <v>254</v>
      </c>
      <c r="N166" s="849">
        <v>221</v>
      </c>
      <c r="O166" s="849">
        <v>56134</v>
      </c>
      <c r="P166" s="837">
        <v>1.0833333333333333</v>
      </c>
      <c r="Q166" s="850">
        <v>254</v>
      </c>
    </row>
    <row r="167" spans="1:17" ht="14.4" customHeight="1" x14ac:dyDescent="0.3">
      <c r="A167" s="831" t="s">
        <v>5874</v>
      </c>
      <c r="B167" s="832" t="s">
        <v>5713</v>
      </c>
      <c r="C167" s="832" t="s">
        <v>5586</v>
      </c>
      <c r="D167" s="832" t="s">
        <v>5778</v>
      </c>
      <c r="E167" s="832" t="s">
        <v>5779</v>
      </c>
      <c r="F167" s="849">
        <v>20</v>
      </c>
      <c r="G167" s="849">
        <v>5360</v>
      </c>
      <c r="H167" s="849">
        <v>0.83333333333333337</v>
      </c>
      <c r="I167" s="849">
        <v>268</v>
      </c>
      <c r="J167" s="849">
        <v>24</v>
      </c>
      <c r="K167" s="849">
        <v>6432</v>
      </c>
      <c r="L167" s="849">
        <v>1</v>
      </c>
      <c r="M167" s="849">
        <v>268</v>
      </c>
      <c r="N167" s="849">
        <v>18</v>
      </c>
      <c r="O167" s="849">
        <v>4824</v>
      </c>
      <c r="P167" s="837">
        <v>0.75</v>
      </c>
      <c r="Q167" s="850">
        <v>268</v>
      </c>
    </row>
    <row r="168" spans="1:17" ht="14.4" customHeight="1" x14ac:dyDescent="0.3">
      <c r="A168" s="831" t="s">
        <v>5874</v>
      </c>
      <c r="B168" s="832" t="s">
        <v>5713</v>
      </c>
      <c r="C168" s="832" t="s">
        <v>5586</v>
      </c>
      <c r="D168" s="832" t="s">
        <v>5782</v>
      </c>
      <c r="E168" s="832" t="s">
        <v>5783</v>
      </c>
      <c r="F168" s="849">
        <v>31</v>
      </c>
      <c r="G168" s="849">
        <v>6727</v>
      </c>
      <c r="H168" s="849">
        <v>1.2916666666666667</v>
      </c>
      <c r="I168" s="849">
        <v>217</v>
      </c>
      <c r="J168" s="849">
        <v>24</v>
      </c>
      <c r="K168" s="849">
        <v>5208</v>
      </c>
      <c r="L168" s="849">
        <v>1</v>
      </c>
      <c r="M168" s="849">
        <v>217</v>
      </c>
      <c r="N168" s="849">
        <v>18</v>
      </c>
      <c r="O168" s="849">
        <v>3906</v>
      </c>
      <c r="P168" s="837">
        <v>0.75</v>
      </c>
      <c r="Q168" s="850">
        <v>217</v>
      </c>
    </row>
    <row r="169" spans="1:17" ht="14.4" customHeight="1" x14ac:dyDescent="0.3">
      <c r="A169" s="831" t="s">
        <v>5874</v>
      </c>
      <c r="B169" s="832" t="s">
        <v>5713</v>
      </c>
      <c r="C169" s="832" t="s">
        <v>5586</v>
      </c>
      <c r="D169" s="832" t="s">
        <v>5784</v>
      </c>
      <c r="E169" s="832" t="s">
        <v>5785</v>
      </c>
      <c r="F169" s="849">
        <v>50</v>
      </c>
      <c r="G169" s="849">
        <v>1850</v>
      </c>
      <c r="H169" s="849">
        <v>0.76923076923076927</v>
      </c>
      <c r="I169" s="849">
        <v>37</v>
      </c>
      <c r="J169" s="849">
        <v>65</v>
      </c>
      <c r="K169" s="849">
        <v>2405</v>
      </c>
      <c r="L169" s="849">
        <v>1</v>
      </c>
      <c r="M169" s="849">
        <v>37</v>
      </c>
      <c r="N169" s="849">
        <v>66</v>
      </c>
      <c r="O169" s="849">
        <v>2442</v>
      </c>
      <c r="P169" s="837">
        <v>1.0153846153846153</v>
      </c>
      <c r="Q169" s="850">
        <v>37</v>
      </c>
    </row>
    <row r="170" spans="1:17" ht="14.4" customHeight="1" x14ac:dyDescent="0.3">
      <c r="A170" s="831" t="s">
        <v>5874</v>
      </c>
      <c r="B170" s="832" t="s">
        <v>5713</v>
      </c>
      <c r="C170" s="832" t="s">
        <v>5586</v>
      </c>
      <c r="D170" s="832" t="s">
        <v>5786</v>
      </c>
      <c r="E170" s="832" t="s">
        <v>5787</v>
      </c>
      <c r="F170" s="849">
        <v>20</v>
      </c>
      <c r="G170" s="849">
        <v>11840</v>
      </c>
      <c r="H170" s="849">
        <v>0.76923076923076927</v>
      </c>
      <c r="I170" s="849">
        <v>592</v>
      </c>
      <c r="J170" s="849">
        <v>26</v>
      </c>
      <c r="K170" s="849">
        <v>15392</v>
      </c>
      <c r="L170" s="849">
        <v>1</v>
      </c>
      <c r="M170" s="849">
        <v>592</v>
      </c>
      <c r="N170" s="849">
        <v>17</v>
      </c>
      <c r="O170" s="849">
        <v>10064</v>
      </c>
      <c r="P170" s="837">
        <v>0.65384615384615385</v>
      </c>
      <c r="Q170" s="850">
        <v>592</v>
      </c>
    </row>
    <row r="171" spans="1:17" ht="14.4" customHeight="1" x14ac:dyDescent="0.3">
      <c r="A171" s="831" t="s">
        <v>5874</v>
      </c>
      <c r="B171" s="832" t="s">
        <v>5713</v>
      </c>
      <c r="C171" s="832" t="s">
        <v>5586</v>
      </c>
      <c r="D171" s="832" t="s">
        <v>5788</v>
      </c>
      <c r="E171" s="832" t="s">
        <v>5789</v>
      </c>
      <c r="F171" s="849">
        <v>8</v>
      </c>
      <c r="G171" s="849">
        <v>400</v>
      </c>
      <c r="H171" s="849">
        <v>4</v>
      </c>
      <c r="I171" s="849">
        <v>50</v>
      </c>
      <c r="J171" s="849">
        <v>2</v>
      </c>
      <c r="K171" s="849">
        <v>100</v>
      </c>
      <c r="L171" s="849">
        <v>1</v>
      </c>
      <c r="M171" s="849">
        <v>50</v>
      </c>
      <c r="N171" s="849">
        <v>14</v>
      </c>
      <c r="O171" s="849">
        <v>700</v>
      </c>
      <c r="P171" s="837">
        <v>7</v>
      </c>
      <c r="Q171" s="850">
        <v>50</v>
      </c>
    </row>
    <row r="172" spans="1:17" ht="14.4" customHeight="1" x14ac:dyDescent="0.3">
      <c r="A172" s="831" t="s">
        <v>5874</v>
      </c>
      <c r="B172" s="832" t="s">
        <v>5713</v>
      </c>
      <c r="C172" s="832" t="s">
        <v>5586</v>
      </c>
      <c r="D172" s="832" t="s">
        <v>5790</v>
      </c>
      <c r="E172" s="832" t="s">
        <v>5791</v>
      </c>
      <c r="F172" s="849">
        <v>21</v>
      </c>
      <c r="G172" s="849">
        <v>11487</v>
      </c>
      <c r="H172" s="849">
        <v>0.95454545454545459</v>
      </c>
      <c r="I172" s="849">
        <v>547</v>
      </c>
      <c r="J172" s="849">
        <v>22</v>
      </c>
      <c r="K172" s="849">
        <v>12034</v>
      </c>
      <c r="L172" s="849">
        <v>1</v>
      </c>
      <c r="M172" s="849">
        <v>547</v>
      </c>
      <c r="N172" s="849">
        <v>18</v>
      </c>
      <c r="O172" s="849">
        <v>9846</v>
      </c>
      <c r="P172" s="837">
        <v>0.81818181818181823</v>
      </c>
      <c r="Q172" s="850">
        <v>547</v>
      </c>
    </row>
    <row r="173" spans="1:17" ht="14.4" customHeight="1" x14ac:dyDescent="0.3">
      <c r="A173" s="831" t="s">
        <v>5874</v>
      </c>
      <c r="B173" s="832" t="s">
        <v>5713</v>
      </c>
      <c r="C173" s="832" t="s">
        <v>5586</v>
      </c>
      <c r="D173" s="832" t="s">
        <v>5792</v>
      </c>
      <c r="E173" s="832" t="s">
        <v>5793</v>
      </c>
      <c r="F173" s="849">
        <v>11</v>
      </c>
      <c r="G173" s="849">
        <v>5676</v>
      </c>
      <c r="H173" s="849">
        <v>1.2198581560283688</v>
      </c>
      <c r="I173" s="849">
        <v>516</v>
      </c>
      <c r="J173" s="849">
        <v>9</v>
      </c>
      <c r="K173" s="849">
        <v>4653</v>
      </c>
      <c r="L173" s="849">
        <v>1</v>
      </c>
      <c r="M173" s="849">
        <v>517</v>
      </c>
      <c r="N173" s="849">
        <v>8</v>
      </c>
      <c r="O173" s="849">
        <v>4144</v>
      </c>
      <c r="P173" s="837">
        <v>0.89060820975714594</v>
      </c>
      <c r="Q173" s="850">
        <v>518</v>
      </c>
    </row>
    <row r="174" spans="1:17" ht="14.4" customHeight="1" x14ac:dyDescent="0.3">
      <c r="A174" s="831" t="s">
        <v>5874</v>
      </c>
      <c r="B174" s="832" t="s">
        <v>5713</v>
      </c>
      <c r="C174" s="832" t="s">
        <v>5586</v>
      </c>
      <c r="D174" s="832" t="s">
        <v>5794</v>
      </c>
      <c r="E174" s="832" t="s">
        <v>5795</v>
      </c>
      <c r="F174" s="849">
        <v>20</v>
      </c>
      <c r="G174" s="849">
        <v>14720</v>
      </c>
      <c r="H174" s="849">
        <v>0.83333333333333337</v>
      </c>
      <c r="I174" s="849">
        <v>736</v>
      </c>
      <c r="J174" s="849">
        <v>24</v>
      </c>
      <c r="K174" s="849">
        <v>17664</v>
      </c>
      <c r="L174" s="849">
        <v>1</v>
      </c>
      <c r="M174" s="849">
        <v>736</v>
      </c>
      <c r="N174" s="849">
        <v>20</v>
      </c>
      <c r="O174" s="849">
        <v>14720</v>
      </c>
      <c r="P174" s="837">
        <v>0.83333333333333337</v>
      </c>
      <c r="Q174" s="850">
        <v>736</v>
      </c>
    </row>
    <row r="175" spans="1:17" ht="14.4" customHeight="1" x14ac:dyDescent="0.3">
      <c r="A175" s="831" t="s">
        <v>5874</v>
      </c>
      <c r="B175" s="832" t="s">
        <v>5713</v>
      </c>
      <c r="C175" s="832" t="s">
        <v>5586</v>
      </c>
      <c r="D175" s="832" t="s">
        <v>5796</v>
      </c>
      <c r="E175" s="832" t="s">
        <v>5797</v>
      </c>
      <c r="F175" s="849">
        <v>18</v>
      </c>
      <c r="G175" s="849">
        <v>5922</v>
      </c>
      <c r="H175" s="849">
        <v>0.75</v>
      </c>
      <c r="I175" s="849">
        <v>329</v>
      </c>
      <c r="J175" s="849">
        <v>24</v>
      </c>
      <c r="K175" s="849">
        <v>7896</v>
      </c>
      <c r="L175" s="849">
        <v>1</v>
      </c>
      <c r="M175" s="849">
        <v>329</v>
      </c>
      <c r="N175" s="849">
        <v>15</v>
      </c>
      <c r="O175" s="849">
        <v>4935</v>
      </c>
      <c r="P175" s="837">
        <v>0.625</v>
      </c>
      <c r="Q175" s="850">
        <v>329</v>
      </c>
    </row>
    <row r="176" spans="1:17" ht="14.4" customHeight="1" x14ac:dyDescent="0.3">
      <c r="A176" s="831" t="s">
        <v>5874</v>
      </c>
      <c r="B176" s="832" t="s">
        <v>5713</v>
      </c>
      <c r="C176" s="832" t="s">
        <v>5586</v>
      </c>
      <c r="D176" s="832" t="s">
        <v>5798</v>
      </c>
      <c r="E176" s="832" t="s">
        <v>5799</v>
      </c>
      <c r="F176" s="849">
        <v>20</v>
      </c>
      <c r="G176" s="849">
        <v>6920</v>
      </c>
      <c r="H176" s="849">
        <v>0.83333333333333337</v>
      </c>
      <c r="I176" s="849">
        <v>346</v>
      </c>
      <c r="J176" s="849">
        <v>24</v>
      </c>
      <c r="K176" s="849">
        <v>8304</v>
      </c>
      <c r="L176" s="849">
        <v>1</v>
      </c>
      <c r="M176" s="849">
        <v>346</v>
      </c>
      <c r="N176" s="849">
        <v>18</v>
      </c>
      <c r="O176" s="849">
        <v>6228</v>
      </c>
      <c r="P176" s="837">
        <v>0.75</v>
      </c>
      <c r="Q176" s="850">
        <v>346</v>
      </c>
    </row>
    <row r="177" spans="1:17" ht="14.4" customHeight="1" x14ac:dyDescent="0.3">
      <c r="A177" s="831" t="s">
        <v>5874</v>
      </c>
      <c r="B177" s="832" t="s">
        <v>5713</v>
      </c>
      <c r="C177" s="832" t="s">
        <v>5586</v>
      </c>
      <c r="D177" s="832" t="s">
        <v>5800</v>
      </c>
      <c r="E177" s="832" t="s">
        <v>5801</v>
      </c>
      <c r="F177" s="849"/>
      <c r="G177" s="849"/>
      <c r="H177" s="849"/>
      <c r="I177" s="849"/>
      <c r="J177" s="849">
        <v>2</v>
      </c>
      <c r="K177" s="849">
        <v>1506</v>
      </c>
      <c r="L177" s="849">
        <v>1</v>
      </c>
      <c r="M177" s="849">
        <v>753</v>
      </c>
      <c r="N177" s="849"/>
      <c r="O177" s="849"/>
      <c r="P177" s="837"/>
      <c r="Q177" s="850"/>
    </row>
    <row r="178" spans="1:17" ht="14.4" customHeight="1" x14ac:dyDescent="0.3">
      <c r="A178" s="831" t="s">
        <v>5874</v>
      </c>
      <c r="B178" s="832" t="s">
        <v>5713</v>
      </c>
      <c r="C178" s="832" t="s">
        <v>5586</v>
      </c>
      <c r="D178" s="832" t="s">
        <v>5802</v>
      </c>
      <c r="E178" s="832" t="s">
        <v>5803</v>
      </c>
      <c r="F178" s="849">
        <v>63</v>
      </c>
      <c r="G178" s="849">
        <v>14616</v>
      </c>
      <c r="H178" s="849">
        <v>0.88732394366197187</v>
      </c>
      <c r="I178" s="849">
        <v>232</v>
      </c>
      <c r="J178" s="849">
        <v>71</v>
      </c>
      <c r="K178" s="849">
        <v>16472</v>
      </c>
      <c r="L178" s="849">
        <v>1</v>
      </c>
      <c r="M178" s="849">
        <v>232</v>
      </c>
      <c r="N178" s="849">
        <v>82</v>
      </c>
      <c r="O178" s="849">
        <v>19024</v>
      </c>
      <c r="P178" s="837">
        <v>1.1549295774647887</v>
      </c>
      <c r="Q178" s="850">
        <v>232</v>
      </c>
    </row>
    <row r="179" spans="1:17" ht="14.4" customHeight="1" x14ac:dyDescent="0.3">
      <c r="A179" s="831" t="s">
        <v>5874</v>
      </c>
      <c r="B179" s="832" t="s">
        <v>5713</v>
      </c>
      <c r="C179" s="832" t="s">
        <v>5586</v>
      </c>
      <c r="D179" s="832" t="s">
        <v>5806</v>
      </c>
      <c r="E179" s="832" t="s">
        <v>5807</v>
      </c>
      <c r="F179" s="849">
        <v>32</v>
      </c>
      <c r="G179" s="849">
        <v>7456</v>
      </c>
      <c r="H179" s="849">
        <v>0.94117647058823528</v>
      </c>
      <c r="I179" s="849">
        <v>233</v>
      </c>
      <c r="J179" s="849">
        <v>34</v>
      </c>
      <c r="K179" s="849">
        <v>7922</v>
      </c>
      <c r="L179" s="849">
        <v>1</v>
      </c>
      <c r="M179" s="849">
        <v>233</v>
      </c>
      <c r="N179" s="849">
        <v>36</v>
      </c>
      <c r="O179" s="849">
        <v>8388</v>
      </c>
      <c r="P179" s="837">
        <v>1.0588235294117647</v>
      </c>
      <c r="Q179" s="850">
        <v>233</v>
      </c>
    </row>
    <row r="180" spans="1:17" ht="14.4" customHeight="1" x14ac:dyDescent="0.3">
      <c r="A180" s="831" t="s">
        <v>5874</v>
      </c>
      <c r="B180" s="832" t="s">
        <v>5713</v>
      </c>
      <c r="C180" s="832" t="s">
        <v>5586</v>
      </c>
      <c r="D180" s="832" t="s">
        <v>5808</v>
      </c>
      <c r="E180" s="832" t="s">
        <v>5809</v>
      </c>
      <c r="F180" s="849">
        <v>9</v>
      </c>
      <c r="G180" s="849">
        <v>3690</v>
      </c>
      <c r="H180" s="849">
        <v>0.6</v>
      </c>
      <c r="I180" s="849">
        <v>410</v>
      </c>
      <c r="J180" s="849">
        <v>15</v>
      </c>
      <c r="K180" s="849">
        <v>6150</v>
      </c>
      <c r="L180" s="849">
        <v>1</v>
      </c>
      <c r="M180" s="849">
        <v>410</v>
      </c>
      <c r="N180" s="849">
        <v>14</v>
      </c>
      <c r="O180" s="849">
        <v>5740</v>
      </c>
      <c r="P180" s="837">
        <v>0.93333333333333335</v>
      </c>
      <c r="Q180" s="850">
        <v>410</v>
      </c>
    </row>
    <row r="181" spans="1:17" ht="14.4" customHeight="1" x14ac:dyDescent="0.3">
      <c r="A181" s="831" t="s">
        <v>5874</v>
      </c>
      <c r="B181" s="832" t="s">
        <v>5713</v>
      </c>
      <c r="C181" s="832" t="s">
        <v>5586</v>
      </c>
      <c r="D181" s="832" t="s">
        <v>5810</v>
      </c>
      <c r="E181" s="832" t="s">
        <v>5811</v>
      </c>
      <c r="F181" s="849">
        <v>1</v>
      </c>
      <c r="G181" s="849">
        <v>652</v>
      </c>
      <c r="H181" s="849"/>
      <c r="I181" s="849">
        <v>652</v>
      </c>
      <c r="J181" s="849"/>
      <c r="K181" s="849"/>
      <c r="L181" s="849"/>
      <c r="M181" s="849"/>
      <c r="N181" s="849">
        <v>1</v>
      </c>
      <c r="O181" s="849">
        <v>652</v>
      </c>
      <c r="P181" s="837"/>
      <c r="Q181" s="850">
        <v>652</v>
      </c>
    </row>
    <row r="182" spans="1:17" ht="14.4" customHeight="1" x14ac:dyDescent="0.3">
      <c r="A182" s="831" t="s">
        <v>5874</v>
      </c>
      <c r="B182" s="832" t="s">
        <v>5713</v>
      </c>
      <c r="C182" s="832" t="s">
        <v>5586</v>
      </c>
      <c r="D182" s="832" t="s">
        <v>5812</v>
      </c>
      <c r="E182" s="832" t="s">
        <v>5813</v>
      </c>
      <c r="F182" s="849">
        <v>6</v>
      </c>
      <c r="G182" s="849">
        <v>3540</v>
      </c>
      <c r="H182" s="849">
        <v>0.6</v>
      </c>
      <c r="I182" s="849">
        <v>590</v>
      </c>
      <c r="J182" s="849">
        <v>10</v>
      </c>
      <c r="K182" s="849">
        <v>5900</v>
      </c>
      <c r="L182" s="849">
        <v>1</v>
      </c>
      <c r="M182" s="849">
        <v>590</v>
      </c>
      <c r="N182" s="849">
        <v>11</v>
      </c>
      <c r="O182" s="849">
        <v>6490</v>
      </c>
      <c r="P182" s="837">
        <v>1.1000000000000001</v>
      </c>
      <c r="Q182" s="850">
        <v>590</v>
      </c>
    </row>
    <row r="183" spans="1:17" ht="14.4" customHeight="1" x14ac:dyDescent="0.3">
      <c r="A183" s="831" t="s">
        <v>5874</v>
      </c>
      <c r="B183" s="832" t="s">
        <v>5713</v>
      </c>
      <c r="C183" s="832" t="s">
        <v>5586</v>
      </c>
      <c r="D183" s="832" t="s">
        <v>5814</v>
      </c>
      <c r="E183" s="832" t="s">
        <v>5815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774</v>
      </c>
      <c r="P183" s="837"/>
      <c r="Q183" s="850">
        <v>387</v>
      </c>
    </row>
    <row r="184" spans="1:17" ht="14.4" customHeight="1" x14ac:dyDescent="0.3">
      <c r="A184" s="831" t="s">
        <v>5874</v>
      </c>
      <c r="B184" s="832" t="s">
        <v>5713</v>
      </c>
      <c r="C184" s="832" t="s">
        <v>5586</v>
      </c>
      <c r="D184" s="832" t="s">
        <v>5818</v>
      </c>
      <c r="E184" s="832" t="s">
        <v>5819</v>
      </c>
      <c r="F184" s="849">
        <v>2</v>
      </c>
      <c r="G184" s="849">
        <v>340</v>
      </c>
      <c r="H184" s="849">
        <v>0.66666666666666663</v>
      </c>
      <c r="I184" s="849">
        <v>170</v>
      </c>
      <c r="J184" s="849">
        <v>3</v>
      </c>
      <c r="K184" s="849">
        <v>510</v>
      </c>
      <c r="L184" s="849">
        <v>1</v>
      </c>
      <c r="M184" s="849">
        <v>170</v>
      </c>
      <c r="N184" s="849">
        <v>2</v>
      </c>
      <c r="O184" s="849">
        <v>342</v>
      </c>
      <c r="P184" s="837">
        <v>0.6705882352941176</v>
      </c>
      <c r="Q184" s="850">
        <v>171</v>
      </c>
    </row>
    <row r="185" spans="1:17" ht="14.4" customHeight="1" x14ac:dyDescent="0.3">
      <c r="A185" s="831" t="s">
        <v>5874</v>
      </c>
      <c r="B185" s="832" t="s">
        <v>5713</v>
      </c>
      <c r="C185" s="832" t="s">
        <v>5586</v>
      </c>
      <c r="D185" s="832" t="s">
        <v>5820</v>
      </c>
      <c r="E185" s="832" t="s">
        <v>5821</v>
      </c>
      <c r="F185" s="849">
        <v>131</v>
      </c>
      <c r="G185" s="849">
        <v>103359</v>
      </c>
      <c r="H185" s="849">
        <v>0.65829145728643212</v>
      </c>
      <c r="I185" s="849">
        <v>789</v>
      </c>
      <c r="J185" s="849">
        <v>199</v>
      </c>
      <c r="K185" s="849">
        <v>157011</v>
      </c>
      <c r="L185" s="849">
        <v>1</v>
      </c>
      <c r="M185" s="849">
        <v>789</v>
      </c>
      <c r="N185" s="849">
        <v>215</v>
      </c>
      <c r="O185" s="849">
        <v>169635</v>
      </c>
      <c r="P185" s="837">
        <v>1.0804020100502512</v>
      </c>
      <c r="Q185" s="850">
        <v>789</v>
      </c>
    </row>
    <row r="186" spans="1:17" ht="14.4" customHeight="1" x14ac:dyDescent="0.3">
      <c r="A186" s="831" t="s">
        <v>5874</v>
      </c>
      <c r="B186" s="832" t="s">
        <v>5713</v>
      </c>
      <c r="C186" s="832" t="s">
        <v>5586</v>
      </c>
      <c r="D186" s="832" t="s">
        <v>5822</v>
      </c>
      <c r="E186" s="832" t="s">
        <v>5823</v>
      </c>
      <c r="F186" s="849">
        <v>18</v>
      </c>
      <c r="G186" s="849">
        <v>4032</v>
      </c>
      <c r="H186" s="849">
        <v>0.72</v>
      </c>
      <c r="I186" s="849">
        <v>224</v>
      </c>
      <c r="J186" s="849">
        <v>25</v>
      </c>
      <c r="K186" s="849">
        <v>5600</v>
      </c>
      <c r="L186" s="849">
        <v>1</v>
      </c>
      <c r="M186" s="849">
        <v>224</v>
      </c>
      <c r="N186" s="849">
        <v>15</v>
      </c>
      <c r="O186" s="849">
        <v>3360</v>
      </c>
      <c r="P186" s="837">
        <v>0.6</v>
      </c>
      <c r="Q186" s="850">
        <v>224</v>
      </c>
    </row>
    <row r="187" spans="1:17" ht="14.4" customHeight="1" x14ac:dyDescent="0.3">
      <c r="A187" s="831" t="s">
        <v>5874</v>
      </c>
      <c r="B187" s="832" t="s">
        <v>5713</v>
      </c>
      <c r="C187" s="832" t="s">
        <v>5586</v>
      </c>
      <c r="D187" s="832" t="s">
        <v>5824</v>
      </c>
      <c r="E187" s="832" t="s">
        <v>5825</v>
      </c>
      <c r="F187" s="849">
        <v>1</v>
      </c>
      <c r="G187" s="849">
        <v>566</v>
      </c>
      <c r="H187" s="849">
        <v>1</v>
      </c>
      <c r="I187" s="849">
        <v>566</v>
      </c>
      <c r="J187" s="849">
        <v>1</v>
      </c>
      <c r="K187" s="849">
        <v>566</v>
      </c>
      <c r="L187" s="849">
        <v>1</v>
      </c>
      <c r="M187" s="849">
        <v>566</v>
      </c>
      <c r="N187" s="849"/>
      <c r="O187" s="849"/>
      <c r="P187" s="837"/>
      <c r="Q187" s="850"/>
    </row>
    <row r="188" spans="1:17" ht="14.4" customHeight="1" x14ac:dyDescent="0.3">
      <c r="A188" s="831" t="s">
        <v>5874</v>
      </c>
      <c r="B188" s="832" t="s">
        <v>5713</v>
      </c>
      <c r="C188" s="832" t="s">
        <v>5586</v>
      </c>
      <c r="D188" s="832" t="s">
        <v>5826</v>
      </c>
      <c r="E188" s="832" t="s">
        <v>5827</v>
      </c>
      <c r="F188" s="849">
        <v>13</v>
      </c>
      <c r="G188" s="849">
        <v>11947</v>
      </c>
      <c r="H188" s="849">
        <v>1.8571428571428572</v>
      </c>
      <c r="I188" s="849">
        <v>919</v>
      </c>
      <c r="J188" s="849">
        <v>7</v>
      </c>
      <c r="K188" s="849">
        <v>6433</v>
      </c>
      <c r="L188" s="849">
        <v>1</v>
      </c>
      <c r="M188" s="849">
        <v>919</v>
      </c>
      <c r="N188" s="849">
        <v>10</v>
      </c>
      <c r="O188" s="849">
        <v>9190</v>
      </c>
      <c r="P188" s="837">
        <v>1.4285714285714286</v>
      </c>
      <c r="Q188" s="850">
        <v>919</v>
      </c>
    </row>
    <row r="189" spans="1:17" ht="14.4" customHeight="1" x14ac:dyDescent="0.3">
      <c r="A189" s="831" t="s">
        <v>5874</v>
      </c>
      <c r="B189" s="832" t="s">
        <v>5713</v>
      </c>
      <c r="C189" s="832" t="s">
        <v>5586</v>
      </c>
      <c r="D189" s="832" t="s">
        <v>5828</v>
      </c>
      <c r="E189" s="832" t="s">
        <v>5829</v>
      </c>
      <c r="F189" s="849">
        <v>13</v>
      </c>
      <c r="G189" s="849">
        <v>11648</v>
      </c>
      <c r="H189" s="849">
        <v>1.8571428571428572</v>
      </c>
      <c r="I189" s="849">
        <v>896</v>
      </c>
      <c r="J189" s="849">
        <v>7</v>
      </c>
      <c r="K189" s="849">
        <v>6272</v>
      </c>
      <c r="L189" s="849">
        <v>1</v>
      </c>
      <c r="M189" s="849">
        <v>896</v>
      </c>
      <c r="N189" s="849">
        <v>10</v>
      </c>
      <c r="O189" s="849">
        <v>8960</v>
      </c>
      <c r="P189" s="837">
        <v>1.4285714285714286</v>
      </c>
      <c r="Q189" s="850">
        <v>896</v>
      </c>
    </row>
    <row r="190" spans="1:17" ht="14.4" customHeight="1" x14ac:dyDescent="0.3">
      <c r="A190" s="831" t="s">
        <v>5874</v>
      </c>
      <c r="B190" s="832" t="s">
        <v>5713</v>
      </c>
      <c r="C190" s="832" t="s">
        <v>5586</v>
      </c>
      <c r="D190" s="832" t="s">
        <v>5832</v>
      </c>
      <c r="E190" s="832" t="s">
        <v>5833</v>
      </c>
      <c r="F190" s="849">
        <v>2</v>
      </c>
      <c r="G190" s="849">
        <v>180</v>
      </c>
      <c r="H190" s="849"/>
      <c r="I190" s="849">
        <v>90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5875</v>
      </c>
      <c r="B191" s="832" t="s">
        <v>5394</v>
      </c>
      <c r="C191" s="832" t="s">
        <v>5570</v>
      </c>
      <c r="D191" s="832" t="s">
        <v>5571</v>
      </c>
      <c r="E191" s="832" t="s">
        <v>5572</v>
      </c>
      <c r="F191" s="849">
        <v>1</v>
      </c>
      <c r="G191" s="849">
        <v>2006.51</v>
      </c>
      <c r="H191" s="849"/>
      <c r="I191" s="849">
        <v>2006.51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5875</v>
      </c>
      <c r="B192" s="832" t="s">
        <v>5394</v>
      </c>
      <c r="C192" s="832" t="s">
        <v>5570</v>
      </c>
      <c r="D192" s="832" t="s">
        <v>5579</v>
      </c>
      <c r="E192" s="832" t="s">
        <v>5580</v>
      </c>
      <c r="F192" s="849">
        <v>1</v>
      </c>
      <c r="G192" s="849">
        <v>241.81</v>
      </c>
      <c r="H192" s="849"/>
      <c r="I192" s="849">
        <v>241.81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5875</v>
      </c>
      <c r="B193" s="832" t="s">
        <v>5394</v>
      </c>
      <c r="C193" s="832" t="s">
        <v>5581</v>
      </c>
      <c r="D193" s="832" t="s">
        <v>5582</v>
      </c>
      <c r="E193" s="832" t="s">
        <v>5583</v>
      </c>
      <c r="F193" s="849"/>
      <c r="G193" s="849"/>
      <c r="H193" s="849"/>
      <c r="I193" s="849"/>
      <c r="J193" s="849">
        <v>1</v>
      </c>
      <c r="K193" s="849">
        <v>565.1</v>
      </c>
      <c r="L193" s="849">
        <v>1</v>
      </c>
      <c r="M193" s="849">
        <v>565.1</v>
      </c>
      <c r="N193" s="849"/>
      <c r="O193" s="849"/>
      <c r="P193" s="837"/>
      <c r="Q193" s="850"/>
    </row>
    <row r="194" spans="1:17" ht="14.4" customHeight="1" x14ac:dyDescent="0.3">
      <c r="A194" s="831" t="s">
        <v>5875</v>
      </c>
      <c r="B194" s="832" t="s">
        <v>5394</v>
      </c>
      <c r="C194" s="832" t="s">
        <v>5586</v>
      </c>
      <c r="D194" s="832" t="s">
        <v>5589</v>
      </c>
      <c r="E194" s="832" t="s">
        <v>5590</v>
      </c>
      <c r="F194" s="849">
        <v>1</v>
      </c>
      <c r="G194" s="849">
        <v>195</v>
      </c>
      <c r="H194" s="849"/>
      <c r="I194" s="849">
        <v>195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5875</v>
      </c>
      <c r="B195" s="832" t="s">
        <v>5394</v>
      </c>
      <c r="C195" s="832" t="s">
        <v>5586</v>
      </c>
      <c r="D195" s="832" t="s">
        <v>5591</v>
      </c>
      <c r="E195" s="832" t="s">
        <v>5592</v>
      </c>
      <c r="F195" s="849">
        <v>5</v>
      </c>
      <c r="G195" s="849">
        <v>185</v>
      </c>
      <c r="H195" s="849">
        <v>0.55555555555555558</v>
      </c>
      <c r="I195" s="849">
        <v>37</v>
      </c>
      <c r="J195" s="849">
        <v>9</v>
      </c>
      <c r="K195" s="849">
        <v>333</v>
      </c>
      <c r="L195" s="849">
        <v>1</v>
      </c>
      <c r="M195" s="849">
        <v>37</v>
      </c>
      <c r="N195" s="849">
        <v>5</v>
      </c>
      <c r="O195" s="849">
        <v>185</v>
      </c>
      <c r="P195" s="837">
        <v>0.55555555555555558</v>
      </c>
      <c r="Q195" s="850">
        <v>37</v>
      </c>
    </row>
    <row r="196" spans="1:17" ht="14.4" customHeight="1" x14ac:dyDescent="0.3">
      <c r="A196" s="831" t="s">
        <v>5875</v>
      </c>
      <c r="B196" s="832" t="s">
        <v>5394</v>
      </c>
      <c r="C196" s="832" t="s">
        <v>5586</v>
      </c>
      <c r="D196" s="832" t="s">
        <v>5597</v>
      </c>
      <c r="E196" s="832" t="s">
        <v>5598</v>
      </c>
      <c r="F196" s="849"/>
      <c r="G196" s="849"/>
      <c r="H196" s="849"/>
      <c r="I196" s="849"/>
      <c r="J196" s="849">
        <v>1</v>
      </c>
      <c r="K196" s="849">
        <v>177</v>
      </c>
      <c r="L196" s="849">
        <v>1</v>
      </c>
      <c r="M196" s="849">
        <v>177</v>
      </c>
      <c r="N196" s="849"/>
      <c r="O196" s="849"/>
      <c r="P196" s="837"/>
      <c r="Q196" s="850"/>
    </row>
    <row r="197" spans="1:17" ht="14.4" customHeight="1" x14ac:dyDescent="0.3">
      <c r="A197" s="831" t="s">
        <v>5875</v>
      </c>
      <c r="B197" s="832" t="s">
        <v>5394</v>
      </c>
      <c r="C197" s="832" t="s">
        <v>5586</v>
      </c>
      <c r="D197" s="832" t="s">
        <v>5601</v>
      </c>
      <c r="E197" s="832" t="s">
        <v>5602</v>
      </c>
      <c r="F197" s="849"/>
      <c r="G197" s="849"/>
      <c r="H197" s="849"/>
      <c r="I197" s="849"/>
      <c r="J197" s="849">
        <v>1</v>
      </c>
      <c r="K197" s="849">
        <v>49</v>
      </c>
      <c r="L197" s="849">
        <v>1</v>
      </c>
      <c r="M197" s="849">
        <v>49</v>
      </c>
      <c r="N197" s="849"/>
      <c r="O197" s="849"/>
      <c r="P197" s="837"/>
      <c r="Q197" s="850"/>
    </row>
    <row r="198" spans="1:17" ht="14.4" customHeight="1" x14ac:dyDescent="0.3">
      <c r="A198" s="831" t="s">
        <v>5875</v>
      </c>
      <c r="B198" s="832" t="s">
        <v>5394</v>
      </c>
      <c r="C198" s="832" t="s">
        <v>5586</v>
      </c>
      <c r="D198" s="832" t="s">
        <v>5613</v>
      </c>
      <c r="E198" s="832" t="s">
        <v>5614</v>
      </c>
      <c r="F198" s="849"/>
      <c r="G198" s="849"/>
      <c r="H198" s="849"/>
      <c r="I198" s="849"/>
      <c r="J198" s="849">
        <v>1</v>
      </c>
      <c r="K198" s="849">
        <v>86</v>
      </c>
      <c r="L198" s="849">
        <v>1</v>
      </c>
      <c r="M198" s="849">
        <v>86</v>
      </c>
      <c r="N198" s="849"/>
      <c r="O198" s="849"/>
      <c r="P198" s="837"/>
      <c r="Q198" s="850"/>
    </row>
    <row r="199" spans="1:17" ht="14.4" customHeight="1" x14ac:dyDescent="0.3">
      <c r="A199" s="831" t="s">
        <v>5875</v>
      </c>
      <c r="B199" s="832" t="s">
        <v>5394</v>
      </c>
      <c r="C199" s="832" t="s">
        <v>5586</v>
      </c>
      <c r="D199" s="832" t="s">
        <v>5621</v>
      </c>
      <c r="E199" s="832" t="s">
        <v>5622</v>
      </c>
      <c r="F199" s="849">
        <v>3</v>
      </c>
      <c r="G199" s="849">
        <v>1062</v>
      </c>
      <c r="H199" s="849">
        <v>1.4957746478873239</v>
      </c>
      <c r="I199" s="849">
        <v>354</v>
      </c>
      <c r="J199" s="849">
        <v>2</v>
      </c>
      <c r="K199" s="849">
        <v>710</v>
      </c>
      <c r="L199" s="849">
        <v>1</v>
      </c>
      <c r="M199" s="849">
        <v>355</v>
      </c>
      <c r="N199" s="849"/>
      <c r="O199" s="849"/>
      <c r="P199" s="837"/>
      <c r="Q199" s="850"/>
    </row>
    <row r="200" spans="1:17" ht="14.4" customHeight="1" x14ac:dyDescent="0.3">
      <c r="A200" s="831" t="s">
        <v>5875</v>
      </c>
      <c r="B200" s="832" t="s">
        <v>5394</v>
      </c>
      <c r="C200" s="832" t="s">
        <v>5586</v>
      </c>
      <c r="D200" s="832" t="s">
        <v>5627</v>
      </c>
      <c r="E200" s="832" t="s">
        <v>5628</v>
      </c>
      <c r="F200" s="849">
        <v>2</v>
      </c>
      <c r="G200" s="849">
        <v>346</v>
      </c>
      <c r="H200" s="849">
        <v>0.2857142857142857</v>
      </c>
      <c r="I200" s="849">
        <v>173</v>
      </c>
      <c r="J200" s="849">
        <v>7</v>
      </c>
      <c r="K200" s="849">
        <v>1211</v>
      </c>
      <c r="L200" s="849">
        <v>1</v>
      </c>
      <c r="M200" s="849">
        <v>173</v>
      </c>
      <c r="N200" s="849">
        <v>4</v>
      </c>
      <c r="O200" s="849">
        <v>696</v>
      </c>
      <c r="P200" s="837">
        <v>0.57473162675474809</v>
      </c>
      <c r="Q200" s="850">
        <v>174</v>
      </c>
    </row>
    <row r="201" spans="1:17" ht="14.4" customHeight="1" x14ac:dyDescent="0.3">
      <c r="A201" s="831" t="s">
        <v>5875</v>
      </c>
      <c r="B201" s="832" t="s">
        <v>5394</v>
      </c>
      <c r="C201" s="832" t="s">
        <v>5586</v>
      </c>
      <c r="D201" s="832" t="s">
        <v>5633</v>
      </c>
      <c r="E201" s="832" t="s">
        <v>5634</v>
      </c>
      <c r="F201" s="849">
        <v>1</v>
      </c>
      <c r="G201" s="849">
        <v>177</v>
      </c>
      <c r="H201" s="849">
        <v>1</v>
      </c>
      <c r="I201" s="849">
        <v>177</v>
      </c>
      <c r="J201" s="849">
        <v>1</v>
      </c>
      <c r="K201" s="849">
        <v>177</v>
      </c>
      <c r="L201" s="849">
        <v>1</v>
      </c>
      <c r="M201" s="849">
        <v>177</v>
      </c>
      <c r="N201" s="849">
        <v>3</v>
      </c>
      <c r="O201" s="849">
        <v>534</v>
      </c>
      <c r="P201" s="837">
        <v>3.0169491525423728</v>
      </c>
      <c r="Q201" s="850">
        <v>178</v>
      </c>
    </row>
    <row r="202" spans="1:17" ht="14.4" customHeight="1" x14ac:dyDescent="0.3">
      <c r="A202" s="831" t="s">
        <v>5875</v>
      </c>
      <c r="B202" s="832" t="s">
        <v>5394</v>
      </c>
      <c r="C202" s="832" t="s">
        <v>5586</v>
      </c>
      <c r="D202" s="832" t="s">
        <v>5637</v>
      </c>
      <c r="E202" s="832" t="s">
        <v>5638</v>
      </c>
      <c r="F202" s="849"/>
      <c r="G202" s="849"/>
      <c r="H202" s="849"/>
      <c r="I202" s="849"/>
      <c r="J202" s="849">
        <v>2</v>
      </c>
      <c r="K202" s="849">
        <v>1402</v>
      </c>
      <c r="L202" s="849">
        <v>1</v>
      </c>
      <c r="M202" s="849">
        <v>701</v>
      </c>
      <c r="N202" s="849"/>
      <c r="O202" s="849"/>
      <c r="P202" s="837"/>
      <c r="Q202" s="850"/>
    </row>
    <row r="203" spans="1:17" ht="14.4" customHeight="1" x14ac:dyDescent="0.3">
      <c r="A203" s="831" t="s">
        <v>5875</v>
      </c>
      <c r="B203" s="832" t="s">
        <v>5658</v>
      </c>
      <c r="C203" s="832" t="s">
        <v>5586</v>
      </c>
      <c r="D203" s="832" t="s">
        <v>5663</v>
      </c>
      <c r="E203" s="832" t="s">
        <v>5664</v>
      </c>
      <c r="F203" s="849"/>
      <c r="G203" s="849"/>
      <c r="H203" s="849"/>
      <c r="I203" s="849"/>
      <c r="J203" s="849">
        <v>2</v>
      </c>
      <c r="K203" s="849">
        <v>630</v>
      </c>
      <c r="L203" s="849">
        <v>1</v>
      </c>
      <c r="M203" s="849">
        <v>315</v>
      </c>
      <c r="N203" s="849"/>
      <c r="O203" s="849"/>
      <c r="P203" s="837"/>
      <c r="Q203" s="850"/>
    </row>
    <row r="204" spans="1:17" ht="14.4" customHeight="1" x14ac:dyDescent="0.3">
      <c r="A204" s="831" t="s">
        <v>5875</v>
      </c>
      <c r="B204" s="832" t="s">
        <v>5658</v>
      </c>
      <c r="C204" s="832" t="s">
        <v>5586</v>
      </c>
      <c r="D204" s="832" t="s">
        <v>5669</v>
      </c>
      <c r="E204" s="832" t="s">
        <v>5670</v>
      </c>
      <c r="F204" s="849"/>
      <c r="G204" s="849"/>
      <c r="H204" s="849"/>
      <c r="I204" s="849"/>
      <c r="J204" s="849">
        <v>10</v>
      </c>
      <c r="K204" s="849">
        <v>12850</v>
      </c>
      <c r="L204" s="849">
        <v>1</v>
      </c>
      <c r="M204" s="849">
        <v>1285</v>
      </c>
      <c r="N204" s="849"/>
      <c r="O204" s="849"/>
      <c r="P204" s="837"/>
      <c r="Q204" s="850"/>
    </row>
    <row r="205" spans="1:17" ht="14.4" customHeight="1" x14ac:dyDescent="0.3">
      <c r="A205" s="831" t="s">
        <v>5875</v>
      </c>
      <c r="B205" s="832" t="s">
        <v>5658</v>
      </c>
      <c r="C205" s="832" t="s">
        <v>5586</v>
      </c>
      <c r="D205" s="832" t="s">
        <v>5671</v>
      </c>
      <c r="E205" s="832" t="s">
        <v>5672</v>
      </c>
      <c r="F205" s="849"/>
      <c r="G205" s="849"/>
      <c r="H205" s="849"/>
      <c r="I205" s="849"/>
      <c r="J205" s="849">
        <v>17</v>
      </c>
      <c r="K205" s="849">
        <v>165954</v>
      </c>
      <c r="L205" s="849">
        <v>1</v>
      </c>
      <c r="M205" s="849">
        <v>9762</v>
      </c>
      <c r="N205" s="849"/>
      <c r="O205" s="849"/>
      <c r="P205" s="837"/>
      <c r="Q205" s="850"/>
    </row>
    <row r="206" spans="1:17" ht="14.4" customHeight="1" x14ac:dyDescent="0.3">
      <c r="A206" s="831" t="s">
        <v>5875</v>
      </c>
      <c r="B206" s="832" t="s">
        <v>5658</v>
      </c>
      <c r="C206" s="832" t="s">
        <v>5586</v>
      </c>
      <c r="D206" s="832" t="s">
        <v>5673</v>
      </c>
      <c r="E206" s="832" t="s">
        <v>5674</v>
      </c>
      <c r="F206" s="849"/>
      <c r="G206" s="849"/>
      <c r="H206" s="849"/>
      <c r="I206" s="849"/>
      <c r="J206" s="849">
        <v>3</v>
      </c>
      <c r="K206" s="849">
        <v>31143</v>
      </c>
      <c r="L206" s="849">
        <v>1</v>
      </c>
      <c r="M206" s="849">
        <v>10381</v>
      </c>
      <c r="N206" s="849"/>
      <c r="O206" s="849"/>
      <c r="P206" s="837"/>
      <c r="Q206" s="850"/>
    </row>
    <row r="207" spans="1:17" ht="14.4" customHeight="1" x14ac:dyDescent="0.3">
      <c r="A207" s="831" t="s">
        <v>5875</v>
      </c>
      <c r="B207" s="832" t="s">
        <v>5658</v>
      </c>
      <c r="C207" s="832" t="s">
        <v>5586</v>
      </c>
      <c r="D207" s="832" t="s">
        <v>5679</v>
      </c>
      <c r="E207" s="832" t="s">
        <v>5680</v>
      </c>
      <c r="F207" s="849"/>
      <c r="G207" s="849"/>
      <c r="H207" s="849"/>
      <c r="I207" s="849"/>
      <c r="J207" s="849">
        <v>4</v>
      </c>
      <c r="K207" s="849">
        <v>4048</v>
      </c>
      <c r="L207" s="849">
        <v>1</v>
      </c>
      <c r="M207" s="849">
        <v>1012</v>
      </c>
      <c r="N207" s="849"/>
      <c r="O207" s="849"/>
      <c r="P207" s="837"/>
      <c r="Q207" s="850"/>
    </row>
    <row r="208" spans="1:17" ht="14.4" customHeight="1" x14ac:dyDescent="0.3">
      <c r="A208" s="831" t="s">
        <v>5875</v>
      </c>
      <c r="B208" s="832" t="s">
        <v>5658</v>
      </c>
      <c r="C208" s="832" t="s">
        <v>5586</v>
      </c>
      <c r="D208" s="832" t="s">
        <v>5681</v>
      </c>
      <c r="E208" s="832" t="s">
        <v>5682</v>
      </c>
      <c r="F208" s="849"/>
      <c r="G208" s="849"/>
      <c r="H208" s="849"/>
      <c r="I208" s="849"/>
      <c r="J208" s="849">
        <v>17</v>
      </c>
      <c r="K208" s="849">
        <v>39049</v>
      </c>
      <c r="L208" s="849">
        <v>1</v>
      </c>
      <c r="M208" s="849">
        <v>2297</v>
      </c>
      <c r="N208" s="849"/>
      <c r="O208" s="849"/>
      <c r="P208" s="837"/>
      <c r="Q208" s="850"/>
    </row>
    <row r="209" spans="1:17" ht="14.4" customHeight="1" x14ac:dyDescent="0.3">
      <c r="A209" s="831" t="s">
        <v>5875</v>
      </c>
      <c r="B209" s="832" t="s">
        <v>5658</v>
      </c>
      <c r="C209" s="832" t="s">
        <v>5586</v>
      </c>
      <c r="D209" s="832" t="s">
        <v>5683</v>
      </c>
      <c r="E209" s="832" t="s">
        <v>5684</v>
      </c>
      <c r="F209" s="849"/>
      <c r="G209" s="849"/>
      <c r="H209" s="849"/>
      <c r="I209" s="849"/>
      <c r="J209" s="849">
        <v>2</v>
      </c>
      <c r="K209" s="849">
        <v>748</v>
      </c>
      <c r="L209" s="849">
        <v>1</v>
      </c>
      <c r="M209" s="849">
        <v>374</v>
      </c>
      <c r="N209" s="849"/>
      <c r="O209" s="849"/>
      <c r="P209" s="837"/>
      <c r="Q209" s="850"/>
    </row>
    <row r="210" spans="1:17" ht="14.4" customHeight="1" x14ac:dyDescent="0.3">
      <c r="A210" s="831" t="s">
        <v>5875</v>
      </c>
      <c r="B210" s="832" t="s">
        <v>5713</v>
      </c>
      <c r="C210" s="832" t="s">
        <v>5586</v>
      </c>
      <c r="D210" s="832" t="s">
        <v>5716</v>
      </c>
      <c r="E210" s="832" t="s">
        <v>5717</v>
      </c>
      <c r="F210" s="849"/>
      <c r="G210" s="849"/>
      <c r="H210" s="849"/>
      <c r="I210" s="849"/>
      <c r="J210" s="849">
        <v>1</v>
      </c>
      <c r="K210" s="849">
        <v>508</v>
      </c>
      <c r="L210" s="849">
        <v>1</v>
      </c>
      <c r="M210" s="849">
        <v>508</v>
      </c>
      <c r="N210" s="849"/>
      <c r="O210" s="849"/>
      <c r="P210" s="837"/>
      <c r="Q210" s="850"/>
    </row>
    <row r="211" spans="1:17" ht="14.4" customHeight="1" x14ac:dyDescent="0.3">
      <c r="A211" s="831" t="s">
        <v>5875</v>
      </c>
      <c r="B211" s="832" t="s">
        <v>5713</v>
      </c>
      <c r="C211" s="832" t="s">
        <v>5586</v>
      </c>
      <c r="D211" s="832" t="s">
        <v>5718</v>
      </c>
      <c r="E211" s="832" t="s">
        <v>5719</v>
      </c>
      <c r="F211" s="849">
        <v>11</v>
      </c>
      <c r="G211" s="849">
        <v>3894</v>
      </c>
      <c r="H211" s="849">
        <v>0.84615384615384615</v>
      </c>
      <c r="I211" s="849">
        <v>354</v>
      </c>
      <c r="J211" s="849">
        <v>13</v>
      </c>
      <c r="K211" s="849">
        <v>4602</v>
      </c>
      <c r="L211" s="849">
        <v>1</v>
      </c>
      <c r="M211" s="849">
        <v>354</v>
      </c>
      <c r="N211" s="849">
        <v>21</v>
      </c>
      <c r="O211" s="849">
        <v>7434</v>
      </c>
      <c r="P211" s="837">
        <v>1.6153846153846154</v>
      </c>
      <c r="Q211" s="850">
        <v>354</v>
      </c>
    </row>
    <row r="212" spans="1:17" ht="14.4" customHeight="1" x14ac:dyDescent="0.3">
      <c r="A212" s="831" t="s">
        <v>5875</v>
      </c>
      <c r="B212" s="832" t="s">
        <v>5713</v>
      </c>
      <c r="C212" s="832" t="s">
        <v>5586</v>
      </c>
      <c r="D212" s="832" t="s">
        <v>5722</v>
      </c>
      <c r="E212" s="832" t="s">
        <v>5723</v>
      </c>
      <c r="F212" s="849">
        <v>76</v>
      </c>
      <c r="G212" s="849">
        <v>4940</v>
      </c>
      <c r="H212" s="849">
        <v>0.36363636363636365</v>
      </c>
      <c r="I212" s="849">
        <v>65</v>
      </c>
      <c r="J212" s="849">
        <v>209</v>
      </c>
      <c r="K212" s="849">
        <v>13585</v>
      </c>
      <c r="L212" s="849">
        <v>1</v>
      </c>
      <c r="M212" s="849">
        <v>65</v>
      </c>
      <c r="N212" s="849">
        <v>184</v>
      </c>
      <c r="O212" s="849">
        <v>11960</v>
      </c>
      <c r="P212" s="837">
        <v>0.88038277511961727</v>
      </c>
      <c r="Q212" s="850">
        <v>65</v>
      </c>
    </row>
    <row r="213" spans="1:17" ht="14.4" customHeight="1" x14ac:dyDescent="0.3">
      <c r="A213" s="831" t="s">
        <v>5875</v>
      </c>
      <c r="B213" s="832" t="s">
        <v>5713</v>
      </c>
      <c r="C213" s="832" t="s">
        <v>5586</v>
      </c>
      <c r="D213" s="832" t="s">
        <v>5726</v>
      </c>
      <c r="E213" s="832" t="s">
        <v>5727</v>
      </c>
      <c r="F213" s="849"/>
      <c r="G213" s="849"/>
      <c r="H213" s="849"/>
      <c r="I213" s="849"/>
      <c r="J213" s="849">
        <v>21</v>
      </c>
      <c r="K213" s="849">
        <v>12432</v>
      </c>
      <c r="L213" s="849">
        <v>1</v>
      </c>
      <c r="M213" s="849">
        <v>592</v>
      </c>
      <c r="N213" s="849">
        <v>8</v>
      </c>
      <c r="O213" s="849">
        <v>4736</v>
      </c>
      <c r="P213" s="837">
        <v>0.38095238095238093</v>
      </c>
      <c r="Q213" s="850">
        <v>592</v>
      </c>
    </row>
    <row r="214" spans="1:17" ht="14.4" customHeight="1" x14ac:dyDescent="0.3">
      <c r="A214" s="831" t="s">
        <v>5875</v>
      </c>
      <c r="B214" s="832" t="s">
        <v>5713</v>
      </c>
      <c r="C214" s="832" t="s">
        <v>5586</v>
      </c>
      <c r="D214" s="832" t="s">
        <v>5728</v>
      </c>
      <c r="E214" s="832" t="s">
        <v>5729</v>
      </c>
      <c r="F214" s="849"/>
      <c r="G214" s="849"/>
      <c r="H214" s="849"/>
      <c r="I214" s="849"/>
      <c r="J214" s="849">
        <v>1</v>
      </c>
      <c r="K214" s="849">
        <v>617</v>
      </c>
      <c r="L214" s="849">
        <v>1</v>
      </c>
      <c r="M214" s="849">
        <v>617</v>
      </c>
      <c r="N214" s="849"/>
      <c r="O214" s="849"/>
      <c r="P214" s="837"/>
      <c r="Q214" s="850"/>
    </row>
    <row r="215" spans="1:17" ht="14.4" customHeight="1" x14ac:dyDescent="0.3">
      <c r="A215" s="831" t="s">
        <v>5875</v>
      </c>
      <c r="B215" s="832" t="s">
        <v>5713</v>
      </c>
      <c r="C215" s="832" t="s">
        <v>5586</v>
      </c>
      <c r="D215" s="832" t="s">
        <v>5734</v>
      </c>
      <c r="E215" s="832" t="s">
        <v>5735</v>
      </c>
      <c r="F215" s="849">
        <v>4</v>
      </c>
      <c r="G215" s="849">
        <v>96</v>
      </c>
      <c r="H215" s="849">
        <v>0.36363636363636365</v>
      </c>
      <c r="I215" s="849">
        <v>24</v>
      </c>
      <c r="J215" s="849">
        <v>11</v>
      </c>
      <c r="K215" s="849">
        <v>264</v>
      </c>
      <c r="L215" s="849">
        <v>1</v>
      </c>
      <c r="M215" s="849">
        <v>24</v>
      </c>
      <c r="N215" s="849">
        <v>3</v>
      </c>
      <c r="O215" s="849">
        <v>72</v>
      </c>
      <c r="P215" s="837">
        <v>0.27272727272727271</v>
      </c>
      <c r="Q215" s="850">
        <v>24</v>
      </c>
    </row>
    <row r="216" spans="1:17" ht="14.4" customHeight="1" x14ac:dyDescent="0.3">
      <c r="A216" s="831" t="s">
        <v>5875</v>
      </c>
      <c r="B216" s="832" t="s">
        <v>5713</v>
      </c>
      <c r="C216" s="832" t="s">
        <v>5586</v>
      </c>
      <c r="D216" s="832" t="s">
        <v>5738</v>
      </c>
      <c r="E216" s="832" t="s">
        <v>5739</v>
      </c>
      <c r="F216" s="849">
        <v>1</v>
      </c>
      <c r="G216" s="849">
        <v>55</v>
      </c>
      <c r="H216" s="849">
        <v>9.0909090909090912E-2</v>
      </c>
      <c r="I216" s="849">
        <v>55</v>
      </c>
      <c r="J216" s="849">
        <v>11</v>
      </c>
      <c r="K216" s="849">
        <v>605</v>
      </c>
      <c r="L216" s="849">
        <v>1</v>
      </c>
      <c r="M216" s="849">
        <v>55</v>
      </c>
      <c r="N216" s="849">
        <v>12</v>
      </c>
      <c r="O216" s="849">
        <v>660</v>
      </c>
      <c r="P216" s="837">
        <v>1.0909090909090908</v>
      </c>
      <c r="Q216" s="850">
        <v>55</v>
      </c>
    </row>
    <row r="217" spans="1:17" ht="14.4" customHeight="1" x14ac:dyDescent="0.3">
      <c r="A217" s="831" t="s">
        <v>5875</v>
      </c>
      <c r="B217" s="832" t="s">
        <v>5713</v>
      </c>
      <c r="C217" s="832" t="s">
        <v>5586</v>
      </c>
      <c r="D217" s="832" t="s">
        <v>5740</v>
      </c>
      <c r="E217" s="832" t="s">
        <v>5741</v>
      </c>
      <c r="F217" s="849">
        <v>364</v>
      </c>
      <c r="G217" s="849">
        <v>28028</v>
      </c>
      <c r="H217" s="849">
        <v>0.7013487475915221</v>
      </c>
      <c r="I217" s="849">
        <v>77</v>
      </c>
      <c r="J217" s="849">
        <v>519</v>
      </c>
      <c r="K217" s="849">
        <v>39963</v>
      </c>
      <c r="L217" s="849">
        <v>1</v>
      </c>
      <c r="M217" s="849">
        <v>77</v>
      </c>
      <c r="N217" s="849">
        <v>459</v>
      </c>
      <c r="O217" s="849">
        <v>35343</v>
      </c>
      <c r="P217" s="837">
        <v>0.88439306358381498</v>
      </c>
      <c r="Q217" s="850">
        <v>77</v>
      </c>
    </row>
    <row r="218" spans="1:17" ht="14.4" customHeight="1" x14ac:dyDescent="0.3">
      <c r="A218" s="831" t="s">
        <v>5875</v>
      </c>
      <c r="B218" s="832" t="s">
        <v>5713</v>
      </c>
      <c r="C218" s="832" t="s">
        <v>5586</v>
      </c>
      <c r="D218" s="832" t="s">
        <v>5744</v>
      </c>
      <c r="E218" s="832" t="s">
        <v>5745</v>
      </c>
      <c r="F218" s="849">
        <v>17</v>
      </c>
      <c r="G218" s="849">
        <v>408</v>
      </c>
      <c r="H218" s="849">
        <v>0.62962962962962965</v>
      </c>
      <c r="I218" s="849">
        <v>24</v>
      </c>
      <c r="J218" s="849">
        <v>27</v>
      </c>
      <c r="K218" s="849">
        <v>648</v>
      </c>
      <c r="L218" s="849">
        <v>1</v>
      </c>
      <c r="M218" s="849">
        <v>24</v>
      </c>
      <c r="N218" s="849">
        <v>19</v>
      </c>
      <c r="O218" s="849">
        <v>456</v>
      </c>
      <c r="P218" s="837">
        <v>0.70370370370370372</v>
      </c>
      <c r="Q218" s="850">
        <v>24</v>
      </c>
    </row>
    <row r="219" spans="1:17" ht="14.4" customHeight="1" x14ac:dyDescent="0.3">
      <c r="A219" s="831" t="s">
        <v>5875</v>
      </c>
      <c r="B219" s="832" t="s">
        <v>5713</v>
      </c>
      <c r="C219" s="832" t="s">
        <v>5586</v>
      </c>
      <c r="D219" s="832" t="s">
        <v>5750</v>
      </c>
      <c r="E219" s="832" t="s">
        <v>5751</v>
      </c>
      <c r="F219" s="849"/>
      <c r="G219" s="849"/>
      <c r="H219" s="849"/>
      <c r="I219" s="849"/>
      <c r="J219" s="849">
        <v>1</v>
      </c>
      <c r="K219" s="849">
        <v>410</v>
      </c>
      <c r="L219" s="849">
        <v>1</v>
      </c>
      <c r="M219" s="849">
        <v>410</v>
      </c>
      <c r="N219" s="849"/>
      <c r="O219" s="849"/>
      <c r="P219" s="837"/>
      <c r="Q219" s="850"/>
    </row>
    <row r="220" spans="1:17" ht="14.4" customHeight="1" x14ac:dyDescent="0.3">
      <c r="A220" s="831" t="s">
        <v>5875</v>
      </c>
      <c r="B220" s="832" t="s">
        <v>5713</v>
      </c>
      <c r="C220" s="832" t="s">
        <v>5586</v>
      </c>
      <c r="D220" s="832" t="s">
        <v>5752</v>
      </c>
      <c r="E220" s="832" t="s">
        <v>5753</v>
      </c>
      <c r="F220" s="849"/>
      <c r="G220" s="849"/>
      <c r="H220" s="849"/>
      <c r="I220" s="849"/>
      <c r="J220" s="849">
        <v>1</v>
      </c>
      <c r="K220" s="849">
        <v>631</v>
      </c>
      <c r="L220" s="849">
        <v>1</v>
      </c>
      <c r="M220" s="849">
        <v>631</v>
      </c>
      <c r="N220" s="849"/>
      <c r="O220" s="849"/>
      <c r="P220" s="837"/>
      <c r="Q220" s="850"/>
    </row>
    <row r="221" spans="1:17" ht="14.4" customHeight="1" x14ac:dyDescent="0.3">
      <c r="A221" s="831" t="s">
        <v>5875</v>
      </c>
      <c r="B221" s="832" t="s">
        <v>5713</v>
      </c>
      <c r="C221" s="832" t="s">
        <v>5586</v>
      </c>
      <c r="D221" s="832" t="s">
        <v>5756</v>
      </c>
      <c r="E221" s="832" t="s">
        <v>5757</v>
      </c>
      <c r="F221" s="849">
        <v>7</v>
      </c>
      <c r="G221" s="849">
        <v>462</v>
      </c>
      <c r="H221" s="849">
        <v>0.46666666666666667</v>
      </c>
      <c r="I221" s="849">
        <v>66</v>
      </c>
      <c r="J221" s="849">
        <v>15</v>
      </c>
      <c r="K221" s="849">
        <v>990</v>
      </c>
      <c r="L221" s="849">
        <v>1</v>
      </c>
      <c r="M221" s="849">
        <v>66</v>
      </c>
      <c r="N221" s="849">
        <v>6</v>
      </c>
      <c r="O221" s="849">
        <v>396</v>
      </c>
      <c r="P221" s="837">
        <v>0.4</v>
      </c>
      <c r="Q221" s="850">
        <v>66</v>
      </c>
    </row>
    <row r="222" spans="1:17" ht="14.4" customHeight="1" x14ac:dyDescent="0.3">
      <c r="A222" s="831" t="s">
        <v>5875</v>
      </c>
      <c r="B222" s="832" t="s">
        <v>5713</v>
      </c>
      <c r="C222" s="832" t="s">
        <v>5586</v>
      </c>
      <c r="D222" s="832" t="s">
        <v>5760</v>
      </c>
      <c r="E222" s="832" t="s">
        <v>5761</v>
      </c>
      <c r="F222" s="849">
        <v>369</v>
      </c>
      <c r="G222" s="849">
        <v>6273</v>
      </c>
      <c r="H222" s="849">
        <v>0.68333333333333335</v>
      </c>
      <c r="I222" s="849">
        <v>17</v>
      </c>
      <c r="J222" s="849">
        <v>540</v>
      </c>
      <c r="K222" s="849">
        <v>9180</v>
      </c>
      <c r="L222" s="849">
        <v>1</v>
      </c>
      <c r="M222" s="849">
        <v>17</v>
      </c>
      <c r="N222" s="849">
        <v>493</v>
      </c>
      <c r="O222" s="849">
        <v>8381</v>
      </c>
      <c r="P222" s="837">
        <v>0.91296296296296298</v>
      </c>
      <c r="Q222" s="850">
        <v>17</v>
      </c>
    </row>
    <row r="223" spans="1:17" ht="14.4" customHeight="1" x14ac:dyDescent="0.3">
      <c r="A223" s="831" t="s">
        <v>5875</v>
      </c>
      <c r="B223" s="832" t="s">
        <v>5713</v>
      </c>
      <c r="C223" s="832" t="s">
        <v>5586</v>
      </c>
      <c r="D223" s="832" t="s">
        <v>5764</v>
      </c>
      <c r="E223" s="832" t="s">
        <v>5765</v>
      </c>
      <c r="F223" s="849"/>
      <c r="G223" s="849"/>
      <c r="H223" s="849"/>
      <c r="I223" s="849"/>
      <c r="J223" s="849">
        <v>41</v>
      </c>
      <c r="K223" s="849">
        <v>14350</v>
      </c>
      <c r="L223" s="849">
        <v>1</v>
      </c>
      <c r="M223" s="849">
        <v>350</v>
      </c>
      <c r="N223" s="849"/>
      <c r="O223" s="849"/>
      <c r="P223" s="837"/>
      <c r="Q223" s="850"/>
    </row>
    <row r="224" spans="1:17" ht="14.4" customHeight="1" x14ac:dyDescent="0.3">
      <c r="A224" s="831" t="s">
        <v>5875</v>
      </c>
      <c r="B224" s="832" t="s">
        <v>5713</v>
      </c>
      <c r="C224" s="832" t="s">
        <v>5586</v>
      </c>
      <c r="D224" s="832" t="s">
        <v>5766</v>
      </c>
      <c r="E224" s="832" t="s">
        <v>5767</v>
      </c>
      <c r="F224" s="849">
        <v>11</v>
      </c>
      <c r="G224" s="849">
        <v>275</v>
      </c>
      <c r="H224" s="849">
        <v>0.73333333333333328</v>
      </c>
      <c r="I224" s="849">
        <v>25</v>
      </c>
      <c r="J224" s="849">
        <v>15</v>
      </c>
      <c r="K224" s="849">
        <v>375</v>
      </c>
      <c r="L224" s="849">
        <v>1</v>
      </c>
      <c r="M224" s="849">
        <v>25</v>
      </c>
      <c r="N224" s="849">
        <v>16</v>
      </c>
      <c r="O224" s="849">
        <v>400</v>
      </c>
      <c r="P224" s="837">
        <v>1.0666666666666667</v>
      </c>
      <c r="Q224" s="850">
        <v>25</v>
      </c>
    </row>
    <row r="225" spans="1:17" ht="14.4" customHeight="1" x14ac:dyDescent="0.3">
      <c r="A225" s="831" t="s">
        <v>5875</v>
      </c>
      <c r="B225" s="832" t="s">
        <v>5713</v>
      </c>
      <c r="C225" s="832" t="s">
        <v>5586</v>
      </c>
      <c r="D225" s="832" t="s">
        <v>5768</v>
      </c>
      <c r="E225" s="832" t="s">
        <v>5769</v>
      </c>
      <c r="F225" s="849"/>
      <c r="G225" s="849"/>
      <c r="H225" s="849"/>
      <c r="I225" s="849"/>
      <c r="J225" s="849">
        <v>1</v>
      </c>
      <c r="K225" s="849">
        <v>742</v>
      </c>
      <c r="L225" s="849">
        <v>1</v>
      </c>
      <c r="M225" s="849">
        <v>742</v>
      </c>
      <c r="N225" s="849"/>
      <c r="O225" s="849"/>
      <c r="P225" s="837"/>
      <c r="Q225" s="850"/>
    </row>
    <row r="226" spans="1:17" ht="14.4" customHeight="1" x14ac:dyDescent="0.3">
      <c r="A226" s="831" t="s">
        <v>5875</v>
      </c>
      <c r="B226" s="832" t="s">
        <v>5713</v>
      </c>
      <c r="C226" s="832" t="s">
        <v>5586</v>
      </c>
      <c r="D226" s="832" t="s">
        <v>5770</v>
      </c>
      <c r="E226" s="832" t="s">
        <v>5771</v>
      </c>
      <c r="F226" s="849">
        <v>2</v>
      </c>
      <c r="G226" s="849">
        <v>362</v>
      </c>
      <c r="H226" s="849">
        <v>8.6956521739130432E-2</v>
      </c>
      <c r="I226" s="849">
        <v>181</v>
      </c>
      <c r="J226" s="849">
        <v>23</v>
      </c>
      <c r="K226" s="849">
        <v>4163</v>
      </c>
      <c r="L226" s="849">
        <v>1</v>
      </c>
      <c r="M226" s="849">
        <v>181</v>
      </c>
      <c r="N226" s="849">
        <v>6</v>
      </c>
      <c r="O226" s="849">
        <v>1086</v>
      </c>
      <c r="P226" s="837">
        <v>0.2608695652173913</v>
      </c>
      <c r="Q226" s="850">
        <v>181</v>
      </c>
    </row>
    <row r="227" spans="1:17" ht="14.4" customHeight="1" x14ac:dyDescent="0.3">
      <c r="A227" s="831" t="s">
        <v>5875</v>
      </c>
      <c r="B227" s="832" t="s">
        <v>5713</v>
      </c>
      <c r="C227" s="832" t="s">
        <v>5586</v>
      </c>
      <c r="D227" s="832" t="s">
        <v>5776</v>
      </c>
      <c r="E227" s="832" t="s">
        <v>5777</v>
      </c>
      <c r="F227" s="849">
        <v>14</v>
      </c>
      <c r="G227" s="849">
        <v>3556</v>
      </c>
      <c r="H227" s="849">
        <v>0.4</v>
      </c>
      <c r="I227" s="849">
        <v>254</v>
      </c>
      <c r="J227" s="849">
        <v>35</v>
      </c>
      <c r="K227" s="849">
        <v>8890</v>
      </c>
      <c r="L227" s="849">
        <v>1</v>
      </c>
      <c r="M227" s="849">
        <v>254</v>
      </c>
      <c r="N227" s="849">
        <v>20</v>
      </c>
      <c r="O227" s="849">
        <v>5080</v>
      </c>
      <c r="P227" s="837">
        <v>0.5714285714285714</v>
      </c>
      <c r="Q227" s="850">
        <v>254</v>
      </c>
    </row>
    <row r="228" spans="1:17" ht="14.4" customHeight="1" x14ac:dyDescent="0.3">
      <c r="A228" s="831" t="s">
        <v>5875</v>
      </c>
      <c r="B228" s="832" t="s">
        <v>5713</v>
      </c>
      <c r="C228" s="832" t="s">
        <v>5586</v>
      </c>
      <c r="D228" s="832" t="s">
        <v>5778</v>
      </c>
      <c r="E228" s="832" t="s">
        <v>5779</v>
      </c>
      <c r="F228" s="849"/>
      <c r="G228" s="849"/>
      <c r="H228" s="849"/>
      <c r="I228" s="849"/>
      <c r="J228" s="849">
        <v>1</v>
      </c>
      <c r="K228" s="849">
        <v>268</v>
      </c>
      <c r="L228" s="849">
        <v>1</v>
      </c>
      <c r="M228" s="849">
        <v>268</v>
      </c>
      <c r="N228" s="849"/>
      <c r="O228" s="849"/>
      <c r="P228" s="837"/>
      <c r="Q228" s="850"/>
    </row>
    <row r="229" spans="1:17" ht="14.4" customHeight="1" x14ac:dyDescent="0.3">
      <c r="A229" s="831" t="s">
        <v>5875</v>
      </c>
      <c r="B229" s="832" t="s">
        <v>5713</v>
      </c>
      <c r="C229" s="832" t="s">
        <v>5586</v>
      </c>
      <c r="D229" s="832" t="s">
        <v>5782</v>
      </c>
      <c r="E229" s="832" t="s">
        <v>5783</v>
      </c>
      <c r="F229" s="849">
        <v>3</v>
      </c>
      <c r="G229" s="849">
        <v>651</v>
      </c>
      <c r="H229" s="849">
        <v>0.16666666666666666</v>
      </c>
      <c r="I229" s="849">
        <v>217</v>
      </c>
      <c r="J229" s="849">
        <v>18</v>
      </c>
      <c r="K229" s="849">
        <v>3906</v>
      </c>
      <c r="L229" s="849">
        <v>1</v>
      </c>
      <c r="M229" s="849">
        <v>217</v>
      </c>
      <c r="N229" s="849">
        <v>9</v>
      </c>
      <c r="O229" s="849">
        <v>1953</v>
      </c>
      <c r="P229" s="837">
        <v>0.5</v>
      </c>
      <c r="Q229" s="850">
        <v>217</v>
      </c>
    </row>
    <row r="230" spans="1:17" ht="14.4" customHeight="1" x14ac:dyDescent="0.3">
      <c r="A230" s="831" t="s">
        <v>5875</v>
      </c>
      <c r="B230" s="832" t="s">
        <v>5713</v>
      </c>
      <c r="C230" s="832" t="s">
        <v>5586</v>
      </c>
      <c r="D230" s="832" t="s">
        <v>5784</v>
      </c>
      <c r="E230" s="832" t="s">
        <v>5785</v>
      </c>
      <c r="F230" s="849">
        <v>1</v>
      </c>
      <c r="G230" s="849">
        <v>37</v>
      </c>
      <c r="H230" s="849">
        <v>1</v>
      </c>
      <c r="I230" s="849">
        <v>37</v>
      </c>
      <c r="J230" s="849">
        <v>1</v>
      </c>
      <c r="K230" s="849">
        <v>37</v>
      </c>
      <c r="L230" s="849">
        <v>1</v>
      </c>
      <c r="M230" s="849">
        <v>37</v>
      </c>
      <c r="N230" s="849"/>
      <c r="O230" s="849"/>
      <c r="P230" s="837"/>
      <c r="Q230" s="850"/>
    </row>
    <row r="231" spans="1:17" ht="14.4" customHeight="1" x14ac:dyDescent="0.3">
      <c r="A231" s="831" t="s">
        <v>5875</v>
      </c>
      <c r="B231" s="832" t="s">
        <v>5713</v>
      </c>
      <c r="C231" s="832" t="s">
        <v>5586</v>
      </c>
      <c r="D231" s="832" t="s">
        <v>5786</v>
      </c>
      <c r="E231" s="832" t="s">
        <v>5787</v>
      </c>
      <c r="F231" s="849"/>
      <c r="G231" s="849"/>
      <c r="H231" s="849"/>
      <c r="I231" s="849"/>
      <c r="J231" s="849">
        <v>1</v>
      </c>
      <c r="K231" s="849">
        <v>592</v>
      </c>
      <c r="L231" s="849">
        <v>1</v>
      </c>
      <c r="M231" s="849">
        <v>592</v>
      </c>
      <c r="N231" s="849"/>
      <c r="O231" s="849"/>
      <c r="P231" s="837"/>
      <c r="Q231" s="850"/>
    </row>
    <row r="232" spans="1:17" ht="14.4" customHeight="1" x14ac:dyDescent="0.3">
      <c r="A232" s="831" t="s">
        <v>5875</v>
      </c>
      <c r="B232" s="832" t="s">
        <v>5713</v>
      </c>
      <c r="C232" s="832" t="s">
        <v>5586</v>
      </c>
      <c r="D232" s="832" t="s">
        <v>5788</v>
      </c>
      <c r="E232" s="832" t="s">
        <v>5789</v>
      </c>
      <c r="F232" s="849">
        <v>2</v>
      </c>
      <c r="G232" s="849">
        <v>100</v>
      </c>
      <c r="H232" s="849"/>
      <c r="I232" s="849">
        <v>50</v>
      </c>
      <c r="J232" s="849"/>
      <c r="K232" s="849"/>
      <c r="L232" s="849"/>
      <c r="M232" s="849"/>
      <c r="N232" s="849">
        <v>2</v>
      </c>
      <c r="O232" s="849">
        <v>100</v>
      </c>
      <c r="P232" s="837"/>
      <c r="Q232" s="850">
        <v>50</v>
      </c>
    </row>
    <row r="233" spans="1:17" ht="14.4" customHeight="1" x14ac:dyDescent="0.3">
      <c r="A233" s="831" t="s">
        <v>5875</v>
      </c>
      <c r="B233" s="832" t="s">
        <v>5713</v>
      </c>
      <c r="C233" s="832" t="s">
        <v>5586</v>
      </c>
      <c r="D233" s="832" t="s">
        <v>5790</v>
      </c>
      <c r="E233" s="832" t="s">
        <v>5791</v>
      </c>
      <c r="F233" s="849"/>
      <c r="G233" s="849"/>
      <c r="H233" s="849"/>
      <c r="I233" s="849"/>
      <c r="J233" s="849">
        <v>1</v>
      </c>
      <c r="K233" s="849">
        <v>547</v>
      </c>
      <c r="L233" s="849">
        <v>1</v>
      </c>
      <c r="M233" s="849">
        <v>547</v>
      </c>
      <c r="N233" s="849"/>
      <c r="O233" s="849"/>
      <c r="P233" s="837"/>
      <c r="Q233" s="850"/>
    </row>
    <row r="234" spans="1:17" ht="14.4" customHeight="1" x14ac:dyDescent="0.3">
      <c r="A234" s="831" t="s">
        <v>5875</v>
      </c>
      <c r="B234" s="832" t="s">
        <v>5713</v>
      </c>
      <c r="C234" s="832" t="s">
        <v>5586</v>
      </c>
      <c r="D234" s="832" t="s">
        <v>5794</v>
      </c>
      <c r="E234" s="832" t="s">
        <v>5795</v>
      </c>
      <c r="F234" s="849"/>
      <c r="G234" s="849"/>
      <c r="H234" s="849"/>
      <c r="I234" s="849"/>
      <c r="J234" s="849">
        <v>1</v>
      </c>
      <c r="K234" s="849">
        <v>736</v>
      </c>
      <c r="L234" s="849">
        <v>1</v>
      </c>
      <c r="M234" s="849">
        <v>736</v>
      </c>
      <c r="N234" s="849"/>
      <c r="O234" s="849"/>
      <c r="P234" s="837"/>
      <c r="Q234" s="850"/>
    </row>
    <row r="235" spans="1:17" ht="14.4" customHeight="1" x14ac:dyDescent="0.3">
      <c r="A235" s="831" t="s">
        <v>5875</v>
      </c>
      <c r="B235" s="832" t="s">
        <v>5713</v>
      </c>
      <c r="C235" s="832" t="s">
        <v>5586</v>
      </c>
      <c r="D235" s="832" t="s">
        <v>5796</v>
      </c>
      <c r="E235" s="832" t="s">
        <v>5797</v>
      </c>
      <c r="F235" s="849"/>
      <c r="G235" s="849"/>
      <c r="H235" s="849"/>
      <c r="I235" s="849"/>
      <c r="J235" s="849">
        <v>2</v>
      </c>
      <c r="K235" s="849">
        <v>658</v>
      </c>
      <c r="L235" s="849">
        <v>1</v>
      </c>
      <c r="M235" s="849">
        <v>329</v>
      </c>
      <c r="N235" s="849"/>
      <c r="O235" s="849"/>
      <c r="P235" s="837"/>
      <c r="Q235" s="850"/>
    </row>
    <row r="236" spans="1:17" ht="14.4" customHeight="1" x14ac:dyDescent="0.3">
      <c r="A236" s="831" t="s">
        <v>5875</v>
      </c>
      <c r="B236" s="832" t="s">
        <v>5713</v>
      </c>
      <c r="C236" s="832" t="s">
        <v>5586</v>
      </c>
      <c r="D236" s="832" t="s">
        <v>5798</v>
      </c>
      <c r="E236" s="832" t="s">
        <v>5799</v>
      </c>
      <c r="F236" s="849"/>
      <c r="G236" s="849"/>
      <c r="H236" s="849"/>
      <c r="I236" s="849"/>
      <c r="J236" s="849">
        <v>1</v>
      </c>
      <c r="K236" s="849">
        <v>346</v>
      </c>
      <c r="L236" s="849">
        <v>1</v>
      </c>
      <c r="M236" s="849">
        <v>346</v>
      </c>
      <c r="N236" s="849"/>
      <c r="O236" s="849"/>
      <c r="P236" s="837"/>
      <c r="Q236" s="850"/>
    </row>
    <row r="237" spans="1:17" ht="14.4" customHeight="1" x14ac:dyDescent="0.3">
      <c r="A237" s="831" t="s">
        <v>5875</v>
      </c>
      <c r="B237" s="832" t="s">
        <v>5713</v>
      </c>
      <c r="C237" s="832" t="s">
        <v>5586</v>
      </c>
      <c r="D237" s="832" t="s">
        <v>5802</v>
      </c>
      <c r="E237" s="832" t="s">
        <v>5803</v>
      </c>
      <c r="F237" s="849">
        <v>1</v>
      </c>
      <c r="G237" s="849">
        <v>232</v>
      </c>
      <c r="H237" s="849">
        <v>0.5</v>
      </c>
      <c r="I237" s="849">
        <v>232</v>
      </c>
      <c r="J237" s="849">
        <v>2</v>
      </c>
      <c r="K237" s="849">
        <v>464</v>
      </c>
      <c r="L237" s="849">
        <v>1</v>
      </c>
      <c r="M237" s="849">
        <v>232</v>
      </c>
      <c r="N237" s="849"/>
      <c r="O237" s="849"/>
      <c r="P237" s="837"/>
      <c r="Q237" s="850"/>
    </row>
    <row r="238" spans="1:17" ht="14.4" customHeight="1" x14ac:dyDescent="0.3">
      <c r="A238" s="831" t="s">
        <v>5875</v>
      </c>
      <c r="B238" s="832" t="s">
        <v>5713</v>
      </c>
      <c r="C238" s="832" t="s">
        <v>5586</v>
      </c>
      <c r="D238" s="832" t="s">
        <v>5810</v>
      </c>
      <c r="E238" s="832" t="s">
        <v>5811</v>
      </c>
      <c r="F238" s="849"/>
      <c r="G238" s="849"/>
      <c r="H238" s="849"/>
      <c r="I238" s="849"/>
      <c r="J238" s="849">
        <v>4</v>
      </c>
      <c r="K238" s="849">
        <v>2608</v>
      </c>
      <c r="L238" s="849">
        <v>1</v>
      </c>
      <c r="M238" s="849">
        <v>652</v>
      </c>
      <c r="N238" s="849"/>
      <c r="O238" s="849"/>
      <c r="P238" s="837"/>
      <c r="Q238" s="850"/>
    </row>
    <row r="239" spans="1:17" ht="14.4" customHeight="1" x14ac:dyDescent="0.3">
      <c r="A239" s="831" t="s">
        <v>5875</v>
      </c>
      <c r="B239" s="832" t="s">
        <v>5713</v>
      </c>
      <c r="C239" s="832" t="s">
        <v>5586</v>
      </c>
      <c r="D239" s="832" t="s">
        <v>5816</v>
      </c>
      <c r="E239" s="832" t="s">
        <v>5817</v>
      </c>
      <c r="F239" s="849"/>
      <c r="G239" s="849"/>
      <c r="H239" s="849"/>
      <c r="I239" s="849"/>
      <c r="J239" s="849">
        <v>1</v>
      </c>
      <c r="K239" s="849">
        <v>420</v>
      </c>
      <c r="L239" s="849">
        <v>1</v>
      </c>
      <c r="M239" s="849">
        <v>420</v>
      </c>
      <c r="N239" s="849"/>
      <c r="O239" s="849"/>
      <c r="P239" s="837"/>
      <c r="Q239" s="850"/>
    </row>
    <row r="240" spans="1:17" ht="14.4" customHeight="1" x14ac:dyDescent="0.3">
      <c r="A240" s="831" t="s">
        <v>5875</v>
      </c>
      <c r="B240" s="832" t="s">
        <v>5713</v>
      </c>
      <c r="C240" s="832" t="s">
        <v>5586</v>
      </c>
      <c r="D240" s="832" t="s">
        <v>5818</v>
      </c>
      <c r="E240" s="832" t="s">
        <v>5819</v>
      </c>
      <c r="F240" s="849"/>
      <c r="G240" s="849"/>
      <c r="H240" s="849"/>
      <c r="I240" s="849"/>
      <c r="J240" s="849">
        <v>1</v>
      </c>
      <c r="K240" s="849">
        <v>170</v>
      </c>
      <c r="L240" s="849">
        <v>1</v>
      </c>
      <c r="M240" s="849">
        <v>170</v>
      </c>
      <c r="N240" s="849"/>
      <c r="O240" s="849"/>
      <c r="P240" s="837"/>
      <c r="Q240" s="850"/>
    </row>
    <row r="241" spans="1:17" ht="14.4" customHeight="1" x14ac:dyDescent="0.3">
      <c r="A241" s="831" t="s">
        <v>5875</v>
      </c>
      <c r="B241" s="832" t="s">
        <v>5713</v>
      </c>
      <c r="C241" s="832" t="s">
        <v>5586</v>
      </c>
      <c r="D241" s="832" t="s">
        <v>5820</v>
      </c>
      <c r="E241" s="832" t="s">
        <v>5821</v>
      </c>
      <c r="F241" s="849"/>
      <c r="G241" s="849"/>
      <c r="H241" s="849"/>
      <c r="I241" s="849"/>
      <c r="J241" s="849">
        <v>3</v>
      </c>
      <c r="K241" s="849">
        <v>2367</v>
      </c>
      <c r="L241" s="849">
        <v>1</v>
      </c>
      <c r="M241" s="849">
        <v>789</v>
      </c>
      <c r="N241" s="849"/>
      <c r="O241" s="849"/>
      <c r="P241" s="837"/>
      <c r="Q241" s="850"/>
    </row>
    <row r="242" spans="1:17" ht="14.4" customHeight="1" x14ac:dyDescent="0.3">
      <c r="A242" s="831" t="s">
        <v>5875</v>
      </c>
      <c r="B242" s="832" t="s">
        <v>5713</v>
      </c>
      <c r="C242" s="832" t="s">
        <v>5586</v>
      </c>
      <c r="D242" s="832" t="s">
        <v>5822</v>
      </c>
      <c r="E242" s="832" t="s">
        <v>5823</v>
      </c>
      <c r="F242" s="849">
        <v>1</v>
      </c>
      <c r="G242" s="849">
        <v>224</v>
      </c>
      <c r="H242" s="849">
        <v>0.5</v>
      </c>
      <c r="I242" s="849">
        <v>224</v>
      </c>
      <c r="J242" s="849">
        <v>2</v>
      </c>
      <c r="K242" s="849">
        <v>448</v>
      </c>
      <c r="L242" s="849">
        <v>1</v>
      </c>
      <c r="M242" s="849">
        <v>224</v>
      </c>
      <c r="N242" s="849"/>
      <c r="O242" s="849"/>
      <c r="P242" s="837"/>
      <c r="Q242" s="850"/>
    </row>
    <row r="243" spans="1:17" ht="14.4" customHeight="1" x14ac:dyDescent="0.3">
      <c r="A243" s="831" t="s">
        <v>5876</v>
      </c>
      <c r="B243" s="832" t="s">
        <v>5394</v>
      </c>
      <c r="C243" s="832" t="s">
        <v>5586</v>
      </c>
      <c r="D243" s="832" t="s">
        <v>5591</v>
      </c>
      <c r="E243" s="832" t="s">
        <v>5592</v>
      </c>
      <c r="F243" s="849">
        <v>1</v>
      </c>
      <c r="G243" s="849">
        <v>37</v>
      </c>
      <c r="H243" s="849"/>
      <c r="I243" s="849">
        <v>37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5876</v>
      </c>
      <c r="B244" s="832" t="s">
        <v>5394</v>
      </c>
      <c r="C244" s="832" t="s">
        <v>5586</v>
      </c>
      <c r="D244" s="832" t="s">
        <v>5627</v>
      </c>
      <c r="E244" s="832" t="s">
        <v>5628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174</v>
      </c>
      <c r="P244" s="837"/>
      <c r="Q244" s="850">
        <v>174</v>
      </c>
    </row>
    <row r="245" spans="1:17" ht="14.4" customHeight="1" x14ac:dyDescent="0.3">
      <c r="A245" s="831" t="s">
        <v>5876</v>
      </c>
      <c r="B245" s="832" t="s">
        <v>5658</v>
      </c>
      <c r="C245" s="832" t="s">
        <v>5586</v>
      </c>
      <c r="D245" s="832" t="s">
        <v>5665</v>
      </c>
      <c r="E245" s="832" t="s">
        <v>5666</v>
      </c>
      <c r="F245" s="849">
        <v>3</v>
      </c>
      <c r="G245" s="849">
        <v>69</v>
      </c>
      <c r="H245" s="849">
        <v>1</v>
      </c>
      <c r="I245" s="849">
        <v>23</v>
      </c>
      <c r="J245" s="849">
        <v>3</v>
      </c>
      <c r="K245" s="849">
        <v>69</v>
      </c>
      <c r="L245" s="849">
        <v>1</v>
      </c>
      <c r="M245" s="849">
        <v>23</v>
      </c>
      <c r="N245" s="849"/>
      <c r="O245" s="849"/>
      <c r="P245" s="837"/>
      <c r="Q245" s="850"/>
    </row>
    <row r="246" spans="1:17" ht="14.4" customHeight="1" x14ac:dyDescent="0.3">
      <c r="A246" s="831" t="s">
        <v>5876</v>
      </c>
      <c r="B246" s="832" t="s">
        <v>5658</v>
      </c>
      <c r="C246" s="832" t="s">
        <v>5586</v>
      </c>
      <c r="D246" s="832" t="s">
        <v>5669</v>
      </c>
      <c r="E246" s="832" t="s">
        <v>5670</v>
      </c>
      <c r="F246" s="849">
        <v>2</v>
      </c>
      <c r="G246" s="849">
        <v>2566</v>
      </c>
      <c r="H246" s="849">
        <v>0.99844357976653697</v>
      </c>
      <c r="I246" s="849">
        <v>1283</v>
      </c>
      <c r="J246" s="849">
        <v>2</v>
      </c>
      <c r="K246" s="849">
        <v>2570</v>
      </c>
      <c r="L246" s="849">
        <v>1</v>
      </c>
      <c r="M246" s="849">
        <v>1285</v>
      </c>
      <c r="N246" s="849"/>
      <c r="O246" s="849"/>
      <c r="P246" s="837"/>
      <c r="Q246" s="850"/>
    </row>
    <row r="247" spans="1:17" ht="14.4" customHeight="1" x14ac:dyDescent="0.3">
      <c r="A247" s="831" t="s">
        <v>5876</v>
      </c>
      <c r="B247" s="832" t="s">
        <v>5658</v>
      </c>
      <c r="C247" s="832" t="s">
        <v>5586</v>
      </c>
      <c r="D247" s="832" t="s">
        <v>5675</v>
      </c>
      <c r="E247" s="832" t="s">
        <v>5676</v>
      </c>
      <c r="F247" s="849">
        <v>2</v>
      </c>
      <c r="G247" s="849">
        <v>870</v>
      </c>
      <c r="H247" s="849"/>
      <c r="I247" s="849">
        <v>435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5876</v>
      </c>
      <c r="B248" s="832" t="s">
        <v>5658</v>
      </c>
      <c r="C248" s="832" t="s">
        <v>5586</v>
      </c>
      <c r="D248" s="832" t="s">
        <v>5679</v>
      </c>
      <c r="E248" s="832" t="s">
        <v>5680</v>
      </c>
      <c r="F248" s="849">
        <v>2</v>
      </c>
      <c r="G248" s="849">
        <v>2022</v>
      </c>
      <c r="H248" s="849">
        <v>0.99901185770750989</v>
      </c>
      <c r="I248" s="849">
        <v>1011</v>
      </c>
      <c r="J248" s="849">
        <v>2</v>
      </c>
      <c r="K248" s="849">
        <v>2024</v>
      </c>
      <c r="L248" s="849">
        <v>1</v>
      </c>
      <c r="M248" s="849">
        <v>1012</v>
      </c>
      <c r="N248" s="849"/>
      <c r="O248" s="849"/>
      <c r="P248" s="837"/>
      <c r="Q248" s="850"/>
    </row>
    <row r="249" spans="1:17" ht="14.4" customHeight="1" x14ac:dyDescent="0.3">
      <c r="A249" s="831" t="s">
        <v>5876</v>
      </c>
      <c r="B249" s="832" t="s">
        <v>5658</v>
      </c>
      <c r="C249" s="832" t="s">
        <v>5586</v>
      </c>
      <c r="D249" s="832" t="s">
        <v>5681</v>
      </c>
      <c r="E249" s="832" t="s">
        <v>5682</v>
      </c>
      <c r="F249" s="849">
        <v>1</v>
      </c>
      <c r="G249" s="849">
        <v>2294</v>
      </c>
      <c r="H249" s="849">
        <v>0.99869394862864602</v>
      </c>
      <c r="I249" s="849">
        <v>2294</v>
      </c>
      <c r="J249" s="849">
        <v>1</v>
      </c>
      <c r="K249" s="849">
        <v>2297</v>
      </c>
      <c r="L249" s="849">
        <v>1</v>
      </c>
      <c r="M249" s="849">
        <v>2297</v>
      </c>
      <c r="N249" s="849"/>
      <c r="O249" s="849"/>
      <c r="P249" s="837"/>
      <c r="Q249" s="850"/>
    </row>
    <row r="250" spans="1:17" ht="14.4" customHeight="1" x14ac:dyDescent="0.3">
      <c r="A250" s="831" t="s">
        <v>5876</v>
      </c>
      <c r="B250" s="832" t="s">
        <v>5713</v>
      </c>
      <c r="C250" s="832" t="s">
        <v>5586</v>
      </c>
      <c r="D250" s="832" t="s">
        <v>5718</v>
      </c>
      <c r="E250" s="832" t="s">
        <v>5719</v>
      </c>
      <c r="F250" s="849">
        <v>14</v>
      </c>
      <c r="G250" s="849">
        <v>4956</v>
      </c>
      <c r="H250" s="849">
        <v>0.77777777777777779</v>
      </c>
      <c r="I250" s="849">
        <v>354</v>
      </c>
      <c r="J250" s="849">
        <v>18</v>
      </c>
      <c r="K250" s="849">
        <v>6372</v>
      </c>
      <c r="L250" s="849">
        <v>1</v>
      </c>
      <c r="M250" s="849">
        <v>354</v>
      </c>
      <c r="N250" s="849">
        <v>45</v>
      </c>
      <c r="O250" s="849">
        <v>15930</v>
      </c>
      <c r="P250" s="837">
        <v>2.5</v>
      </c>
      <c r="Q250" s="850">
        <v>354</v>
      </c>
    </row>
    <row r="251" spans="1:17" ht="14.4" customHeight="1" x14ac:dyDescent="0.3">
      <c r="A251" s="831" t="s">
        <v>5876</v>
      </c>
      <c r="B251" s="832" t="s">
        <v>5713</v>
      </c>
      <c r="C251" s="832" t="s">
        <v>5586</v>
      </c>
      <c r="D251" s="832" t="s">
        <v>5722</v>
      </c>
      <c r="E251" s="832" t="s">
        <v>5723</v>
      </c>
      <c r="F251" s="849">
        <v>34</v>
      </c>
      <c r="G251" s="849">
        <v>2210</v>
      </c>
      <c r="H251" s="849">
        <v>0.64150943396226412</v>
      </c>
      <c r="I251" s="849">
        <v>65</v>
      </c>
      <c r="J251" s="849">
        <v>53</v>
      </c>
      <c r="K251" s="849">
        <v>3445</v>
      </c>
      <c r="L251" s="849">
        <v>1</v>
      </c>
      <c r="M251" s="849">
        <v>65</v>
      </c>
      <c r="N251" s="849">
        <v>71</v>
      </c>
      <c r="O251" s="849">
        <v>4615</v>
      </c>
      <c r="P251" s="837">
        <v>1.3396226415094339</v>
      </c>
      <c r="Q251" s="850">
        <v>65</v>
      </c>
    </row>
    <row r="252" spans="1:17" ht="14.4" customHeight="1" x14ac:dyDescent="0.3">
      <c r="A252" s="831" t="s">
        <v>5876</v>
      </c>
      <c r="B252" s="832" t="s">
        <v>5713</v>
      </c>
      <c r="C252" s="832" t="s">
        <v>5586</v>
      </c>
      <c r="D252" s="832" t="s">
        <v>5726</v>
      </c>
      <c r="E252" s="832" t="s">
        <v>5727</v>
      </c>
      <c r="F252" s="849">
        <v>1</v>
      </c>
      <c r="G252" s="849">
        <v>592</v>
      </c>
      <c r="H252" s="849">
        <v>0.5</v>
      </c>
      <c r="I252" s="849">
        <v>592</v>
      </c>
      <c r="J252" s="849">
        <v>2</v>
      </c>
      <c r="K252" s="849">
        <v>1184</v>
      </c>
      <c r="L252" s="849">
        <v>1</v>
      </c>
      <c r="M252" s="849">
        <v>592</v>
      </c>
      <c r="N252" s="849">
        <v>2</v>
      </c>
      <c r="O252" s="849">
        <v>1184</v>
      </c>
      <c r="P252" s="837">
        <v>1</v>
      </c>
      <c r="Q252" s="850">
        <v>592</v>
      </c>
    </row>
    <row r="253" spans="1:17" ht="14.4" customHeight="1" x14ac:dyDescent="0.3">
      <c r="A253" s="831" t="s">
        <v>5876</v>
      </c>
      <c r="B253" s="832" t="s">
        <v>5713</v>
      </c>
      <c r="C253" s="832" t="s">
        <v>5586</v>
      </c>
      <c r="D253" s="832" t="s">
        <v>5728</v>
      </c>
      <c r="E253" s="832" t="s">
        <v>5729</v>
      </c>
      <c r="F253" s="849">
        <v>1</v>
      </c>
      <c r="G253" s="849">
        <v>617</v>
      </c>
      <c r="H253" s="849">
        <v>1</v>
      </c>
      <c r="I253" s="849">
        <v>617</v>
      </c>
      <c r="J253" s="849">
        <v>1</v>
      </c>
      <c r="K253" s="849">
        <v>617</v>
      </c>
      <c r="L253" s="849">
        <v>1</v>
      </c>
      <c r="M253" s="849">
        <v>617</v>
      </c>
      <c r="N253" s="849">
        <v>2</v>
      </c>
      <c r="O253" s="849">
        <v>1234</v>
      </c>
      <c r="P253" s="837">
        <v>2</v>
      </c>
      <c r="Q253" s="850">
        <v>617</v>
      </c>
    </row>
    <row r="254" spans="1:17" ht="14.4" customHeight="1" x14ac:dyDescent="0.3">
      <c r="A254" s="831" t="s">
        <v>5876</v>
      </c>
      <c r="B254" s="832" t="s">
        <v>5713</v>
      </c>
      <c r="C254" s="832" t="s">
        <v>5586</v>
      </c>
      <c r="D254" s="832" t="s">
        <v>5734</v>
      </c>
      <c r="E254" s="832" t="s">
        <v>5735</v>
      </c>
      <c r="F254" s="849"/>
      <c r="G254" s="849"/>
      <c r="H254" s="849"/>
      <c r="I254" s="849"/>
      <c r="J254" s="849">
        <v>3</v>
      </c>
      <c r="K254" s="849">
        <v>72</v>
      </c>
      <c r="L254" s="849">
        <v>1</v>
      </c>
      <c r="M254" s="849">
        <v>24</v>
      </c>
      <c r="N254" s="849">
        <v>1</v>
      </c>
      <c r="O254" s="849">
        <v>24</v>
      </c>
      <c r="P254" s="837">
        <v>0.33333333333333331</v>
      </c>
      <c r="Q254" s="850">
        <v>24</v>
      </c>
    </row>
    <row r="255" spans="1:17" ht="14.4" customHeight="1" x14ac:dyDescent="0.3">
      <c r="A255" s="831" t="s">
        <v>5876</v>
      </c>
      <c r="B255" s="832" t="s">
        <v>5713</v>
      </c>
      <c r="C255" s="832" t="s">
        <v>5586</v>
      </c>
      <c r="D255" s="832" t="s">
        <v>5740</v>
      </c>
      <c r="E255" s="832" t="s">
        <v>5741</v>
      </c>
      <c r="F255" s="849">
        <v>225</v>
      </c>
      <c r="G255" s="849">
        <v>17325</v>
      </c>
      <c r="H255" s="849">
        <v>0.83643122676579928</v>
      </c>
      <c r="I255" s="849">
        <v>77</v>
      </c>
      <c r="J255" s="849">
        <v>269</v>
      </c>
      <c r="K255" s="849">
        <v>20713</v>
      </c>
      <c r="L255" s="849">
        <v>1</v>
      </c>
      <c r="M255" s="849">
        <v>77</v>
      </c>
      <c r="N255" s="849">
        <v>292</v>
      </c>
      <c r="O255" s="849">
        <v>22484</v>
      </c>
      <c r="P255" s="837">
        <v>1.0855018587360594</v>
      </c>
      <c r="Q255" s="850">
        <v>77</v>
      </c>
    </row>
    <row r="256" spans="1:17" ht="14.4" customHeight="1" x14ac:dyDescent="0.3">
      <c r="A256" s="831" t="s">
        <v>5876</v>
      </c>
      <c r="B256" s="832" t="s">
        <v>5713</v>
      </c>
      <c r="C256" s="832" t="s">
        <v>5586</v>
      </c>
      <c r="D256" s="832" t="s">
        <v>5744</v>
      </c>
      <c r="E256" s="832" t="s">
        <v>5745</v>
      </c>
      <c r="F256" s="849">
        <v>1</v>
      </c>
      <c r="G256" s="849">
        <v>24</v>
      </c>
      <c r="H256" s="849">
        <v>0.125</v>
      </c>
      <c r="I256" s="849">
        <v>24</v>
      </c>
      <c r="J256" s="849">
        <v>8</v>
      </c>
      <c r="K256" s="849">
        <v>192</v>
      </c>
      <c r="L256" s="849">
        <v>1</v>
      </c>
      <c r="M256" s="849">
        <v>24</v>
      </c>
      <c r="N256" s="849">
        <v>5</v>
      </c>
      <c r="O256" s="849">
        <v>120</v>
      </c>
      <c r="P256" s="837">
        <v>0.625</v>
      </c>
      <c r="Q256" s="850">
        <v>24</v>
      </c>
    </row>
    <row r="257" spans="1:17" ht="14.4" customHeight="1" x14ac:dyDescent="0.3">
      <c r="A257" s="831" t="s">
        <v>5876</v>
      </c>
      <c r="B257" s="832" t="s">
        <v>5713</v>
      </c>
      <c r="C257" s="832" t="s">
        <v>5586</v>
      </c>
      <c r="D257" s="832" t="s">
        <v>5756</v>
      </c>
      <c r="E257" s="832" t="s">
        <v>5757</v>
      </c>
      <c r="F257" s="849">
        <v>4</v>
      </c>
      <c r="G257" s="849">
        <v>264</v>
      </c>
      <c r="H257" s="849">
        <v>1.3333333333333333</v>
      </c>
      <c r="I257" s="849">
        <v>66</v>
      </c>
      <c r="J257" s="849">
        <v>3</v>
      </c>
      <c r="K257" s="849">
        <v>198</v>
      </c>
      <c r="L257" s="849">
        <v>1</v>
      </c>
      <c r="M257" s="849">
        <v>66</v>
      </c>
      <c r="N257" s="849">
        <v>1</v>
      </c>
      <c r="O257" s="849">
        <v>66</v>
      </c>
      <c r="P257" s="837">
        <v>0.33333333333333331</v>
      </c>
      <c r="Q257" s="850">
        <v>66</v>
      </c>
    </row>
    <row r="258" spans="1:17" ht="14.4" customHeight="1" x14ac:dyDescent="0.3">
      <c r="A258" s="831" t="s">
        <v>5876</v>
      </c>
      <c r="B258" s="832" t="s">
        <v>5713</v>
      </c>
      <c r="C258" s="832" t="s">
        <v>5586</v>
      </c>
      <c r="D258" s="832" t="s">
        <v>5760</v>
      </c>
      <c r="E258" s="832" t="s">
        <v>5761</v>
      </c>
      <c r="F258" s="849">
        <v>246</v>
      </c>
      <c r="G258" s="849">
        <v>4182</v>
      </c>
      <c r="H258" s="849">
        <v>0.83959044368600677</v>
      </c>
      <c r="I258" s="849">
        <v>17</v>
      </c>
      <c r="J258" s="849">
        <v>293</v>
      </c>
      <c r="K258" s="849">
        <v>4981</v>
      </c>
      <c r="L258" s="849">
        <v>1</v>
      </c>
      <c r="M258" s="849">
        <v>17</v>
      </c>
      <c r="N258" s="849">
        <v>356</v>
      </c>
      <c r="O258" s="849">
        <v>6052</v>
      </c>
      <c r="P258" s="837">
        <v>1.2150170648464165</v>
      </c>
      <c r="Q258" s="850">
        <v>17</v>
      </c>
    </row>
    <row r="259" spans="1:17" ht="14.4" customHeight="1" x14ac:dyDescent="0.3">
      <c r="A259" s="831" t="s">
        <v>5876</v>
      </c>
      <c r="B259" s="832" t="s">
        <v>5713</v>
      </c>
      <c r="C259" s="832" t="s">
        <v>5586</v>
      </c>
      <c r="D259" s="832" t="s">
        <v>5766</v>
      </c>
      <c r="E259" s="832" t="s">
        <v>5767</v>
      </c>
      <c r="F259" s="849">
        <v>1</v>
      </c>
      <c r="G259" s="849">
        <v>25</v>
      </c>
      <c r="H259" s="849">
        <v>0.33333333333333331</v>
      </c>
      <c r="I259" s="849">
        <v>25</v>
      </c>
      <c r="J259" s="849">
        <v>3</v>
      </c>
      <c r="K259" s="849">
        <v>75</v>
      </c>
      <c r="L259" s="849">
        <v>1</v>
      </c>
      <c r="M259" s="849">
        <v>25</v>
      </c>
      <c r="N259" s="849">
        <v>3</v>
      </c>
      <c r="O259" s="849">
        <v>75</v>
      </c>
      <c r="P259" s="837">
        <v>1</v>
      </c>
      <c r="Q259" s="850">
        <v>25</v>
      </c>
    </row>
    <row r="260" spans="1:17" ht="14.4" customHeight="1" x14ac:dyDescent="0.3">
      <c r="A260" s="831" t="s">
        <v>5876</v>
      </c>
      <c r="B260" s="832" t="s">
        <v>5713</v>
      </c>
      <c r="C260" s="832" t="s">
        <v>5586</v>
      </c>
      <c r="D260" s="832" t="s">
        <v>5768</v>
      </c>
      <c r="E260" s="832" t="s">
        <v>5769</v>
      </c>
      <c r="F260" s="849">
        <v>1</v>
      </c>
      <c r="G260" s="849">
        <v>742</v>
      </c>
      <c r="H260" s="849">
        <v>1</v>
      </c>
      <c r="I260" s="849">
        <v>742</v>
      </c>
      <c r="J260" s="849">
        <v>1</v>
      </c>
      <c r="K260" s="849">
        <v>742</v>
      </c>
      <c r="L260" s="849">
        <v>1</v>
      </c>
      <c r="M260" s="849">
        <v>742</v>
      </c>
      <c r="N260" s="849">
        <v>1</v>
      </c>
      <c r="O260" s="849">
        <v>742</v>
      </c>
      <c r="P260" s="837">
        <v>1</v>
      </c>
      <c r="Q260" s="850">
        <v>742</v>
      </c>
    </row>
    <row r="261" spans="1:17" ht="14.4" customHeight="1" x14ac:dyDescent="0.3">
      <c r="A261" s="831" t="s">
        <v>5876</v>
      </c>
      <c r="B261" s="832" t="s">
        <v>5713</v>
      </c>
      <c r="C261" s="832" t="s">
        <v>5586</v>
      </c>
      <c r="D261" s="832" t="s">
        <v>5770</v>
      </c>
      <c r="E261" s="832" t="s">
        <v>5771</v>
      </c>
      <c r="F261" s="849">
        <v>2</v>
      </c>
      <c r="G261" s="849">
        <v>362</v>
      </c>
      <c r="H261" s="849">
        <v>0.5</v>
      </c>
      <c r="I261" s="849">
        <v>181</v>
      </c>
      <c r="J261" s="849">
        <v>4</v>
      </c>
      <c r="K261" s="849">
        <v>724</v>
      </c>
      <c r="L261" s="849">
        <v>1</v>
      </c>
      <c r="M261" s="849">
        <v>181</v>
      </c>
      <c r="N261" s="849">
        <v>5</v>
      </c>
      <c r="O261" s="849">
        <v>905</v>
      </c>
      <c r="P261" s="837">
        <v>1.25</v>
      </c>
      <c r="Q261" s="850">
        <v>181</v>
      </c>
    </row>
    <row r="262" spans="1:17" ht="14.4" customHeight="1" x14ac:dyDescent="0.3">
      <c r="A262" s="831" t="s">
        <v>5876</v>
      </c>
      <c r="B262" s="832" t="s">
        <v>5713</v>
      </c>
      <c r="C262" s="832" t="s">
        <v>5586</v>
      </c>
      <c r="D262" s="832" t="s">
        <v>5776</v>
      </c>
      <c r="E262" s="832" t="s">
        <v>5777</v>
      </c>
      <c r="F262" s="849">
        <v>7</v>
      </c>
      <c r="G262" s="849">
        <v>1778</v>
      </c>
      <c r="H262" s="849">
        <v>0.41176470588235292</v>
      </c>
      <c r="I262" s="849">
        <v>254</v>
      </c>
      <c r="J262" s="849">
        <v>17</v>
      </c>
      <c r="K262" s="849">
        <v>4318</v>
      </c>
      <c r="L262" s="849">
        <v>1</v>
      </c>
      <c r="M262" s="849">
        <v>254</v>
      </c>
      <c r="N262" s="849">
        <v>16</v>
      </c>
      <c r="O262" s="849">
        <v>4064</v>
      </c>
      <c r="P262" s="837">
        <v>0.94117647058823528</v>
      </c>
      <c r="Q262" s="850">
        <v>254</v>
      </c>
    </row>
    <row r="263" spans="1:17" ht="14.4" customHeight="1" x14ac:dyDescent="0.3">
      <c r="A263" s="831" t="s">
        <v>5876</v>
      </c>
      <c r="B263" s="832" t="s">
        <v>5713</v>
      </c>
      <c r="C263" s="832" t="s">
        <v>5586</v>
      </c>
      <c r="D263" s="832" t="s">
        <v>5778</v>
      </c>
      <c r="E263" s="832" t="s">
        <v>5779</v>
      </c>
      <c r="F263" s="849">
        <v>1</v>
      </c>
      <c r="G263" s="849">
        <v>268</v>
      </c>
      <c r="H263" s="849">
        <v>0.5</v>
      </c>
      <c r="I263" s="849">
        <v>268</v>
      </c>
      <c r="J263" s="849">
        <v>2</v>
      </c>
      <c r="K263" s="849">
        <v>536</v>
      </c>
      <c r="L263" s="849">
        <v>1</v>
      </c>
      <c r="M263" s="849">
        <v>268</v>
      </c>
      <c r="N263" s="849">
        <v>2</v>
      </c>
      <c r="O263" s="849">
        <v>536</v>
      </c>
      <c r="P263" s="837">
        <v>1</v>
      </c>
      <c r="Q263" s="850">
        <v>268</v>
      </c>
    </row>
    <row r="264" spans="1:17" ht="14.4" customHeight="1" x14ac:dyDescent="0.3">
      <c r="A264" s="831" t="s">
        <v>5876</v>
      </c>
      <c r="B264" s="832" t="s">
        <v>5713</v>
      </c>
      <c r="C264" s="832" t="s">
        <v>5586</v>
      </c>
      <c r="D264" s="832" t="s">
        <v>5782</v>
      </c>
      <c r="E264" s="832" t="s">
        <v>5783</v>
      </c>
      <c r="F264" s="849">
        <v>4</v>
      </c>
      <c r="G264" s="849">
        <v>868</v>
      </c>
      <c r="H264" s="849">
        <v>0.36363636363636365</v>
      </c>
      <c r="I264" s="849">
        <v>217</v>
      </c>
      <c r="J264" s="849">
        <v>11</v>
      </c>
      <c r="K264" s="849">
        <v>2387</v>
      </c>
      <c r="L264" s="849">
        <v>1</v>
      </c>
      <c r="M264" s="849">
        <v>217</v>
      </c>
      <c r="N264" s="849">
        <v>25</v>
      </c>
      <c r="O264" s="849">
        <v>5425</v>
      </c>
      <c r="P264" s="837">
        <v>2.2727272727272729</v>
      </c>
      <c r="Q264" s="850">
        <v>217</v>
      </c>
    </row>
    <row r="265" spans="1:17" ht="14.4" customHeight="1" x14ac:dyDescent="0.3">
      <c r="A265" s="831" t="s">
        <v>5876</v>
      </c>
      <c r="B265" s="832" t="s">
        <v>5713</v>
      </c>
      <c r="C265" s="832" t="s">
        <v>5586</v>
      </c>
      <c r="D265" s="832" t="s">
        <v>5786</v>
      </c>
      <c r="E265" s="832" t="s">
        <v>5787</v>
      </c>
      <c r="F265" s="849">
        <v>1</v>
      </c>
      <c r="G265" s="849">
        <v>592</v>
      </c>
      <c r="H265" s="849">
        <v>0.5</v>
      </c>
      <c r="I265" s="849">
        <v>592</v>
      </c>
      <c r="J265" s="849">
        <v>2</v>
      </c>
      <c r="K265" s="849">
        <v>1184</v>
      </c>
      <c r="L265" s="849">
        <v>1</v>
      </c>
      <c r="M265" s="849">
        <v>592</v>
      </c>
      <c r="N265" s="849">
        <v>2</v>
      </c>
      <c r="O265" s="849">
        <v>1184</v>
      </c>
      <c r="P265" s="837">
        <v>1</v>
      </c>
      <c r="Q265" s="850">
        <v>592</v>
      </c>
    </row>
    <row r="266" spans="1:17" ht="14.4" customHeight="1" x14ac:dyDescent="0.3">
      <c r="A266" s="831" t="s">
        <v>5876</v>
      </c>
      <c r="B266" s="832" t="s">
        <v>5713</v>
      </c>
      <c r="C266" s="832" t="s">
        <v>5586</v>
      </c>
      <c r="D266" s="832" t="s">
        <v>5790</v>
      </c>
      <c r="E266" s="832" t="s">
        <v>5791</v>
      </c>
      <c r="F266" s="849">
        <v>1</v>
      </c>
      <c r="G266" s="849">
        <v>547</v>
      </c>
      <c r="H266" s="849">
        <v>1</v>
      </c>
      <c r="I266" s="849">
        <v>547</v>
      </c>
      <c r="J266" s="849">
        <v>1</v>
      </c>
      <c r="K266" s="849">
        <v>547</v>
      </c>
      <c r="L266" s="849">
        <v>1</v>
      </c>
      <c r="M266" s="849">
        <v>547</v>
      </c>
      <c r="N266" s="849">
        <v>2</v>
      </c>
      <c r="O266" s="849">
        <v>1094</v>
      </c>
      <c r="P266" s="837">
        <v>2</v>
      </c>
      <c r="Q266" s="850">
        <v>547</v>
      </c>
    </row>
    <row r="267" spans="1:17" ht="14.4" customHeight="1" x14ac:dyDescent="0.3">
      <c r="A267" s="831" t="s">
        <v>5876</v>
      </c>
      <c r="B267" s="832" t="s">
        <v>5713</v>
      </c>
      <c r="C267" s="832" t="s">
        <v>5586</v>
      </c>
      <c r="D267" s="832" t="s">
        <v>5794</v>
      </c>
      <c r="E267" s="832" t="s">
        <v>5795</v>
      </c>
      <c r="F267" s="849">
        <v>1</v>
      </c>
      <c r="G267" s="849">
        <v>736</v>
      </c>
      <c r="H267" s="849">
        <v>1</v>
      </c>
      <c r="I267" s="849">
        <v>736</v>
      </c>
      <c r="J267" s="849">
        <v>1</v>
      </c>
      <c r="K267" s="849">
        <v>736</v>
      </c>
      <c r="L267" s="849">
        <v>1</v>
      </c>
      <c r="M267" s="849">
        <v>736</v>
      </c>
      <c r="N267" s="849">
        <v>2</v>
      </c>
      <c r="O267" s="849">
        <v>1472</v>
      </c>
      <c r="P267" s="837">
        <v>2</v>
      </c>
      <c r="Q267" s="850">
        <v>736</v>
      </c>
    </row>
    <row r="268" spans="1:17" ht="14.4" customHeight="1" x14ac:dyDescent="0.3">
      <c r="A268" s="831" t="s">
        <v>5876</v>
      </c>
      <c r="B268" s="832" t="s">
        <v>5713</v>
      </c>
      <c r="C268" s="832" t="s">
        <v>5586</v>
      </c>
      <c r="D268" s="832" t="s">
        <v>5798</v>
      </c>
      <c r="E268" s="832" t="s">
        <v>5799</v>
      </c>
      <c r="F268" s="849">
        <v>1</v>
      </c>
      <c r="G268" s="849">
        <v>346</v>
      </c>
      <c r="H268" s="849">
        <v>0.5</v>
      </c>
      <c r="I268" s="849">
        <v>346</v>
      </c>
      <c r="J268" s="849">
        <v>2</v>
      </c>
      <c r="K268" s="849">
        <v>692</v>
      </c>
      <c r="L268" s="849">
        <v>1</v>
      </c>
      <c r="M268" s="849">
        <v>346</v>
      </c>
      <c r="N268" s="849">
        <v>2</v>
      </c>
      <c r="O268" s="849">
        <v>692</v>
      </c>
      <c r="P268" s="837">
        <v>1</v>
      </c>
      <c r="Q268" s="850">
        <v>346</v>
      </c>
    </row>
    <row r="269" spans="1:17" ht="14.4" customHeight="1" x14ac:dyDescent="0.3">
      <c r="A269" s="831" t="s">
        <v>5876</v>
      </c>
      <c r="B269" s="832" t="s">
        <v>5713</v>
      </c>
      <c r="C269" s="832" t="s">
        <v>5586</v>
      </c>
      <c r="D269" s="832" t="s">
        <v>5808</v>
      </c>
      <c r="E269" s="832" t="s">
        <v>5809</v>
      </c>
      <c r="F269" s="849">
        <v>1</v>
      </c>
      <c r="G269" s="849">
        <v>410</v>
      </c>
      <c r="H269" s="849">
        <v>1</v>
      </c>
      <c r="I269" s="849">
        <v>410</v>
      </c>
      <c r="J269" s="849">
        <v>1</v>
      </c>
      <c r="K269" s="849">
        <v>410</v>
      </c>
      <c r="L269" s="849">
        <v>1</v>
      </c>
      <c r="M269" s="849">
        <v>410</v>
      </c>
      <c r="N269" s="849">
        <v>6</v>
      </c>
      <c r="O269" s="849">
        <v>2460</v>
      </c>
      <c r="P269" s="837">
        <v>6</v>
      </c>
      <c r="Q269" s="850">
        <v>410</v>
      </c>
    </row>
    <row r="270" spans="1:17" ht="14.4" customHeight="1" x14ac:dyDescent="0.3">
      <c r="A270" s="831" t="s">
        <v>5876</v>
      </c>
      <c r="B270" s="832" t="s">
        <v>5713</v>
      </c>
      <c r="C270" s="832" t="s">
        <v>5586</v>
      </c>
      <c r="D270" s="832" t="s">
        <v>5812</v>
      </c>
      <c r="E270" s="832" t="s">
        <v>5813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1180</v>
      </c>
      <c r="P270" s="837"/>
      <c r="Q270" s="850">
        <v>590</v>
      </c>
    </row>
    <row r="271" spans="1:17" ht="14.4" customHeight="1" x14ac:dyDescent="0.3">
      <c r="A271" s="831" t="s">
        <v>5876</v>
      </c>
      <c r="B271" s="832" t="s">
        <v>5713</v>
      </c>
      <c r="C271" s="832" t="s">
        <v>5586</v>
      </c>
      <c r="D271" s="832" t="s">
        <v>5826</v>
      </c>
      <c r="E271" s="832" t="s">
        <v>5827</v>
      </c>
      <c r="F271" s="849">
        <v>1</v>
      </c>
      <c r="G271" s="849">
        <v>919</v>
      </c>
      <c r="H271" s="849">
        <v>0.5</v>
      </c>
      <c r="I271" s="849">
        <v>919</v>
      </c>
      <c r="J271" s="849">
        <v>2</v>
      </c>
      <c r="K271" s="849">
        <v>1838</v>
      </c>
      <c r="L271" s="849">
        <v>1</v>
      </c>
      <c r="M271" s="849">
        <v>919</v>
      </c>
      <c r="N271" s="849">
        <v>5</v>
      </c>
      <c r="O271" s="849">
        <v>4595</v>
      </c>
      <c r="P271" s="837">
        <v>2.5</v>
      </c>
      <c r="Q271" s="850">
        <v>919</v>
      </c>
    </row>
    <row r="272" spans="1:17" ht="14.4" customHeight="1" x14ac:dyDescent="0.3">
      <c r="A272" s="831" t="s">
        <v>5876</v>
      </c>
      <c r="B272" s="832" t="s">
        <v>5713</v>
      </c>
      <c r="C272" s="832" t="s">
        <v>5586</v>
      </c>
      <c r="D272" s="832" t="s">
        <v>5828</v>
      </c>
      <c r="E272" s="832" t="s">
        <v>5829</v>
      </c>
      <c r="F272" s="849">
        <v>1</v>
      </c>
      <c r="G272" s="849">
        <v>896</v>
      </c>
      <c r="H272" s="849">
        <v>0.5</v>
      </c>
      <c r="I272" s="849">
        <v>896</v>
      </c>
      <c r="J272" s="849">
        <v>2</v>
      </c>
      <c r="K272" s="849">
        <v>1792</v>
      </c>
      <c r="L272" s="849">
        <v>1</v>
      </c>
      <c r="M272" s="849">
        <v>896</v>
      </c>
      <c r="N272" s="849">
        <v>5</v>
      </c>
      <c r="O272" s="849">
        <v>4480</v>
      </c>
      <c r="P272" s="837">
        <v>2.5</v>
      </c>
      <c r="Q272" s="850">
        <v>896</v>
      </c>
    </row>
    <row r="273" spans="1:17" ht="14.4" customHeight="1" x14ac:dyDescent="0.3">
      <c r="A273" s="831" t="s">
        <v>5876</v>
      </c>
      <c r="B273" s="832" t="s">
        <v>5713</v>
      </c>
      <c r="C273" s="832" t="s">
        <v>5586</v>
      </c>
      <c r="D273" s="832" t="s">
        <v>5872</v>
      </c>
      <c r="E273" s="832" t="s">
        <v>5873</v>
      </c>
      <c r="F273" s="849"/>
      <c r="G273" s="849"/>
      <c r="H273" s="849"/>
      <c r="I273" s="849"/>
      <c r="J273" s="849"/>
      <c r="K273" s="849"/>
      <c r="L273" s="849"/>
      <c r="M273" s="849"/>
      <c r="N273" s="849">
        <v>4</v>
      </c>
      <c r="O273" s="849">
        <v>976</v>
      </c>
      <c r="P273" s="837"/>
      <c r="Q273" s="850">
        <v>244</v>
      </c>
    </row>
    <row r="274" spans="1:17" ht="14.4" customHeight="1" x14ac:dyDescent="0.3">
      <c r="A274" s="831" t="s">
        <v>5393</v>
      </c>
      <c r="B274" s="832" t="s">
        <v>5394</v>
      </c>
      <c r="C274" s="832" t="s">
        <v>5586</v>
      </c>
      <c r="D274" s="832" t="s">
        <v>5591</v>
      </c>
      <c r="E274" s="832" t="s">
        <v>5592</v>
      </c>
      <c r="F274" s="849">
        <v>3</v>
      </c>
      <c r="G274" s="849">
        <v>111</v>
      </c>
      <c r="H274" s="849">
        <v>1.5</v>
      </c>
      <c r="I274" s="849">
        <v>37</v>
      </c>
      <c r="J274" s="849">
        <v>2</v>
      </c>
      <c r="K274" s="849">
        <v>74</v>
      </c>
      <c r="L274" s="849">
        <v>1</v>
      </c>
      <c r="M274" s="849">
        <v>37</v>
      </c>
      <c r="N274" s="849"/>
      <c r="O274" s="849"/>
      <c r="P274" s="837"/>
      <c r="Q274" s="850"/>
    </row>
    <row r="275" spans="1:17" ht="14.4" customHeight="1" x14ac:dyDescent="0.3">
      <c r="A275" s="831" t="s">
        <v>5393</v>
      </c>
      <c r="B275" s="832" t="s">
        <v>5394</v>
      </c>
      <c r="C275" s="832" t="s">
        <v>5586</v>
      </c>
      <c r="D275" s="832" t="s">
        <v>5621</v>
      </c>
      <c r="E275" s="832" t="s">
        <v>5622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355</v>
      </c>
      <c r="P275" s="837"/>
      <c r="Q275" s="850">
        <v>355</v>
      </c>
    </row>
    <row r="276" spans="1:17" ht="14.4" customHeight="1" x14ac:dyDescent="0.3">
      <c r="A276" s="831" t="s">
        <v>5393</v>
      </c>
      <c r="B276" s="832" t="s">
        <v>5394</v>
      </c>
      <c r="C276" s="832" t="s">
        <v>5586</v>
      </c>
      <c r="D276" s="832" t="s">
        <v>5627</v>
      </c>
      <c r="E276" s="832" t="s">
        <v>5628</v>
      </c>
      <c r="F276" s="849">
        <v>3</v>
      </c>
      <c r="G276" s="849">
        <v>519</v>
      </c>
      <c r="H276" s="849"/>
      <c r="I276" s="849">
        <v>173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5393</v>
      </c>
      <c r="B277" s="832" t="s">
        <v>5394</v>
      </c>
      <c r="C277" s="832" t="s">
        <v>5586</v>
      </c>
      <c r="D277" s="832" t="s">
        <v>5633</v>
      </c>
      <c r="E277" s="832" t="s">
        <v>5634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178</v>
      </c>
      <c r="P277" s="837"/>
      <c r="Q277" s="850">
        <v>178</v>
      </c>
    </row>
    <row r="278" spans="1:17" ht="14.4" customHeight="1" x14ac:dyDescent="0.3">
      <c r="A278" s="831" t="s">
        <v>5393</v>
      </c>
      <c r="B278" s="832" t="s">
        <v>5658</v>
      </c>
      <c r="C278" s="832" t="s">
        <v>5586</v>
      </c>
      <c r="D278" s="832" t="s">
        <v>5667</v>
      </c>
      <c r="E278" s="832" t="s">
        <v>5668</v>
      </c>
      <c r="F278" s="849"/>
      <c r="G278" s="849"/>
      <c r="H278" s="849"/>
      <c r="I278" s="849"/>
      <c r="J278" s="849">
        <v>3</v>
      </c>
      <c r="K278" s="849">
        <v>38382</v>
      </c>
      <c r="L278" s="849">
        <v>1</v>
      </c>
      <c r="M278" s="849">
        <v>12794</v>
      </c>
      <c r="N278" s="849">
        <v>6</v>
      </c>
      <c r="O278" s="849">
        <v>76776</v>
      </c>
      <c r="P278" s="837">
        <v>2.0003126465530716</v>
      </c>
      <c r="Q278" s="850">
        <v>12796</v>
      </c>
    </row>
    <row r="279" spans="1:17" ht="14.4" customHeight="1" x14ac:dyDescent="0.3">
      <c r="A279" s="831" t="s">
        <v>5393</v>
      </c>
      <c r="B279" s="832" t="s">
        <v>5713</v>
      </c>
      <c r="C279" s="832" t="s">
        <v>5586</v>
      </c>
      <c r="D279" s="832" t="s">
        <v>5714</v>
      </c>
      <c r="E279" s="832" t="s">
        <v>5715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222</v>
      </c>
      <c r="P279" s="837"/>
      <c r="Q279" s="850">
        <v>222</v>
      </c>
    </row>
    <row r="280" spans="1:17" ht="14.4" customHeight="1" x14ac:dyDescent="0.3">
      <c r="A280" s="831" t="s">
        <v>5393</v>
      </c>
      <c r="B280" s="832" t="s">
        <v>5713</v>
      </c>
      <c r="C280" s="832" t="s">
        <v>5586</v>
      </c>
      <c r="D280" s="832" t="s">
        <v>5716</v>
      </c>
      <c r="E280" s="832" t="s">
        <v>5717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509</v>
      </c>
      <c r="P280" s="837"/>
      <c r="Q280" s="850">
        <v>509</v>
      </c>
    </row>
    <row r="281" spans="1:17" ht="14.4" customHeight="1" x14ac:dyDescent="0.3">
      <c r="A281" s="831" t="s">
        <v>5393</v>
      </c>
      <c r="B281" s="832" t="s">
        <v>5713</v>
      </c>
      <c r="C281" s="832" t="s">
        <v>5586</v>
      </c>
      <c r="D281" s="832" t="s">
        <v>5718</v>
      </c>
      <c r="E281" s="832" t="s">
        <v>5719</v>
      </c>
      <c r="F281" s="849">
        <v>1</v>
      </c>
      <c r="G281" s="849">
        <v>354</v>
      </c>
      <c r="H281" s="849">
        <v>0.5</v>
      </c>
      <c r="I281" s="849">
        <v>354</v>
      </c>
      <c r="J281" s="849">
        <v>2</v>
      </c>
      <c r="K281" s="849">
        <v>708</v>
      </c>
      <c r="L281" s="849">
        <v>1</v>
      </c>
      <c r="M281" s="849">
        <v>354</v>
      </c>
      <c r="N281" s="849">
        <v>1</v>
      </c>
      <c r="O281" s="849">
        <v>354</v>
      </c>
      <c r="P281" s="837">
        <v>0.5</v>
      </c>
      <c r="Q281" s="850">
        <v>354</v>
      </c>
    </row>
    <row r="282" spans="1:17" ht="14.4" customHeight="1" x14ac:dyDescent="0.3">
      <c r="A282" s="831" t="s">
        <v>5393</v>
      </c>
      <c r="B282" s="832" t="s">
        <v>5713</v>
      </c>
      <c r="C282" s="832" t="s">
        <v>5586</v>
      </c>
      <c r="D282" s="832" t="s">
        <v>5722</v>
      </c>
      <c r="E282" s="832" t="s">
        <v>5723</v>
      </c>
      <c r="F282" s="849">
        <v>27</v>
      </c>
      <c r="G282" s="849">
        <v>1755</v>
      </c>
      <c r="H282" s="849">
        <v>0.46551724137931033</v>
      </c>
      <c r="I282" s="849">
        <v>65</v>
      </c>
      <c r="J282" s="849">
        <v>58</v>
      </c>
      <c r="K282" s="849">
        <v>3770</v>
      </c>
      <c r="L282" s="849">
        <v>1</v>
      </c>
      <c r="M282" s="849">
        <v>65</v>
      </c>
      <c r="N282" s="849">
        <v>46</v>
      </c>
      <c r="O282" s="849">
        <v>2990</v>
      </c>
      <c r="P282" s="837">
        <v>0.7931034482758621</v>
      </c>
      <c r="Q282" s="850">
        <v>65</v>
      </c>
    </row>
    <row r="283" spans="1:17" ht="14.4" customHeight="1" x14ac:dyDescent="0.3">
      <c r="A283" s="831" t="s">
        <v>5393</v>
      </c>
      <c r="B283" s="832" t="s">
        <v>5713</v>
      </c>
      <c r="C283" s="832" t="s">
        <v>5586</v>
      </c>
      <c r="D283" s="832" t="s">
        <v>5726</v>
      </c>
      <c r="E283" s="832" t="s">
        <v>5727</v>
      </c>
      <c r="F283" s="849">
        <v>5</v>
      </c>
      <c r="G283" s="849">
        <v>2960</v>
      </c>
      <c r="H283" s="849"/>
      <c r="I283" s="849">
        <v>592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5393</v>
      </c>
      <c r="B284" s="832" t="s">
        <v>5713</v>
      </c>
      <c r="C284" s="832" t="s">
        <v>5586</v>
      </c>
      <c r="D284" s="832" t="s">
        <v>5734</v>
      </c>
      <c r="E284" s="832" t="s">
        <v>5735</v>
      </c>
      <c r="F284" s="849">
        <v>4</v>
      </c>
      <c r="G284" s="849">
        <v>96</v>
      </c>
      <c r="H284" s="849">
        <v>1.3333333333333333</v>
      </c>
      <c r="I284" s="849">
        <v>24</v>
      </c>
      <c r="J284" s="849">
        <v>3</v>
      </c>
      <c r="K284" s="849">
        <v>72</v>
      </c>
      <c r="L284" s="849">
        <v>1</v>
      </c>
      <c r="M284" s="849">
        <v>24</v>
      </c>
      <c r="N284" s="849">
        <v>4</v>
      </c>
      <c r="O284" s="849">
        <v>96</v>
      </c>
      <c r="P284" s="837">
        <v>1.3333333333333333</v>
      </c>
      <c r="Q284" s="850">
        <v>24</v>
      </c>
    </row>
    <row r="285" spans="1:17" ht="14.4" customHeight="1" x14ac:dyDescent="0.3">
      <c r="A285" s="831" t="s">
        <v>5393</v>
      </c>
      <c r="B285" s="832" t="s">
        <v>5713</v>
      </c>
      <c r="C285" s="832" t="s">
        <v>5586</v>
      </c>
      <c r="D285" s="832" t="s">
        <v>5738</v>
      </c>
      <c r="E285" s="832" t="s">
        <v>5739</v>
      </c>
      <c r="F285" s="849">
        <v>8</v>
      </c>
      <c r="G285" s="849">
        <v>440</v>
      </c>
      <c r="H285" s="849">
        <v>0.26666666666666666</v>
      </c>
      <c r="I285" s="849">
        <v>55</v>
      </c>
      <c r="J285" s="849">
        <v>30</v>
      </c>
      <c r="K285" s="849">
        <v>1650</v>
      </c>
      <c r="L285" s="849">
        <v>1</v>
      </c>
      <c r="M285" s="849">
        <v>55</v>
      </c>
      <c r="N285" s="849">
        <v>25</v>
      </c>
      <c r="O285" s="849">
        <v>1375</v>
      </c>
      <c r="P285" s="837">
        <v>0.83333333333333337</v>
      </c>
      <c r="Q285" s="850">
        <v>55</v>
      </c>
    </row>
    <row r="286" spans="1:17" ht="14.4" customHeight="1" x14ac:dyDescent="0.3">
      <c r="A286" s="831" t="s">
        <v>5393</v>
      </c>
      <c r="B286" s="832" t="s">
        <v>5713</v>
      </c>
      <c r="C286" s="832" t="s">
        <v>5586</v>
      </c>
      <c r="D286" s="832" t="s">
        <v>5740</v>
      </c>
      <c r="E286" s="832" t="s">
        <v>5741</v>
      </c>
      <c r="F286" s="849">
        <v>288</v>
      </c>
      <c r="G286" s="849">
        <v>22176</v>
      </c>
      <c r="H286" s="849">
        <v>1.0105263157894737</v>
      </c>
      <c r="I286" s="849">
        <v>77</v>
      </c>
      <c r="J286" s="849">
        <v>285</v>
      </c>
      <c r="K286" s="849">
        <v>21945</v>
      </c>
      <c r="L286" s="849">
        <v>1</v>
      </c>
      <c r="M286" s="849">
        <v>77</v>
      </c>
      <c r="N286" s="849">
        <v>313</v>
      </c>
      <c r="O286" s="849">
        <v>24101</v>
      </c>
      <c r="P286" s="837">
        <v>1.0982456140350878</v>
      </c>
      <c r="Q286" s="850">
        <v>77</v>
      </c>
    </row>
    <row r="287" spans="1:17" ht="14.4" customHeight="1" x14ac:dyDescent="0.3">
      <c r="A287" s="831" t="s">
        <v>5393</v>
      </c>
      <c r="B287" s="832" t="s">
        <v>5713</v>
      </c>
      <c r="C287" s="832" t="s">
        <v>5586</v>
      </c>
      <c r="D287" s="832" t="s">
        <v>5744</v>
      </c>
      <c r="E287" s="832" t="s">
        <v>5745</v>
      </c>
      <c r="F287" s="849">
        <v>7</v>
      </c>
      <c r="G287" s="849">
        <v>168</v>
      </c>
      <c r="H287" s="849">
        <v>1.4</v>
      </c>
      <c r="I287" s="849">
        <v>24</v>
      </c>
      <c r="J287" s="849">
        <v>5</v>
      </c>
      <c r="K287" s="849">
        <v>120</v>
      </c>
      <c r="L287" s="849">
        <v>1</v>
      </c>
      <c r="M287" s="849">
        <v>24</v>
      </c>
      <c r="N287" s="849">
        <v>12</v>
      </c>
      <c r="O287" s="849">
        <v>288</v>
      </c>
      <c r="P287" s="837">
        <v>2.4</v>
      </c>
      <c r="Q287" s="850">
        <v>24</v>
      </c>
    </row>
    <row r="288" spans="1:17" ht="14.4" customHeight="1" x14ac:dyDescent="0.3">
      <c r="A288" s="831" t="s">
        <v>5393</v>
      </c>
      <c r="B288" s="832" t="s">
        <v>5713</v>
      </c>
      <c r="C288" s="832" t="s">
        <v>5586</v>
      </c>
      <c r="D288" s="832" t="s">
        <v>5756</v>
      </c>
      <c r="E288" s="832" t="s">
        <v>5757</v>
      </c>
      <c r="F288" s="849">
        <v>5</v>
      </c>
      <c r="G288" s="849">
        <v>330</v>
      </c>
      <c r="H288" s="849">
        <v>1.25</v>
      </c>
      <c r="I288" s="849">
        <v>66</v>
      </c>
      <c r="J288" s="849">
        <v>4</v>
      </c>
      <c r="K288" s="849">
        <v>264</v>
      </c>
      <c r="L288" s="849">
        <v>1</v>
      </c>
      <c r="M288" s="849">
        <v>66</v>
      </c>
      <c r="N288" s="849">
        <v>5</v>
      </c>
      <c r="O288" s="849">
        <v>330</v>
      </c>
      <c r="P288" s="837">
        <v>1.25</v>
      </c>
      <c r="Q288" s="850">
        <v>66</v>
      </c>
    </row>
    <row r="289" spans="1:17" ht="14.4" customHeight="1" x14ac:dyDescent="0.3">
      <c r="A289" s="831" t="s">
        <v>5393</v>
      </c>
      <c r="B289" s="832" t="s">
        <v>5713</v>
      </c>
      <c r="C289" s="832" t="s">
        <v>5586</v>
      </c>
      <c r="D289" s="832" t="s">
        <v>5760</v>
      </c>
      <c r="E289" s="832" t="s">
        <v>5761</v>
      </c>
      <c r="F289" s="849">
        <v>296</v>
      </c>
      <c r="G289" s="849">
        <v>5032</v>
      </c>
      <c r="H289" s="849">
        <v>1.0242214532871972</v>
      </c>
      <c r="I289" s="849">
        <v>17</v>
      </c>
      <c r="J289" s="849">
        <v>289</v>
      </c>
      <c r="K289" s="849">
        <v>4913</v>
      </c>
      <c r="L289" s="849">
        <v>1</v>
      </c>
      <c r="M289" s="849">
        <v>17</v>
      </c>
      <c r="N289" s="849">
        <v>314</v>
      </c>
      <c r="O289" s="849">
        <v>5338</v>
      </c>
      <c r="P289" s="837">
        <v>1.0865051903114187</v>
      </c>
      <c r="Q289" s="850">
        <v>17</v>
      </c>
    </row>
    <row r="290" spans="1:17" ht="14.4" customHeight="1" x14ac:dyDescent="0.3">
      <c r="A290" s="831" t="s">
        <v>5393</v>
      </c>
      <c r="B290" s="832" t="s">
        <v>5713</v>
      </c>
      <c r="C290" s="832" t="s">
        <v>5586</v>
      </c>
      <c r="D290" s="832" t="s">
        <v>5764</v>
      </c>
      <c r="E290" s="832" t="s">
        <v>5765</v>
      </c>
      <c r="F290" s="849"/>
      <c r="G290" s="849"/>
      <c r="H290" s="849"/>
      <c r="I290" s="849"/>
      <c r="J290" s="849"/>
      <c r="K290" s="849"/>
      <c r="L290" s="849"/>
      <c r="M290" s="849"/>
      <c r="N290" s="849">
        <v>16</v>
      </c>
      <c r="O290" s="849">
        <v>5600</v>
      </c>
      <c r="P290" s="837"/>
      <c r="Q290" s="850">
        <v>350</v>
      </c>
    </row>
    <row r="291" spans="1:17" ht="14.4" customHeight="1" x14ac:dyDescent="0.3">
      <c r="A291" s="831" t="s">
        <v>5393</v>
      </c>
      <c r="B291" s="832" t="s">
        <v>5713</v>
      </c>
      <c r="C291" s="832" t="s">
        <v>5586</v>
      </c>
      <c r="D291" s="832" t="s">
        <v>5766</v>
      </c>
      <c r="E291" s="832" t="s">
        <v>5767</v>
      </c>
      <c r="F291" s="849">
        <v>1</v>
      </c>
      <c r="G291" s="849">
        <v>25</v>
      </c>
      <c r="H291" s="849">
        <v>0.5</v>
      </c>
      <c r="I291" s="849">
        <v>25</v>
      </c>
      <c r="J291" s="849">
        <v>2</v>
      </c>
      <c r="K291" s="849">
        <v>50</v>
      </c>
      <c r="L291" s="849">
        <v>1</v>
      </c>
      <c r="M291" s="849">
        <v>25</v>
      </c>
      <c r="N291" s="849">
        <v>8</v>
      </c>
      <c r="O291" s="849">
        <v>200</v>
      </c>
      <c r="P291" s="837">
        <v>4</v>
      </c>
      <c r="Q291" s="850">
        <v>25</v>
      </c>
    </row>
    <row r="292" spans="1:17" ht="14.4" customHeight="1" x14ac:dyDescent="0.3">
      <c r="A292" s="831" t="s">
        <v>5393</v>
      </c>
      <c r="B292" s="832" t="s">
        <v>5713</v>
      </c>
      <c r="C292" s="832" t="s">
        <v>5586</v>
      </c>
      <c r="D292" s="832" t="s">
        <v>5770</v>
      </c>
      <c r="E292" s="832" t="s">
        <v>5771</v>
      </c>
      <c r="F292" s="849">
        <v>19</v>
      </c>
      <c r="G292" s="849">
        <v>3439</v>
      </c>
      <c r="H292" s="849">
        <v>1.1875</v>
      </c>
      <c r="I292" s="849">
        <v>181</v>
      </c>
      <c r="J292" s="849">
        <v>16</v>
      </c>
      <c r="K292" s="849">
        <v>2896</v>
      </c>
      <c r="L292" s="849">
        <v>1</v>
      </c>
      <c r="M292" s="849">
        <v>181</v>
      </c>
      <c r="N292" s="849">
        <v>14</v>
      </c>
      <c r="O292" s="849">
        <v>2534</v>
      </c>
      <c r="P292" s="837">
        <v>0.875</v>
      </c>
      <c r="Q292" s="850">
        <v>181</v>
      </c>
    </row>
    <row r="293" spans="1:17" ht="14.4" customHeight="1" x14ac:dyDescent="0.3">
      <c r="A293" s="831" t="s">
        <v>5393</v>
      </c>
      <c r="B293" s="832" t="s">
        <v>5713</v>
      </c>
      <c r="C293" s="832" t="s">
        <v>5586</v>
      </c>
      <c r="D293" s="832" t="s">
        <v>5776</v>
      </c>
      <c r="E293" s="832" t="s">
        <v>5777</v>
      </c>
      <c r="F293" s="849">
        <v>17</v>
      </c>
      <c r="G293" s="849">
        <v>4318</v>
      </c>
      <c r="H293" s="849">
        <v>0.70833333333333337</v>
      </c>
      <c r="I293" s="849">
        <v>254</v>
      </c>
      <c r="J293" s="849">
        <v>24</v>
      </c>
      <c r="K293" s="849">
        <v>6096</v>
      </c>
      <c r="L293" s="849">
        <v>1</v>
      </c>
      <c r="M293" s="849">
        <v>254</v>
      </c>
      <c r="N293" s="849">
        <v>14</v>
      </c>
      <c r="O293" s="849">
        <v>3556</v>
      </c>
      <c r="P293" s="837">
        <v>0.58333333333333337</v>
      </c>
      <c r="Q293" s="850">
        <v>254</v>
      </c>
    </row>
    <row r="294" spans="1:17" ht="14.4" customHeight="1" x14ac:dyDescent="0.3">
      <c r="A294" s="831" t="s">
        <v>5393</v>
      </c>
      <c r="B294" s="832" t="s">
        <v>5713</v>
      </c>
      <c r="C294" s="832" t="s">
        <v>5586</v>
      </c>
      <c r="D294" s="832" t="s">
        <v>5782</v>
      </c>
      <c r="E294" s="832" t="s">
        <v>5783</v>
      </c>
      <c r="F294" s="849">
        <v>19</v>
      </c>
      <c r="G294" s="849">
        <v>4123</v>
      </c>
      <c r="H294" s="849">
        <v>1.0555555555555556</v>
      </c>
      <c r="I294" s="849">
        <v>217</v>
      </c>
      <c r="J294" s="849">
        <v>18</v>
      </c>
      <c r="K294" s="849">
        <v>3906</v>
      </c>
      <c r="L294" s="849">
        <v>1</v>
      </c>
      <c r="M294" s="849">
        <v>217</v>
      </c>
      <c r="N294" s="849">
        <v>19</v>
      </c>
      <c r="O294" s="849">
        <v>4123</v>
      </c>
      <c r="P294" s="837">
        <v>1.0555555555555556</v>
      </c>
      <c r="Q294" s="850">
        <v>217</v>
      </c>
    </row>
    <row r="295" spans="1:17" ht="14.4" customHeight="1" x14ac:dyDescent="0.3">
      <c r="A295" s="831" t="s">
        <v>5393</v>
      </c>
      <c r="B295" s="832" t="s">
        <v>5713</v>
      </c>
      <c r="C295" s="832" t="s">
        <v>5586</v>
      </c>
      <c r="D295" s="832" t="s">
        <v>5824</v>
      </c>
      <c r="E295" s="832" t="s">
        <v>5825</v>
      </c>
      <c r="F295" s="849"/>
      <c r="G295" s="849"/>
      <c r="H295" s="849"/>
      <c r="I295" s="849"/>
      <c r="J295" s="849">
        <v>1</v>
      </c>
      <c r="K295" s="849">
        <v>566</v>
      </c>
      <c r="L295" s="849">
        <v>1</v>
      </c>
      <c r="M295" s="849">
        <v>566</v>
      </c>
      <c r="N295" s="849"/>
      <c r="O295" s="849"/>
      <c r="P295" s="837"/>
      <c r="Q295" s="850"/>
    </row>
    <row r="296" spans="1:17" ht="14.4" customHeight="1" x14ac:dyDescent="0.3">
      <c r="A296" s="831" t="s">
        <v>5877</v>
      </c>
      <c r="B296" s="832" t="s">
        <v>5394</v>
      </c>
      <c r="C296" s="832" t="s">
        <v>5586</v>
      </c>
      <c r="D296" s="832" t="s">
        <v>5591</v>
      </c>
      <c r="E296" s="832" t="s">
        <v>5592</v>
      </c>
      <c r="F296" s="849">
        <v>1</v>
      </c>
      <c r="G296" s="849">
        <v>37</v>
      </c>
      <c r="H296" s="849">
        <v>0.2</v>
      </c>
      <c r="I296" s="849">
        <v>37</v>
      </c>
      <c r="J296" s="849">
        <v>5</v>
      </c>
      <c r="K296" s="849">
        <v>185</v>
      </c>
      <c r="L296" s="849">
        <v>1</v>
      </c>
      <c r="M296" s="849">
        <v>37</v>
      </c>
      <c r="N296" s="849">
        <v>1</v>
      </c>
      <c r="O296" s="849">
        <v>37</v>
      </c>
      <c r="P296" s="837">
        <v>0.2</v>
      </c>
      <c r="Q296" s="850">
        <v>37</v>
      </c>
    </row>
    <row r="297" spans="1:17" ht="14.4" customHeight="1" x14ac:dyDescent="0.3">
      <c r="A297" s="831" t="s">
        <v>5877</v>
      </c>
      <c r="B297" s="832" t="s">
        <v>5394</v>
      </c>
      <c r="C297" s="832" t="s">
        <v>5586</v>
      </c>
      <c r="D297" s="832" t="s">
        <v>5621</v>
      </c>
      <c r="E297" s="832" t="s">
        <v>5622</v>
      </c>
      <c r="F297" s="849"/>
      <c r="G297" s="849"/>
      <c r="H297" s="849"/>
      <c r="I297" s="849"/>
      <c r="J297" s="849"/>
      <c r="K297" s="849"/>
      <c r="L297" s="849"/>
      <c r="M297" s="849"/>
      <c r="N297" s="849">
        <v>7</v>
      </c>
      <c r="O297" s="849">
        <v>2485</v>
      </c>
      <c r="P297" s="837"/>
      <c r="Q297" s="850">
        <v>355</v>
      </c>
    </row>
    <row r="298" spans="1:17" ht="14.4" customHeight="1" x14ac:dyDescent="0.3">
      <c r="A298" s="831" t="s">
        <v>5877</v>
      </c>
      <c r="B298" s="832" t="s">
        <v>5394</v>
      </c>
      <c r="C298" s="832" t="s">
        <v>5586</v>
      </c>
      <c r="D298" s="832" t="s">
        <v>5627</v>
      </c>
      <c r="E298" s="832" t="s">
        <v>5628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174</v>
      </c>
      <c r="P298" s="837"/>
      <c r="Q298" s="850">
        <v>174</v>
      </c>
    </row>
    <row r="299" spans="1:17" ht="14.4" customHeight="1" x14ac:dyDescent="0.3">
      <c r="A299" s="831" t="s">
        <v>5877</v>
      </c>
      <c r="B299" s="832" t="s">
        <v>5394</v>
      </c>
      <c r="C299" s="832" t="s">
        <v>5586</v>
      </c>
      <c r="D299" s="832" t="s">
        <v>5633</v>
      </c>
      <c r="E299" s="832" t="s">
        <v>5634</v>
      </c>
      <c r="F299" s="849"/>
      <c r="G299" s="849"/>
      <c r="H299" s="849"/>
      <c r="I299" s="849"/>
      <c r="J299" s="849">
        <v>1</v>
      </c>
      <c r="K299" s="849">
        <v>177</v>
      </c>
      <c r="L299" s="849">
        <v>1</v>
      </c>
      <c r="M299" s="849">
        <v>177</v>
      </c>
      <c r="N299" s="849"/>
      <c r="O299" s="849"/>
      <c r="P299" s="837"/>
      <c r="Q299" s="850"/>
    </row>
    <row r="300" spans="1:17" ht="14.4" customHeight="1" x14ac:dyDescent="0.3">
      <c r="A300" s="831" t="s">
        <v>5877</v>
      </c>
      <c r="B300" s="832" t="s">
        <v>5394</v>
      </c>
      <c r="C300" s="832" t="s">
        <v>5586</v>
      </c>
      <c r="D300" s="832" t="s">
        <v>5637</v>
      </c>
      <c r="E300" s="832" t="s">
        <v>5638</v>
      </c>
      <c r="F300" s="849">
        <v>2</v>
      </c>
      <c r="G300" s="849">
        <v>1402</v>
      </c>
      <c r="H300" s="849">
        <v>0.2857142857142857</v>
      </c>
      <c r="I300" s="849">
        <v>701</v>
      </c>
      <c r="J300" s="849">
        <v>7</v>
      </c>
      <c r="K300" s="849">
        <v>4907</v>
      </c>
      <c r="L300" s="849">
        <v>1</v>
      </c>
      <c r="M300" s="849">
        <v>701</v>
      </c>
      <c r="N300" s="849">
        <v>1</v>
      </c>
      <c r="O300" s="849">
        <v>702</v>
      </c>
      <c r="P300" s="837">
        <v>0.1430609333605054</v>
      </c>
      <c r="Q300" s="850">
        <v>702</v>
      </c>
    </row>
    <row r="301" spans="1:17" ht="14.4" customHeight="1" x14ac:dyDescent="0.3">
      <c r="A301" s="831" t="s">
        <v>5877</v>
      </c>
      <c r="B301" s="832" t="s">
        <v>5658</v>
      </c>
      <c r="C301" s="832" t="s">
        <v>5586</v>
      </c>
      <c r="D301" s="832" t="s">
        <v>5665</v>
      </c>
      <c r="E301" s="832" t="s">
        <v>5666</v>
      </c>
      <c r="F301" s="849"/>
      <c r="G301" s="849"/>
      <c r="H301" s="849"/>
      <c r="I301" s="849"/>
      <c r="J301" s="849">
        <v>1</v>
      </c>
      <c r="K301" s="849">
        <v>23</v>
      </c>
      <c r="L301" s="849">
        <v>1</v>
      </c>
      <c r="M301" s="849">
        <v>23</v>
      </c>
      <c r="N301" s="849"/>
      <c r="O301" s="849"/>
      <c r="P301" s="837"/>
      <c r="Q301" s="850"/>
    </row>
    <row r="302" spans="1:17" ht="14.4" customHeight="1" x14ac:dyDescent="0.3">
      <c r="A302" s="831" t="s">
        <v>5877</v>
      </c>
      <c r="B302" s="832" t="s">
        <v>5658</v>
      </c>
      <c r="C302" s="832" t="s">
        <v>5586</v>
      </c>
      <c r="D302" s="832" t="s">
        <v>5669</v>
      </c>
      <c r="E302" s="832" t="s">
        <v>5670</v>
      </c>
      <c r="F302" s="849"/>
      <c r="G302" s="849"/>
      <c r="H302" s="849"/>
      <c r="I302" s="849"/>
      <c r="J302" s="849">
        <v>2</v>
      </c>
      <c r="K302" s="849">
        <v>2570</v>
      </c>
      <c r="L302" s="849">
        <v>1</v>
      </c>
      <c r="M302" s="849">
        <v>1285</v>
      </c>
      <c r="N302" s="849"/>
      <c r="O302" s="849"/>
      <c r="P302" s="837"/>
      <c r="Q302" s="850"/>
    </row>
    <row r="303" spans="1:17" ht="14.4" customHeight="1" x14ac:dyDescent="0.3">
      <c r="A303" s="831" t="s">
        <v>5877</v>
      </c>
      <c r="B303" s="832" t="s">
        <v>5658</v>
      </c>
      <c r="C303" s="832" t="s">
        <v>5586</v>
      </c>
      <c r="D303" s="832" t="s">
        <v>5679</v>
      </c>
      <c r="E303" s="832" t="s">
        <v>5680</v>
      </c>
      <c r="F303" s="849"/>
      <c r="G303" s="849"/>
      <c r="H303" s="849"/>
      <c r="I303" s="849"/>
      <c r="J303" s="849">
        <v>6</v>
      </c>
      <c r="K303" s="849">
        <v>6072</v>
      </c>
      <c r="L303" s="849">
        <v>1</v>
      </c>
      <c r="M303" s="849">
        <v>1012</v>
      </c>
      <c r="N303" s="849"/>
      <c r="O303" s="849"/>
      <c r="P303" s="837"/>
      <c r="Q303" s="850"/>
    </row>
    <row r="304" spans="1:17" ht="14.4" customHeight="1" x14ac:dyDescent="0.3">
      <c r="A304" s="831" t="s">
        <v>5877</v>
      </c>
      <c r="B304" s="832" t="s">
        <v>5658</v>
      </c>
      <c r="C304" s="832" t="s">
        <v>5586</v>
      </c>
      <c r="D304" s="832" t="s">
        <v>5681</v>
      </c>
      <c r="E304" s="832" t="s">
        <v>5682</v>
      </c>
      <c r="F304" s="849"/>
      <c r="G304" s="849"/>
      <c r="H304" s="849"/>
      <c r="I304" s="849"/>
      <c r="J304" s="849">
        <v>9</v>
      </c>
      <c r="K304" s="849">
        <v>20673</v>
      </c>
      <c r="L304" s="849">
        <v>1</v>
      </c>
      <c r="M304" s="849">
        <v>2297</v>
      </c>
      <c r="N304" s="849"/>
      <c r="O304" s="849"/>
      <c r="P304" s="837"/>
      <c r="Q304" s="850"/>
    </row>
    <row r="305" spans="1:17" ht="14.4" customHeight="1" x14ac:dyDescent="0.3">
      <c r="A305" s="831" t="s">
        <v>5877</v>
      </c>
      <c r="B305" s="832" t="s">
        <v>5658</v>
      </c>
      <c r="C305" s="832" t="s">
        <v>5586</v>
      </c>
      <c r="D305" s="832" t="s">
        <v>5683</v>
      </c>
      <c r="E305" s="832" t="s">
        <v>5684</v>
      </c>
      <c r="F305" s="849"/>
      <c r="G305" s="849"/>
      <c r="H305" s="849"/>
      <c r="I305" s="849"/>
      <c r="J305" s="849">
        <v>3</v>
      </c>
      <c r="K305" s="849">
        <v>1122</v>
      </c>
      <c r="L305" s="849">
        <v>1</v>
      </c>
      <c r="M305" s="849">
        <v>374</v>
      </c>
      <c r="N305" s="849"/>
      <c r="O305" s="849"/>
      <c r="P305" s="837"/>
      <c r="Q305" s="850"/>
    </row>
    <row r="306" spans="1:17" ht="14.4" customHeight="1" x14ac:dyDescent="0.3">
      <c r="A306" s="831" t="s">
        <v>5877</v>
      </c>
      <c r="B306" s="832" t="s">
        <v>5713</v>
      </c>
      <c r="C306" s="832" t="s">
        <v>5586</v>
      </c>
      <c r="D306" s="832" t="s">
        <v>5716</v>
      </c>
      <c r="E306" s="832" t="s">
        <v>5717</v>
      </c>
      <c r="F306" s="849"/>
      <c r="G306" s="849"/>
      <c r="H306" s="849"/>
      <c r="I306" s="849"/>
      <c r="J306" s="849">
        <v>1</v>
      </c>
      <c r="K306" s="849">
        <v>508</v>
      </c>
      <c r="L306" s="849">
        <v>1</v>
      </c>
      <c r="M306" s="849">
        <v>508</v>
      </c>
      <c r="N306" s="849"/>
      <c r="O306" s="849"/>
      <c r="P306" s="837"/>
      <c r="Q306" s="850"/>
    </row>
    <row r="307" spans="1:17" ht="14.4" customHeight="1" x14ac:dyDescent="0.3">
      <c r="A307" s="831" t="s">
        <v>5877</v>
      </c>
      <c r="B307" s="832" t="s">
        <v>5713</v>
      </c>
      <c r="C307" s="832" t="s">
        <v>5586</v>
      </c>
      <c r="D307" s="832" t="s">
        <v>5718</v>
      </c>
      <c r="E307" s="832" t="s">
        <v>5719</v>
      </c>
      <c r="F307" s="849">
        <v>240</v>
      </c>
      <c r="G307" s="849">
        <v>84960</v>
      </c>
      <c r="H307" s="849">
        <v>1.0300429184549356</v>
      </c>
      <c r="I307" s="849">
        <v>354</v>
      </c>
      <c r="J307" s="849">
        <v>233</v>
      </c>
      <c r="K307" s="849">
        <v>82482</v>
      </c>
      <c r="L307" s="849">
        <v>1</v>
      </c>
      <c r="M307" s="849">
        <v>354</v>
      </c>
      <c r="N307" s="849">
        <v>292</v>
      </c>
      <c r="O307" s="849">
        <v>103368</v>
      </c>
      <c r="P307" s="837">
        <v>1.2532188841201717</v>
      </c>
      <c r="Q307" s="850">
        <v>354</v>
      </c>
    </row>
    <row r="308" spans="1:17" ht="14.4" customHeight="1" x14ac:dyDescent="0.3">
      <c r="A308" s="831" t="s">
        <v>5877</v>
      </c>
      <c r="B308" s="832" t="s">
        <v>5713</v>
      </c>
      <c r="C308" s="832" t="s">
        <v>5586</v>
      </c>
      <c r="D308" s="832" t="s">
        <v>5722</v>
      </c>
      <c r="E308" s="832" t="s">
        <v>5723</v>
      </c>
      <c r="F308" s="849">
        <v>31</v>
      </c>
      <c r="G308" s="849">
        <v>2015</v>
      </c>
      <c r="H308" s="849">
        <v>0.21527777777777779</v>
      </c>
      <c r="I308" s="849">
        <v>65</v>
      </c>
      <c r="J308" s="849">
        <v>144</v>
      </c>
      <c r="K308" s="849">
        <v>9360</v>
      </c>
      <c r="L308" s="849">
        <v>1</v>
      </c>
      <c r="M308" s="849">
        <v>65</v>
      </c>
      <c r="N308" s="849">
        <v>106</v>
      </c>
      <c r="O308" s="849">
        <v>6890</v>
      </c>
      <c r="P308" s="837">
        <v>0.73611111111111116</v>
      </c>
      <c r="Q308" s="850">
        <v>65</v>
      </c>
    </row>
    <row r="309" spans="1:17" ht="14.4" customHeight="1" x14ac:dyDescent="0.3">
      <c r="A309" s="831" t="s">
        <v>5877</v>
      </c>
      <c r="B309" s="832" t="s">
        <v>5713</v>
      </c>
      <c r="C309" s="832" t="s">
        <v>5586</v>
      </c>
      <c r="D309" s="832" t="s">
        <v>5734</v>
      </c>
      <c r="E309" s="832" t="s">
        <v>5735</v>
      </c>
      <c r="F309" s="849">
        <v>7</v>
      </c>
      <c r="G309" s="849">
        <v>168</v>
      </c>
      <c r="H309" s="849">
        <v>0.25925925925925924</v>
      </c>
      <c r="I309" s="849">
        <v>24</v>
      </c>
      <c r="J309" s="849">
        <v>27</v>
      </c>
      <c r="K309" s="849">
        <v>648</v>
      </c>
      <c r="L309" s="849">
        <v>1</v>
      </c>
      <c r="M309" s="849">
        <v>24</v>
      </c>
      <c r="N309" s="849">
        <v>6</v>
      </c>
      <c r="O309" s="849">
        <v>144</v>
      </c>
      <c r="P309" s="837">
        <v>0.22222222222222221</v>
      </c>
      <c r="Q309" s="850">
        <v>24</v>
      </c>
    </row>
    <row r="310" spans="1:17" ht="14.4" customHeight="1" x14ac:dyDescent="0.3">
      <c r="A310" s="831" t="s">
        <v>5877</v>
      </c>
      <c r="B310" s="832" t="s">
        <v>5713</v>
      </c>
      <c r="C310" s="832" t="s">
        <v>5586</v>
      </c>
      <c r="D310" s="832" t="s">
        <v>5738</v>
      </c>
      <c r="E310" s="832" t="s">
        <v>5739</v>
      </c>
      <c r="F310" s="849">
        <v>33</v>
      </c>
      <c r="G310" s="849">
        <v>1815</v>
      </c>
      <c r="H310" s="849">
        <v>0.39285714285714285</v>
      </c>
      <c r="I310" s="849">
        <v>55</v>
      </c>
      <c r="J310" s="849">
        <v>84</v>
      </c>
      <c r="K310" s="849">
        <v>4620</v>
      </c>
      <c r="L310" s="849">
        <v>1</v>
      </c>
      <c r="M310" s="849">
        <v>55</v>
      </c>
      <c r="N310" s="849">
        <v>84</v>
      </c>
      <c r="O310" s="849">
        <v>4620</v>
      </c>
      <c r="P310" s="837">
        <v>1</v>
      </c>
      <c r="Q310" s="850">
        <v>55</v>
      </c>
    </row>
    <row r="311" spans="1:17" ht="14.4" customHeight="1" x14ac:dyDescent="0.3">
      <c r="A311" s="831" t="s">
        <v>5877</v>
      </c>
      <c r="B311" s="832" t="s">
        <v>5713</v>
      </c>
      <c r="C311" s="832" t="s">
        <v>5586</v>
      </c>
      <c r="D311" s="832" t="s">
        <v>5740</v>
      </c>
      <c r="E311" s="832" t="s">
        <v>5741</v>
      </c>
      <c r="F311" s="849">
        <v>743</v>
      </c>
      <c r="G311" s="849">
        <v>57211</v>
      </c>
      <c r="H311" s="849">
        <v>1.0095108695652173</v>
      </c>
      <c r="I311" s="849">
        <v>77</v>
      </c>
      <c r="J311" s="849">
        <v>736</v>
      </c>
      <c r="K311" s="849">
        <v>56672</v>
      </c>
      <c r="L311" s="849">
        <v>1</v>
      </c>
      <c r="M311" s="849">
        <v>77</v>
      </c>
      <c r="N311" s="849">
        <v>566</v>
      </c>
      <c r="O311" s="849">
        <v>43582</v>
      </c>
      <c r="P311" s="837">
        <v>0.76902173913043481</v>
      </c>
      <c r="Q311" s="850">
        <v>77</v>
      </c>
    </row>
    <row r="312" spans="1:17" ht="14.4" customHeight="1" x14ac:dyDescent="0.3">
      <c r="A312" s="831" t="s">
        <v>5877</v>
      </c>
      <c r="B312" s="832" t="s">
        <v>5713</v>
      </c>
      <c r="C312" s="832" t="s">
        <v>5586</v>
      </c>
      <c r="D312" s="832" t="s">
        <v>5744</v>
      </c>
      <c r="E312" s="832" t="s">
        <v>5745</v>
      </c>
      <c r="F312" s="849">
        <v>19</v>
      </c>
      <c r="G312" s="849">
        <v>456</v>
      </c>
      <c r="H312" s="849">
        <v>0.25675675675675674</v>
      </c>
      <c r="I312" s="849">
        <v>24</v>
      </c>
      <c r="J312" s="849">
        <v>74</v>
      </c>
      <c r="K312" s="849">
        <v>1776</v>
      </c>
      <c r="L312" s="849">
        <v>1</v>
      </c>
      <c r="M312" s="849">
        <v>24</v>
      </c>
      <c r="N312" s="849">
        <v>54</v>
      </c>
      <c r="O312" s="849">
        <v>1296</v>
      </c>
      <c r="P312" s="837">
        <v>0.72972972972972971</v>
      </c>
      <c r="Q312" s="850">
        <v>24</v>
      </c>
    </row>
    <row r="313" spans="1:17" ht="14.4" customHeight="1" x14ac:dyDescent="0.3">
      <c r="A313" s="831" t="s">
        <v>5877</v>
      </c>
      <c r="B313" s="832" t="s">
        <v>5713</v>
      </c>
      <c r="C313" s="832" t="s">
        <v>5586</v>
      </c>
      <c r="D313" s="832" t="s">
        <v>5756</v>
      </c>
      <c r="E313" s="832" t="s">
        <v>5757</v>
      </c>
      <c r="F313" s="849">
        <v>9</v>
      </c>
      <c r="G313" s="849">
        <v>594</v>
      </c>
      <c r="H313" s="849">
        <v>2.25</v>
      </c>
      <c r="I313" s="849">
        <v>66</v>
      </c>
      <c r="J313" s="849">
        <v>4</v>
      </c>
      <c r="K313" s="849">
        <v>264</v>
      </c>
      <c r="L313" s="849">
        <v>1</v>
      </c>
      <c r="M313" s="849">
        <v>66</v>
      </c>
      <c r="N313" s="849">
        <v>20</v>
      </c>
      <c r="O313" s="849">
        <v>1320</v>
      </c>
      <c r="P313" s="837">
        <v>5</v>
      </c>
      <c r="Q313" s="850">
        <v>66</v>
      </c>
    </row>
    <row r="314" spans="1:17" ht="14.4" customHeight="1" x14ac:dyDescent="0.3">
      <c r="A314" s="831" t="s">
        <v>5877</v>
      </c>
      <c r="B314" s="832" t="s">
        <v>5713</v>
      </c>
      <c r="C314" s="832" t="s">
        <v>5586</v>
      </c>
      <c r="D314" s="832" t="s">
        <v>5760</v>
      </c>
      <c r="E314" s="832" t="s">
        <v>5761</v>
      </c>
      <c r="F314" s="849">
        <v>892</v>
      </c>
      <c r="G314" s="849">
        <v>15164</v>
      </c>
      <c r="H314" s="849">
        <v>0.96224379719525355</v>
      </c>
      <c r="I314" s="849">
        <v>17</v>
      </c>
      <c r="J314" s="849">
        <v>927</v>
      </c>
      <c r="K314" s="849">
        <v>15759</v>
      </c>
      <c r="L314" s="849">
        <v>1</v>
      </c>
      <c r="M314" s="849">
        <v>17</v>
      </c>
      <c r="N314" s="849">
        <v>778</v>
      </c>
      <c r="O314" s="849">
        <v>13226</v>
      </c>
      <c r="P314" s="837">
        <v>0.8392664509169363</v>
      </c>
      <c r="Q314" s="850">
        <v>17</v>
      </c>
    </row>
    <row r="315" spans="1:17" ht="14.4" customHeight="1" x14ac:dyDescent="0.3">
      <c r="A315" s="831" t="s">
        <v>5877</v>
      </c>
      <c r="B315" s="832" t="s">
        <v>5713</v>
      </c>
      <c r="C315" s="832" t="s">
        <v>5586</v>
      </c>
      <c r="D315" s="832" t="s">
        <v>5764</v>
      </c>
      <c r="E315" s="832" t="s">
        <v>5765</v>
      </c>
      <c r="F315" s="849"/>
      <c r="G315" s="849"/>
      <c r="H315" s="849"/>
      <c r="I315" s="849"/>
      <c r="J315" s="849">
        <v>65</v>
      </c>
      <c r="K315" s="849">
        <v>22750</v>
      </c>
      <c r="L315" s="849">
        <v>1</v>
      </c>
      <c r="M315" s="849">
        <v>350</v>
      </c>
      <c r="N315" s="849"/>
      <c r="O315" s="849"/>
      <c r="P315" s="837"/>
      <c r="Q315" s="850"/>
    </row>
    <row r="316" spans="1:17" ht="14.4" customHeight="1" x14ac:dyDescent="0.3">
      <c r="A316" s="831" t="s">
        <v>5877</v>
      </c>
      <c r="B316" s="832" t="s">
        <v>5713</v>
      </c>
      <c r="C316" s="832" t="s">
        <v>5586</v>
      </c>
      <c r="D316" s="832" t="s">
        <v>5766</v>
      </c>
      <c r="E316" s="832" t="s">
        <v>5767</v>
      </c>
      <c r="F316" s="849">
        <v>12</v>
      </c>
      <c r="G316" s="849">
        <v>300</v>
      </c>
      <c r="H316" s="849">
        <v>0.3</v>
      </c>
      <c r="I316" s="849">
        <v>25</v>
      </c>
      <c r="J316" s="849">
        <v>40</v>
      </c>
      <c r="K316" s="849">
        <v>1000</v>
      </c>
      <c r="L316" s="849">
        <v>1</v>
      </c>
      <c r="M316" s="849">
        <v>25</v>
      </c>
      <c r="N316" s="849">
        <v>30</v>
      </c>
      <c r="O316" s="849">
        <v>750</v>
      </c>
      <c r="P316" s="837">
        <v>0.75</v>
      </c>
      <c r="Q316" s="850">
        <v>25</v>
      </c>
    </row>
    <row r="317" spans="1:17" ht="14.4" customHeight="1" x14ac:dyDescent="0.3">
      <c r="A317" s="831" t="s">
        <v>5877</v>
      </c>
      <c r="B317" s="832" t="s">
        <v>5713</v>
      </c>
      <c r="C317" s="832" t="s">
        <v>5586</v>
      </c>
      <c r="D317" s="832" t="s">
        <v>5770</v>
      </c>
      <c r="E317" s="832" t="s">
        <v>5771</v>
      </c>
      <c r="F317" s="849">
        <v>57</v>
      </c>
      <c r="G317" s="849">
        <v>10317</v>
      </c>
      <c r="H317" s="849">
        <v>0.45238095238095238</v>
      </c>
      <c r="I317" s="849">
        <v>181</v>
      </c>
      <c r="J317" s="849">
        <v>126</v>
      </c>
      <c r="K317" s="849">
        <v>22806</v>
      </c>
      <c r="L317" s="849">
        <v>1</v>
      </c>
      <c r="M317" s="849">
        <v>181</v>
      </c>
      <c r="N317" s="849">
        <v>93</v>
      </c>
      <c r="O317" s="849">
        <v>16833</v>
      </c>
      <c r="P317" s="837">
        <v>0.73809523809523814</v>
      </c>
      <c r="Q317" s="850">
        <v>181</v>
      </c>
    </row>
    <row r="318" spans="1:17" ht="14.4" customHeight="1" x14ac:dyDescent="0.3">
      <c r="A318" s="831" t="s">
        <v>5877</v>
      </c>
      <c r="B318" s="832" t="s">
        <v>5713</v>
      </c>
      <c r="C318" s="832" t="s">
        <v>5586</v>
      </c>
      <c r="D318" s="832" t="s">
        <v>5776</v>
      </c>
      <c r="E318" s="832" t="s">
        <v>5777</v>
      </c>
      <c r="F318" s="849">
        <v>87</v>
      </c>
      <c r="G318" s="849">
        <v>22098</v>
      </c>
      <c r="H318" s="849">
        <v>0.64925373134328357</v>
      </c>
      <c r="I318" s="849">
        <v>254</v>
      </c>
      <c r="J318" s="849">
        <v>134</v>
      </c>
      <c r="K318" s="849">
        <v>34036</v>
      </c>
      <c r="L318" s="849">
        <v>1</v>
      </c>
      <c r="M318" s="849">
        <v>254</v>
      </c>
      <c r="N318" s="849">
        <v>120</v>
      </c>
      <c r="O318" s="849">
        <v>30480</v>
      </c>
      <c r="P318" s="837">
        <v>0.89552238805970152</v>
      </c>
      <c r="Q318" s="850">
        <v>254</v>
      </c>
    </row>
    <row r="319" spans="1:17" ht="14.4" customHeight="1" x14ac:dyDescent="0.3">
      <c r="A319" s="831" t="s">
        <v>5877</v>
      </c>
      <c r="B319" s="832" t="s">
        <v>5713</v>
      </c>
      <c r="C319" s="832" t="s">
        <v>5586</v>
      </c>
      <c r="D319" s="832" t="s">
        <v>5782</v>
      </c>
      <c r="E319" s="832" t="s">
        <v>5783</v>
      </c>
      <c r="F319" s="849">
        <v>59</v>
      </c>
      <c r="G319" s="849">
        <v>12803</v>
      </c>
      <c r="H319" s="849">
        <v>0.45038167938931295</v>
      </c>
      <c r="I319" s="849">
        <v>217</v>
      </c>
      <c r="J319" s="849">
        <v>131</v>
      </c>
      <c r="K319" s="849">
        <v>28427</v>
      </c>
      <c r="L319" s="849">
        <v>1</v>
      </c>
      <c r="M319" s="849">
        <v>217</v>
      </c>
      <c r="N319" s="849">
        <v>122</v>
      </c>
      <c r="O319" s="849">
        <v>26474</v>
      </c>
      <c r="P319" s="837">
        <v>0.93129770992366412</v>
      </c>
      <c r="Q319" s="850">
        <v>217</v>
      </c>
    </row>
    <row r="320" spans="1:17" ht="14.4" customHeight="1" x14ac:dyDescent="0.3">
      <c r="A320" s="831" t="s">
        <v>5877</v>
      </c>
      <c r="B320" s="832" t="s">
        <v>5713</v>
      </c>
      <c r="C320" s="832" t="s">
        <v>5586</v>
      </c>
      <c r="D320" s="832" t="s">
        <v>5784</v>
      </c>
      <c r="E320" s="832" t="s">
        <v>5785</v>
      </c>
      <c r="F320" s="849"/>
      <c r="G320" s="849"/>
      <c r="H320" s="849"/>
      <c r="I320" s="849"/>
      <c r="J320" s="849">
        <v>4</v>
      </c>
      <c r="K320" s="849">
        <v>148</v>
      </c>
      <c r="L320" s="849">
        <v>1</v>
      </c>
      <c r="M320" s="849">
        <v>37</v>
      </c>
      <c r="N320" s="849">
        <v>17</v>
      </c>
      <c r="O320" s="849">
        <v>629</v>
      </c>
      <c r="P320" s="837">
        <v>4.25</v>
      </c>
      <c r="Q320" s="850">
        <v>37</v>
      </c>
    </row>
    <row r="321" spans="1:17" ht="14.4" customHeight="1" x14ac:dyDescent="0.3">
      <c r="A321" s="831" t="s">
        <v>5877</v>
      </c>
      <c r="B321" s="832" t="s">
        <v>5713</v>
      </c>
      <c r="C321" s="832" t="s">
        <v>5586</v>
      </c>
      <c r="D321" s="832" t="s">
        <v>5788</v>
      </c>
      <c r="E321" s="832" t="s">
        <v>5789</v>
      </c>
      <c r="F321" s="849">
        <v>16</v>
      </c>
      <c r="G321" s="849">
        <v>800</v>
      </c>
      <c r="H321" s="849">
        <v>0.53333333333333333</v>
      </c>
      <c r="I321" s="849">
        <v>50</v>
      </c>
      <c r="J321" s="849">
        <v>30</v>
      </c>
      <c r="K321" s="849">
        <v>1500</v>
      </c>
      <c r="L321" s="849">
        <v>1</v>
      </c>
      <c r="M321" s="849">
        <v>50</v>
      </c>
      <c r="N321" s="849">
        <v>29</v>
      </c>
      <c r="O321" s="849">
        <v>1450</v>
      </c>
      <c r="P321" s="837">
        <v>0.96666666666666667</v>
      </c>
      <c r="Q321" s="850">
        <v>50</v>
      </c>
    </row>
    <row r="322" spans="1:17" ht="14.4" customHeight="1" x14ac:dyDescent="0.3">
      <c r="A322" s="831" t="s">
        <v>5877</v>
      </c>
      <c r="B322" s="832" t="s">
        <v>5713</v>
      </c>
      <c r="C322" s="832" t="s">
        <v>5586</v>
      </c>
      <c r="D322" s="832" t="s">
        <v>5796</v>
      </c>
      <c r="E322" s="832" t="s">
        <v>5797</v>
      </c>
      <c r="F322" s="849"/>
      <c r="G322" s="849"/>
      <c r="H322" s="849"/>
      <c r="I322" s="849"/>
      <c r="J322" s="849">
        <v>1</v>
      </c>
      <c r="K322" s="849">
        <v>329</v>
      </c>
      <c r="L322" s="849">
        <v>1</v>
      </c>
      <c r="M322" s="849">
        <v>329</v>
      </c>
      <c r="N322" s="849"/>
      <c r="O322" s="849"/>
      <c r="P322" s="837"/>
      <c r="Q322" s="850"/>
    </row>
    <row r="323" spans="1:17" ht="14.4" customHeight="1" x14ac:dyDescent="0.3">
      <c r="A323" s="831" t="s">
        <v>5877</v>
      </c>
      <c r="B323" s="832" t="s">
        <v>5713</v>
      </c>
      <c r="C323" s="832" t="s">
        <v>5586</v>
      </c>
      <c r="D323" s="832" t="s">
        <v>5802</v>
      </c>
      <c r="E323" s="832" t="s">
        <v>5803</v>
      </c>
      <c r="F323" s="849"/>
      <c r="G323" s="849"/>
      <c r="H323" s="849"/>
      <c r="I323" s="849"/>
      <c r="J323" s="849">
        <v>1</v>
      </c>
      <c r="K323" s="849">
        <v>232</v>
      </c>
      <c r="L323" s="849">
        <v>1</v>
      </c>
      <c r="M323" s="849">
        <v>232</v>
      </c>
      <c r="N323" s="849"/>
      <c r="O323" s="849"/>
      <c r="P323" s="837"/>
      <c r="Q323" s="850"/>
    </row>
    <row r="324" spans="1:17" ht="14.4" customHeight="1" x14ac:dyDescent="0.3">
      <c r="A324" s="831" t="s">
        <v>5877</v>
      </c>
      <c r="B324" s="832" t="s">
        <v>5713</v>
      </c>
      <c r="C324" s="832" t="s">
        <v>5586</v>
      </c>
      <c r="D324" s="832" t="s">
        <v>5822</v>
      </c>
      <c r="E324" s="832" t="s">
        <v>5823</v>
      </c>
      <c r="F324" s="849"/>
      <c r="G324" s="849"/>
      <c r="H324" s="849"/>
      <c r="I324" s="849"/>
      <c r="J324" s="849">
        <v>1</v>
      </c>
      <c r="K324" s="849">
        <v>224</v>
      </c>
      <c r="L324" s="849">
        <v>1</v>
      </c>
      <c r="M324" s="849">
        <v>224</v>
      </c>
      <c r="N324" s="849"/>
      <c r="O324" s="849"/>
      <c r="P324" s="837"/>
      <c r="Q324" s="850"/>
    </row>
    <row r="325" spans="1:17" ht="14.4" customHeight="1" x14ac:dyDescent="0.3">
      <c r="A325" s="831" t="s">
        <v>5877</v>
      </c>
      <c r="B325" s="832" t="s">
        <v>5713</v>
      </c>
      <c r="C325" s="832" t="s">
        <v>5586</v>
      </c>
      <c r="D325" s="832" t="s">
        <v>5872</v>
      </c>
      <c r="E325" s="832" t="s">
        <v>5873</v>
      </c>
      <c r="F325" s="849"/>
      <c r="G325" s="849"/>
      <c r="H325" s="849"/>
      <c r="I325" s="849"/>
      <c r="J325" s="849">
        <v>40</v>
      </c>
      <c r="K325" s="849">
        <v>9760</v>
      </c>
      <c r="L325" s="849">
        <v>1</v>
      </c>
      <c r="M325" s="849">
        <v>244</v>
      </c>
      <c r="N325" s="849">
        <v>20</v>
      </c>
      <c r="O325" s="849">
        <v>4880</v>
      </c>
      <c r="P325" s="837">
        <v>0.5</v>
      </c>
      <c r="Q325" s="850">
        <v>244</v>
      </c>
    </row>
    <row r="326" spans="1:17" ht="14.4" customHeight="1" x14ac:dyDescent="0.3">
      <c r="A326" s="831" t="s">
        <v>5878</v>
      </c>
      <c r="B326" s="832" t="s">
        <v>5394</v>
      </c>
      <c r="C326" s="832" t="s">
        <v>5586</v>
      </c>
      <c r="D326" s="832" t="s">
        <v>5591</v>
      </c>
      <c r="E326" s="832" t="s">
        <v>5592</v>
      </c>
      <c r="F326" s="849">
        <v>5</v>
      </c>
      <c r="G326" s="849">
        <v>185</v>
      </c>
      <c r="H326" s="849">
        <v>0.38461538461538464</v>
      </c>
      <c r="I326" s="849">
        <v>37</v>
      </c>
      <c r="J326" s="849">
        <v>13</v>
      </c>
      <c r="K326" s="849">
        <v>481</v>
      </c>
      <c r="L326" s="849">
        <v>1</v>
      </c>
      <c r="M326" s="849">
        <v>37</v>
      </c>
      <c r="N326" s="849">
        <v>3</v>
      </c>
      <c r="O326" s="849">
        <v>111</v>
      </c>
      <c r="P326" s="837">
        <v>0.23076923076923078</v>
      </c>
      <c r="Q326" s="850">
        <v>37</v>
      </c>
    </row>
    <row r="327" spans="1:17" ht="14.4" customHeight="1" x14ac:dyDescent="0.3">
      <c r="A327" s="831" t="s">
        <v>5878</v>
      </c>
      <c r="B327" s="832" t="s">
        <v>5394</v>
      </c>
      <c r="C327" s="832" t="s">
        <v>5586</v>
      </c>
      <c r="D327" s="832" t="s">
        <v>5603</v>
      </c>
      <c r="E327" s="832" t="s">
        <v>5604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0</v>
      </c>
      <c r="P327" s="837"/>
      <c r="Q327" s="850">
        <v>0</v>
      </c>
    </row>
    <row r="328" spans="1:17" ht="14.4" customHeight="1" x14ac:dyDescent="0.3">
      <c r="A328" s="831" t="s">
        <v>5878</v>
      </c>
      <c r="B328" s="832" t="s">
        <v>5394</v>
      </c>
      <c r="C328" s="832" t="s">
        <v>5586</v>
      </c>
      <c r="D328" s="832" t="s">
        <v>5621</v>
      </c>
      <c r="E328" s="832" t="s">
        <v>5622</v>
      </c>
      <c r="F328" s="849">
        <v>1</v>
      </c>
      <c r="G328" s="849">
        <v>354</v>
      </c>
      <c r="H328" s="849"/>
      <c r="I328" s="849">
        <v>354</v>
      </c>
      <c r="J328" s="849"/>
      <c r="K328" s="849"/>
      <c r="L328" s="849"/>
      <c r="M328" s="849"/>
      <c r="N328" s="849">
        <v>1</v>
      </c>
      <c r="O328" s="849">
        <v>355</v>
      </c>
      <c r="P328" s="837"/>
      <c r="Q328" s="850">
        <v>355</v>
      </c>
    </row>
    <row r="329" spans="1:17" ht="14.4" customHeight="1" x14ac:dyDescent="0.3">
      <c r="A329" s="831" t="s">
        <v>5878</v>
      </c>
      <c r="B329" s="832" t="s">
        <v>5394</v>
      </c>
      <c r="C329" s="832" t="s">
        <v>5586</v>
      </c>
      <c r="D329" s="832" t="s">
        <v>5627</v>
      </c>
      <c r="E329" s="832" t="s">
        <v>5628</v>
      </c>
      <c r="F329" s="849">
        <v>2</v>
      </c>
      <c r="G329" s="849">
        <v>346</v>
      </c>
      <c r="H329" s="849">
        <v>1</v>
      </c>
      <c r="I329" s="849">
        <v>173</v>
      </c>
      <c r="J329" s="849">
        <v>2</v>
      </c>
      <c r="K329" s="849">
        <v>346</v>
      </c>
      <c r="L329" s="849">
        <v>1</v>
      </c>
      <c r="M329" s="849">
        <v>173</v>
      </c>
      <c r="N329" s="849">
        <v>10</v>
      </c>
      <c r="O329" s="849">
        <v>1740</v>
      </c>
      <c r="P329" s="837">
        <v>5.0289017341040463</v>
      </c>
      <c r="Q329" s="850">
        <v>174</v>
      </c>
    </row>
    <row r="330" spans="1:17" ht="14.4" customHeight="1" x14ac:dyDescent="0.3">
      <c r="A330" s="831" t="s">
        <v>5878</v>
      </c>
      <c r="B330" s="832" t="s">
        <v>5394</v>
      </c>
      <c r="C330" s="832" t="s">
        <v>5586</v>
      </c>
      <c r="D330" s="832" t="s">
        <v>5633</v>
      </c>
      <c r="E330" s="832" t="s">
        <v>5634</v>
      </c>
      <c r="F330" s="849">
        <v>2</v>
      </c>
      <c r="G330" s="849">
        <v>354</v>
      </c>
      <c r="H330" s="849"/>
      <c r="I330" s="849">
        <v>177</v>
      </c>
      <c r="J330" s="849"/>
      <c r="K330" s="849"/>
      <c r="L330" s="849"/>
      <c r="M330" s="849"/>
      <c r="N330" s="849">
        <v>1</v>
      </c>
      <c r="O330" s="849">
        <v>178</v>
      </c>
      <c r="P330" s="837"/>
      <c r="Q330" s="850">
        <v>178</v>
      </c>
    </row>
    <row r="331" spans="1:17" ht="14.4" customHeight="1" x14ac:dyDescent="0.3">
      <c r="A331" s="831" t="s">
        <v>5878</v>
      </c>
      <c r="B331" s="832" t="s">
        <v>5394</v>
      </c>
      <c r="C331" s="832" t="s">
        <v>5586</v>
      </c>
      <c r="D331" s="832" t="s">
        <v>5637</v>
      </c>
      <c r="E331" s="832" t="s">
        <v>5638</v>
      </c>
      <c r="F331" s="849">
        <v>3</v>
      </c>
      <c r="G331" s="849">
        <v>2103</v>
      </c>
      <c r="H331" s="849"/>
      <c r="I331" s="849">
        <v>701</v>
      </c>
      <c r="J331" s="849"/>
      <c r="K331" s="849"/>
      <c r="L331" s="849"/>
      <c r="M331" s="849"/>
      <c r="N331" s="849">
        <v>1</v>
      </c>
      <c r="O331" s="849">
        <v>702</v>
      </c>
      <c r="P331" s="837"/>
      <c r="Q331" s="850">
        <v>702</v>
      </c>
    </row>
    <row r="332" spans="1:17" ht="14.4" customHeight="1" x14ac:dyDescent="0.3">
      <c r="A332" s="831" t="s">
        <v>5878</v>
      </c>
      <c r="B332" s="832" t="s">
        <v>5658</v>
      </c>
      <c r="C332" s="832" t="s">
        <v>5586</v>
      </c>
      <c r="D332" s="832" t="s">
        <v>5665</v>
      </c>
      <c r="E332" s="832" t="s">
        <v>5666</v>
      </c>
      <c r="F332" s="849"/>
      <c r="G332" s="849"/>
      <c r="H332" s="849"/>
      <c r="I332" s="849"/>
      <c r="J332" s="849">
        <v>0</v>
      </c>
      <c r="K332" s="849">
        <v>0</v>
      </c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5878</v>
      </c>
      <c r="B333" s="832" t="s">
        <v>5658</v>
      </c>
      <c r="C333" s="832" t="s">
        <v>5586</v>
      </c>
      <c r="D333" s="832" t="s">
        <v>5669</v>
      </c>
      <c r="E333" s="832" t="s">
        <v>5670</v>
      </c>
      <c r="F333" s="849"/>
      <c r="G333" s="849"/>
      <c r="H333" s="849"/>
      <c r="I333" s="849"/>
      <c r="J333" s="849">
        <v>0</v>
      </c>
      <c r="K333" s="849">
        <v>0</v>
      </c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5878</v>
      </c>
      <c r="B334" s="832" t="s">
        <v>5658</v>
      </c>
      <c r="C334" s="832" t="s">
        <v>5586</v>
      </c>
      <c r="D334" s="832" t="s">
        <v>5679</v>
      </c>
      <c r="E334" s="832" t="s">
        <v>5680</v>
      </c>
      <c r="F334" s="849"/>
      <c r="G334" s="849"/>
      <c r="H334" s="849"/>
      <c r="I334" s="849"/>
      <c r="J334" s="849">
        <v>0</v>
      </c>
      <c r="K334" s="849">
        <v>0</v>
      </c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5878</v>
      </c>
      <c r="B335" s="832" t="s">
        <v>5658</v>
      </c>
      <c r="C335" s="832" t="s">
        <v>5586</v>
      </c>
      <c r="D335" s="832" t="s">
        <v>5681</v>
      </c>
      <c r="E335" s="832" t="s">
        <v>5682</v>
      </c>
      <c r="F335" s="849"/>
      <c r="G335" s="849"/>
      <c r="H335" s="849"/>
      <c r="I335" s="849"/>
      <c r="J335" s="849">
        <v>0</v>
      </c>
      <c r="K335" s="849">
        <v>0</v>
      </c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5878</v>
      </c>
      <c r="B336" s="832" t="s">
        <v>5658</v>
      </c>
      <c r="C336" s="832" t="s">
        <v>5586</v>
      </c>
      <c r="D336" s="832" t="s">
        <v>5699</v>
      </c>
      <c r="E336" s="832" t="s">
        <v>5700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1610</v>
      </c>
      <c r="P336" s="837"/>
      <c r="Q336" s="850">
        <v>1610</v>
      </c>
    </row>
    <row r="337" spans="1:17" ht="14.4" customHeight="1" x14ac:dyDescent="0.3">
      <c r="A337" s="831" t="s">
        <v>5878</v>
      </c>
      <c r="B337" s="832" t="s">
        <v>5658</v>
      </c>
      <c r="C337" s="832" t="s">
        <v>5586</v>
      </c>
      <c r="D337" s="832" t="s">
        <v>5705</v>
      </c>
      <c r="E337" s="832" t="s">
        <v>5706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1610</v>
      </c>
      <c r="P337" s="837"/>
      <c r="Q337" s="850">
        <v>1610</v>
      </c>
    </row>
    <row r="338" spans="1:17" ht="14.4" customHeight="1" x14ac:dyDescent="0.3">
      <c r="A338" s="831" t="s">
        <v>5878</v>
      </c>
      <c r="B338" s="832" t="s">
        <v>5713</v>
      </c>
      <c r="C338" s="832" t="s">
        <v>5586</v>
      </c>
      <c r="D338" s="832" t="s">
        <v>5718</v>
      </c>
      <c r="E338" s="832" t="s">
        <v>5719</v>
      </c>
      <c r="F338" s="849">
        <v>21</v>
      </c>
      <c r="G338" s="849">
        <v>7434</v>
      </c>
      <c r="H338" s="849">
        <v>0.21428571428571427</v>
      </c>
      <c r="I338" s="849">
        <v>354</v>
      </c>
      <c r="J338" s="849">
        <v>98</v>
      </c>
      <c r="K338" s="849">
        <v>34692</v>
      </c>
      <c r="L338" s="849">
        <v>1</v>
      </c>
      <c r="M338" s="849">
        <v>354</v>
      </c>
      <c r="N338" s="849">
        <v>47</v>
      </c>
      <c r="O338" s="849">
        <v>16638</v>
      </c>
      <c r="P338" s="837">
        <v>0.47959183673469385</v>
      </c>
      <c r="Q338" s="850">
        <v>354</v>
      </c>
    </row>
    <row r="339" spans="1:17" ht="14.4" customHeight="1" x14ac:dyDescent="0.3">
      <c r="A339" s="831" t="s">
        <v>5878</v>
      </c>
      <c r="B339" s="832" t="s">
        <v>5713</v>
      </c>
      <c r="C339" s="832" t="s">
        <v>5586</v>
      </c>
      <c r="D339" s="832" t="s">
        <v>5722</v>
      </c>
      <c r="E339" s="832" t="s">
        <v>5723</v>
      </c>
      <c r="F339" s="849">
        <v>184</v>
      </c>
      <c r="G339" s="849">
        <v>11960</v>
      </c>
      <c r="H339" s="849">
        <v>0.85981308411214952</v>
      </c>
      <c r="I339" s="849">
        <v>65</v>
      </c>
      <c r="J339" s="849">
        <v>214</v>
      </c>
      <c r="K339" s="849">
        <v>13910</v>
      </c>
      <c r="L339" s="849">
        <v>1</v>
      </c>
      <c r="M339" s="849">
        <v>65</v>
      </c>
      <c r="N339" s="849">
        <v>215</v>
      </c>
      <c r="O339" s="849">
        <v>13975</v>
      </c>
      <c r="P339" s="837">
        <v>1.0046728971962617</v>
      </c>
      <c r="Q339" s="850">
        <v>65</v>
      </c>
    </row>
    <row r="340" spans="1:17" ht="14.4" customHeight="1" x14ac:dyDescent="0.3">
      <c r="A340" s="831" t="s">
        <v>5878</v>
      </c>
      <c r="B340" s="832" t="s">
        <v>5713</v>
      </c>
      <c r="C340" s="832" t="s">
        <v>5586</v>
      </c>
      <c r="D340" s="832" t="s">
        <v>5724</v>
      </c>
      <c r="E340" s="832" t="s">
        <v>5725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545</v>
      </c>
      <c r="P340" s="837"/>
      <c r="Q340" s="850">
        <v>545</v>
      </c>
    </row>
    <row r="341" spans="1:17" ht="14.4" customHeight="1" x14ac:dyDescent="0.3">
      <c r="A341" s="831" t="s">
        <v>5878</v>
      </c>
      <c r="B341" s="832" t="s">
        <v>5713</v>
      </c>
      <c r="C341" s="832" t="s">
        <v>5586</v>
      </c>
      <c r="D341" s="832" t="s">
        <v>5726</v>
      </c>
      <c r="E341" s="832" t="s">
        <v>5727</v>
      </c>
      <c r="F341" s="849">
        <v>1</v>
      </c>
      <c r="G341" s="849">
        <v>592</v>
      </c>
      <c r="H341" s="849"/>
      <c r="I341" s="849">
        <v>592</v>
      </c>
      <c r="J341" s="849"/>
      <c r="K341" s="849"/>
      <c r="L341" s="849"/>
      <c r="M341" s="849"/>
      <c r="N341" s="849">
        <v>8</v>
      </c>
      <c r="O341" s="849">
        <v>4736</v>
      </c>
      <c r="P341" s="837"/>
      <c r="Q341" s="850">
        <v>592</v>
      </c>
    </row>
    <row r="342" spans="1:17" ht="14.4" customHeight="1" x14ac:dyDescent="0.3">
      <c r="A342" s="831" t="s">
        <v>5878</v>
      </c>
      <c r="B342" s="832" t="s">
        <v>5713</v>
      </c>
      <c r="C342" s="832" t="s">
        <v>5586</v>
      </c>
      <c r="D342" s="832" t="s">
        <v>5728</v>
      </c>
      <c r="E342" s="832" t="s">
        <v>5729</v>
      </c>
      <c r="F342" s="849">
        <v>1</v>
      </c>
      <c r="G342" s="849">
        <v>617</v>
      </c>
      <c r="H342" s="849"/>
      <c r="I342" s="849">
        <v>617</v>
      </c>
      <c r="J342" s="849"/>
      <c r="K342" s="849"/>
      <c r="L342" s="849"/>
      <c r="M342" s="849"/>
      <c r="N342" s="849">
        <v>1</v>
      </c>
      <c r="O342" s="849">
        <v>617</v>
      </c>
      <c r="P342" s="837"/>
      <c r="Q342" s="850">
        <v>617</v>
      </c>
    </row>
    <row r="343" spans="1:17" ht="14.4" customHeight="1" x14ac:dyDescent="0.3">
      <c r="A343" s="831" t="s">
        <v>5878</v>
      </c>
      <c r="B343" s="832" t="s">
        <v>5713</v>
      </c>
      <c r="C343" s="832" t="s">
        <v>5586</v>
      </c>
      <c r="D343" s="832" t="s">
        <v>5730</v>
      </c>
      <c r="E343" s="832" t="s">
        <v>5731</v>
      </c>
      <c r="F343" s="849">
        <v>2</v>
      </c>
      <c r="G343" s="849">
        <v>306</v>
      </c>
      <c r="H343" s="849"/>
      <c r="I343" s="849">
        <v>153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5878</v>
      </c>
      <c r="B344" s="832" t="s">
        <v>5713</v>
      </c>
      <c r="C344" s="832" t="s">
        <v>5586</v>
      </c>
      <c r="D344" s="832" t="s">
        <v>5734</v>
      </c>
      <c r="E344" s="832" t="s">
        <v>5735</v>
      </c>
      <c r="F344" s="849">
        <v>3</v>
      </c>
      <c r="G344" s="849">
        <v>72</v>
      </c>
      <c r="H344" s="849"/>
      <c r="I344" s="849">
        <v>24</v>
      </c>
      <c r="J344" s="849"/>
      <c r="K344" s="849"/>
      <c r="L344" s="849"/>
      <c r="M344" s="849"/>
      <c r="N344" s="849">
        <v>1</v>
      </c>
      <c r="O344" s="849">
        <v>24</v>
      </c>
      <c r="P344" s="837"/>
      <c r="Q344" s="850">
        <v>24</v>
      </c>
    </row>
    <row r="345" spans="1:17" ht="14.4" customHeight="1" x14ac:dyDescent="0.3">
      <c r="A345" s="831" t="s">
        <v>5878</v>
      </c>
      <c r="B345" s="832" t="s">
        <v>5713</v>
      </c>
      <c r="C345" s="832" t="s">
        <v>5586</v>
      </c>
      <c r="D345" s="832" t="s">
        <v>5738</v>
      </c>
      <c r="E345" s="832" t="s">
        <v>5739</v>
      </c>
      <c r="F345" s="849">
        <v>121</v>
      </c>
      <c r="G345" s="849">
        <v>6655</v>
      </c>
      <c r="H345" s="849">
        <v>1.2222222222222223</v>
      </c>
      <c r="I345" s="849">
        <v>55</v>
      </c>
      <c r="J345" s="849">
        <v>99</v>
      </c>
      <c r="K345" s="849">
        <v>5445</v>
      </c>
      <c r="L345" s="849">
        <v>1</v>
      </c>
      <c r="M345" s="849">
        <v>55</v>
      </c>
      <c r="N345" s="849">
        <v>158</v>
      </c>
      <c r="O345" s="849">
        <v>8690</v>
      </c>
      <c r="P345" s="837">
        <v>1.595959595959596</v>
      </c>
      <c r="Q345" s="850">
        <v>55</v>
      </c>
    </row>
    <row r="346" spans="1:17" ht="14.4" customHeight="1" x14ac:dyDescent="0.3">
      <c r="A346" s="831" t="s">
        <v>5878</v>
      </c>
      <c r="B346" s="832" t="s">
        <v>5713</v>
      </c>
      <c r="C346" s="832" t="s">
        <v>5586</v>
      </c>
      <c r="D346" s="832" t="s">
        <v>5740</v>
      </c>
      <c r="E346" s="832" t="s">
        <v>5741</v>
      </c>
      <c r="F346" s="849">
        <v>553</v>
      </c>
      <c r="G346" s="849">
        <v>42581</v>
      </c>
      <c r="H346" s="849">
        <v>0.86813186813186816</v>
      </c>
      <c r="I346" s="849">
        <v>77</v>
      </c>
      <c r="J346" s="849">
        <v>637</v>
      </c>
      <c r="K346" s="849">
        <v>49049</v>
      </c>
      <c r="L346" s="849">
        <v>1</v>
      </c>
      <c r="M346" s="849">
        <v>77</v>
      </c>
      <c r="N346" s="849">
        <v>689</v>
      </c>
      <c r="O346" s="849">
        <v>53053</v>
      </c>
      <c r="P346" s="837">
        <v>1.0816326530612246</v>
      </c>
      <c r="Q346" s="850">
        <v>77</v>
      </c>
    </row>
    <row r="347" spans="1:17" ht="14.4" customHeight="1" x14ac:dyDescent="0.3">
      <c r="A347" s="831" t="s">
        <v>5878</v>
      </c>
      <c r="B347" s="832" t="s">
        <v>5713</v>
      </c>
      <c r="C347" s="832" t="s">
        <v>5586</v>
      </c>
      <c r="D347" s="832" t="s">
        <v>5744</v>
      </c>
      <c r="E347" s="832" t="s">
        <v>5745</v>
      </c>
      <c r="F347" s="849">
        <v>54</v>
      </c>
      <c r="G347" s="849">
        <v>1296</v>
      </c>
      <c r="H347" s="849">
        <v>0.76056338028169013</v>
      </c>
      <c r="I347" s="849">
        <v>24</v>
      </c>
      <c r="J347" s="849">
        <v>71</v>
      </c>
      <c r="K347" s="849">
        <v>1704</v>
      </c>
      <c r="L347" s="849">
        <v>1</v>
      </c>
      <c r="M347" s="849">
        <v>24</v>
      </c>
      <c r="N347" s="849">
        <v>82</v>
      </c>
      <c r="O347" s="849">
        <v>1968</v>
      </c>
      <c r="P347" s="837">
        <v>1.1549295774647887</v>
      </c>
      <c r="Q347" s="850">
        <v>24</v>
      </c>
    </row>
    <row r="348" spans="1:17" ht="14.4" customHeight="1" x14ac:dyDescent="0.3">
      <c r="A348" s="831" t="s">
        <v>5878</v>
      </c>
      <c r="B348" s="832" t="s">
        <v>5713</v>
      </c>
      <c r="C348" s="832" t="s">
        <v>5586</v>
      </c>
      <c r="D348" s="832" t="s">
        <v>5756</v>
      </c>
      <c r="E348" s="832" t="s">
        <v>5757</v>
      </c>
      <c r="F348" s="849">
        <v>17</v>
      </c>
      <c r="G348" s="849">
        <v>1122</v>
      </c>
      <c r="H348" s="849">
        <v>1</v>
      </c>
      <c r="I348" s="849">
        <v>66</v>
      </c>
      <c r="J348" s="849">
        <v>17</v>
      </c>
      <c r="K348" s="849">
        <v>1122</v>
      </c>
      <c r="L348" s="849">
        <v>1</v>
      </c>
      <c r="M348" s="849">
        <v>66</v>
      </c>
      <c r="N348" s="849">
        <v>12</v>
      </c>
      <c r="O348" s="849">
        <v>792</v>
      </c>
      <c r="P348" s="837">
        <v>0.70588235294117652</v>
      </c>
      <c r="Q348" s="850">
        <v>66</v>
      </c>
    </row>
    <row r="349" spans="1:17" ht="14.4" customHeight="1" x14ac:dyDescent="0.3">
      <c r="A349" s="831" t="s">
        <v>5878</v>
      </c>
      <c r="B349" s="832" t="s">
        <v>5713</v>
      </c>
      <c r="C349" s="832" t="s">
        <v>5586</v>
      </c>
      <c r="D349" s="832" t="s">
        <v>5760</v>
      </c>
      <c r="E349" s="832" t="s">
        <v>5761</v>
      </c>
      <c r="F349" s="849">
        <v>570</v>
      </c>
      <c r="G349" s="849">
        <v>9690</v>
      </c>
      <c r="H349" s="849">
        <v>0.78189300411522633</v>
      </c>
      <c r="I349" s="849">
        <v>17</v>
      </c>
      <c r="J349" s="849">
        <v>729</v>
      </c>
      <c r="K349" s="849">
        <v>12393</v>
      </c>
      <c r="L349" s="849">
        <v>1</v>
      </c>
      <c r="M349" s="849">
        <v>17</v>
      </c>
      <c r="N349" s="849">
        <v>742</v>
      </c>
      <c r="O349" s="849">
        <v>12614</v>
      </c>
      <c r="P349" s="837">
        <v>1.0178326474622772</v>
      </c>
      <c r="Q349" s="850">
        <v>17</v>
      </c>
    </row>
    <row r="350" spans="1:17" ht="14.4" customHeight="1" x14ac:dyDescent="0.3">
      <c r="A350" s="831" t="s">
        <v>5878</v>
      </c>
      <c r="B350" s="832" t="s">
        <v>5713</v>
      </c>
      <c r="C350" s="832" t="s">
        <v>5586</v>
      </c>
      <c r="D350" s="832" t="s">
        <v>5766</v>
      </c>
      <c r="E350" s="832" t="s">
        <v>5767</v>
      </c>
      <c r="F350" s="849">
        <v>16</v>
      </c>
      <c r="G350" s="849">
        <v>400</v>
      </c>
      <c r="H350" s="849">
        <v>1.0666666666666667</v>
      </c>
      <c r="I350" s="849">
        <v>25</v>
      </c>
      <c r="J350" s="849">
        <v>15</v>
      </c>
      <c r="K350" s="849">
        <v>375</v>
      </c>
      <c r="L350" s="849">
        <v>1</v>
      </c>
      <c r="M350" s="849">
        <v>25</v>
      </c>
      <c r="N350" s="849">
        <v>14</v>
      </c>
      <c r="O350" s="849">
        <v>350</v>
      </c>
      <c r="P350" s="837">
        <v>0.93333333333333335</v>
      </c>
      <c r="Q350" s="850">
        <v>25</v>
      </c>
    </row>
    <row r="351" spans="1:17" ht="14.4" customHeight="1" x14ac:dyDescent="0.3">
      <c r="A351" s="831" t="s">
        <v>5878</v>
      </c>
      <c r="B351" s="832" t="s">
        <v>5713</v>
      </c>
      <c r="C351" s="832" t="s">
        <v>5586</v>
      </c>
      <c r="D351" s="832" t="s">
        <v>5768</v>
      </c>
      <c r="E351" s="832" t="s">
        <v>5769</v>
      </c>
      <c r="F351" s="849">
        <v>1</v>
      </c>
      <c r="G351" s="849">
        <v>742</v>
      </c>
      <c r="H351" s="849">
        <v>1</v>
      </c>
      <c r="I351" s="849">
        <v>742</v>
      </c>
      <c r="J351" s="849">
        <v>1</v>
      </c>
      <c r="K351" s="849">
        <v>742</v>
      </c>
      <c r="L351" s="849">
        <v>1</v>
      </c>
      <c r="M351" s="849">
        <v>742</v>
      </c>
      <c r="N351" s="849"/>
      <c r="O351" s="849"/>
      <c r="P351" s="837"/>
      <c r="Q351" s="850"/>
    </row>
    <row r="352" spans="1:17" ht="14.4" customHeight="1" x14ac:dyDescent="0.3">
      <c r="A352" s="831" t="s">
        <v>5878</v>
      </c>
      <c r="B352" s="832" t="s">
        <v>5713</v>
      </c>
      <c r="C352" s="832" t="s">
        <v>5586</v>
      </c>
      <c r="D352" s="832" t="s">
        <v>5770</v>
      </c>
      <c r="E352" s="832" t="s">
        <v>5771</v>
      </c>
      <c r="F352" s="849">
        <v>127</v>
      </c>
      <c r="G352" s="849">
        <v>22987</v>
      </c>
      <c r="H352" s="849">
        <v>1.4597701149425288</v>
      </c>
      <c r="I352" s="849">
        <v>181</v>
      </c>
      <c r="J352" s="849">
        <v>87</v>
      </c>
      <c r="K352" s="849">
        <v>15747</v>
      </c>
      <c r="L352" s="849">
        <v>1</v>
      </c>
      <c r="M352" s="849">
        <v>181</v>
      </c>
      <c r="N352" s="849">
        <v>156</v>
      </c>
      <c r="O352" s="849">
        <v>28236</v>
      </c>
      <c r="P352" s="837">
        <v>1.7931034482758621</v>
      </c>
      <c r="Q352" s="850">
        <v>181</v>
      </c>
    </row>
    <row r="353" spans="1:17" ht="14.4" customHeight="1" x14ac:dyDescent="0.3">
      <c r="A353" s="831" t="s">
        <v>5878</v>
      </c>
      <c r="B353" s="832" t="s">
        <v>5713</v>
      </c>
      <c r="C353" s="832" t="s">
        <v>5586</v>
      </c>
      <c r="D353" s="832" t="s">
        <v>5776</v>
      </c>
      <c r="E353" s="832" t="s">
        <v>5777</v>
      </c>
      <c r="F353" s="849">
        <v>234</v>
      </c>
      <c r="G353" s="849">
        <v>59436</v>
      </c>
      <c r="H353" s="849">
        <v>1.8870967741935485</v>
      </c>
      <c r="I353" s="849">
        <v>254</v>
      </c>
      <c r="J353" s="849">
        <v>124</v>
      </c>
      <c r="K353" s="849">
        <v>31496</v>
      </c>
      <c r="L353" s="849">
        <v>1</v>
      </c>
      <c r="M353" s="849">
        <v>254</v>
      </c>
      <c r="N353" s="849">
        <v>264</v>
      </c>
      <c r="O353" s="849">
        <v>67056</v>
      </c>
      <c r="P353" s="837">
        <v>2.129032258064516</v>
      </c>
      <c r="Q353" s="850">
        <v>254</v>
      </c>
    </row>
    <row r="354" spans="1:17" ht="14.4" customHeight="1" x14ac:dyDescent="0.3">
      <c r="A354" s="831" t="s">
        <v>5878</v>
      </c>
      <c r="B354" s="832" t="s">
        <v>5713</v>
      </c>
      <c r="C354" s="832" t="s">
        <v>5586</v>
      </c>
      <c r="D354" s="832" t="s">
        <v>5778</v>
      </c>
      <c r="E354" s="832" t="s">
        <v>5779</v>
      </c>
      <c r="F354" s="849">
        <v>1</v>
      </c>
      <c r="G354" s="849">
        <v>268</v>
      </c>
      <c r="H354" s="849"/>
      <c r="I354" s="849">
        <v>268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5878</v>
      </c>
      <c r="B355" s="832" t="s">
        <v>5713</v>
      </c>
      <c r="C355" s="832" t="s">
        <v>5586</v>
      </c>
      <c r="D355" s="832" t="s">
        <v>5782</v>
      </c>
      <c r="E355" s="832" t="s">
        <v>5783</v>
      </c>
      <c r="F355" s="849">
        <v>134</v>
      </c>
      <c r="G355" s="849">
        <v>29078</v>
      </c>
      <c r="H355" s="849">
        <v>1.098360655737705</v>
      </c>
      <c r="I355" s="849">
        <v>217</v>
      </c>
      <c r="J355" s="849">
        <v>122</v>
      </c>
      <c r="K355" s="849">
        <v>26474</v>
      </c>
      <c r="L355" s="849">
        <v>1</v>
      </c>
      <c r="M355" s="849">
        <v>217</v>
      </c>
      <c r="N355" s="849">
        <v>174</v>
      </c>
      <c r="O355" s="849">
        <v>37758</v>
      </c>
      <c r="P355" s="837">
        <v>1.4262295081967213</v>
      </c>
      <c r="Q355" s="850">
        <v>217</v>
      </c>
    </row>
    <row r="356" spans="1:17" ht="14.4" customHeight="1" x14ac:dyDescent="0.3">
      <c r="A356" s="831" t="s">
        <v>5878</v>
      </c>
      <c r="B356" s="832" t="s">
        <v>5713</v>
      </c>
      <c r="C356" s="832" t="s">
        <v>5586</v>
      </c>
      <c r="D356" s="832" t="s">
        <v>5784</v>
      </c>
      <c r="E356" s="832" t="s">
        <v>5785</v>
      </c>
      <c r="F356" s="849">
        <v>32</v>
      </c>
      <c r="G356" s="849">
        <v>1184</v>
      </c>
      <c r="H356" s="849">
        <v>0.59259259259259256</v>
      </c>
      <c r="I356" s="849">
        <v>37</v>
      </c>
      <c r="J356" s="849">
        <v>54</v>
      </c>
      <c r="K356" s="849">
        <v>1998</v>
      </c>
      <c r="L356" s="849">
        <v>1</v>
      </c>
      <c r="M356" s="849">
        <v>37</v>
      </c>
      <c r="N356" s="849">
        <v>66</v>
      </c>
      <c r="O356" s="849">
        <v>2442</v>
      </c>
      <c r="P356" s="837">
        <v>1.2222222222222223</v>
      </c>
      <c r="Q356" s="850">
        <v>37</v>
      </c>
    </row>
    <row r="357" spans="1:17" ht="14.4" customHeight="1" x14ac:dyDescent="0.3">
      <c r="A357" s="831" t="s">
        <v>5878</v>
      </c>
      <c r="B357" s="832" t="s">
        <v>5713</v>
      </c>
      <c r="C357" s="832" t="s">
        <v>5586</v>
      </c>
      <c r="D357" s="832" t="s">
        <v>5786</v>
      </c>
      <c r="E357" s="832" t="s">
        <v>5787</v>
      </c>
      <c r="F357" s="849">
        <v>1</v>
      </c>
      <c r="G357" s="849">
        <v>592</v>
      </c>
      <c r="H357" s="849"/>
      <c r="I357" s="849">
        <v>592</v>
      </c>
      <c r="J357" s="849"/>
      <c r="K357" s="849"/>
      <c r="L357" s="849"/>
      <c r="M357" s="849"/>
      <c r="N357" s="849">
        <v>1</v>
      </c>
      <c r="O357" s="849">
        <v>592</v>
      </c>
      <c r="P357" s="837"/>
      <c r="Q357" s="850">
        <v>592</v>
      </c>
    </row>
    <row r="358" spans="1:17" ht="14.4" customHeight="1" x14ac:dyDescent="0.3">
      <c r="A358" s="831" t="s">
        <v>5878</v>
      </c>
      <c r="B358" s="832" t="s">
        <v>5713</v>
      </c>
      <c r="C358" s="832" t="s">
        <v>5586</v>
      </c>
      <c r="D358" s="832" t="s">
        <v>5788</v>
      </c>
      <c r="E358" s="832" t="s">
        <v>5789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50</v>
      </c>
      <c r="P358" s="837"/>
      <c r="Q358" s="850">
        <v>50</v>
      </c>
    </row>
    <row r="359" spans="1:17" ht="14.4" customHeight="1" x14ac:dyDescent="0.3">
      <c r="A359" s="831" t="s">
        <v>5878</v>
      </c>
      <c r="B359" s="832" t="s">
        <v>5713</v>
      </c>
      <c r="C359" s="832" t="s">
        <v>5586</v>
      </c>
      <c r="D359" s="832" t="s">
        <v>5790</v>
      </c>
      <c r="E359" s="832" t="s">
        <v>5791</v>
      </c>
      <c r="F359" s="849">
        <v>1</v>
      </c>
      <c r="G359" s="849">
        <v>547</v>
      </c>
      <c r="H359" s="849"/>
      <c r="I359" s="849">
        <v>547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5878</v>
      </c>
      <c r="B360" s="832" t="s">
        <v>5713</v>
      </c>
      <c r="C360" s="832" t="s">
        <v>5586</v>
      </c>
      <c r="D360" s="832" t="s">
        <v>5794</v>
      </c>
      <c r="E360" s="832" t="s">
        <v>5795</v>
      </c>
      <c r="F360" s="849">
        <v>1</v>
      </c>
      <c r="G360" s="849">
        <v>736</v>
      </c>
      <c r="H360" s="849"/>
      <c r="I360" s="849">
        <v>736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5878</v>
      </c>
      <c r="B361" s="832" t="s">
        <v>5713</v>
      </c>
      <c r="C361" s="832" t="s">
        <v>5586</v>
      </c>
      <c r="D361" s="832" t="s">
        <v>5798</v>
      </c>
      <c r="E361" s="832" t="s">
        <v>5799</v>
      </c>
      <c r="F361" s="849">
        <v>1</v>
      </c>
      <c r="G361" s="849">
        <v>346</v>
      </c>
      <c r="H361" s="849"/>
      <c r="I361" s="849">
        <v>346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5878</v>
      </c>
      <c r="B362" s="832" t="s">
        <v>5713</v>
      </c>
      <c r="C362" s="832" t="s">
        <v>5586</v>
      </c>
      <c r="D362" s="832" t="s">
        <v>5800</v>
      </c>
      <c r="E362" s="832" t="s">
        <v>5801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753</v>
      </c>
      <c r="P362" s="837"/>
      <c r="Q362" s="850">
        <v>753</v>
      </c>
    </row>
    <row r="363" spans="1:17" ht="14.4" customHeight="1" x14ac:dyDescent="0.3">
      <c r="A363" s="831" t="s">
        <v>5878</v>
      </c>
      <c r="B363" s="832" t="s">
        <v>5713</v>
      </c>
      <c r="C363" s="832" t="s">
        <v>5586</v>
      </c>
      <c r="D363" s="832" t="s">
        <v>5802</v>
      </c>
      <c r="E363" s="832" t="s">
        <v>5803</v>
      </c>
      <c r="F363" s="849">
        <v>2</v>
      </c>
      <c r="G363" s="849">
        <v>464</v>
      </c>
      <c r="H363" s="849"/>
      <c r="I363" s="849">
        <v>232</v>
      </c>
      <c r="J363" s="849"/>
      <c r="K363" s="849"/>
      <c r="L363" s="849"/>
      <c r="M363" s="849"/>
      <c r="N363" s="849">
        <v>2</v>
      </c>
      <c r="O363" s="849">
        <v>464</v>
      </c>
      <c r="P363" s="837"/>
      <c r="Q363" s="850">
        <v>232</v>
      </c>
    </row>
    <row r="364" spans="1:17" ht="14.4" customHeight="1" x14ac:dyDescent="0.3">
      <c r="A364" s="831" t="s">
        <v>5878</v>
      </c>
      <c r="B364" s="832" t="s">
        <v>5713</v>
      </c>
      <c r="C364" s="832" t="s">
        <v>5586</v>
      </c>
      <c r="D364" s="832" t="s">
        <v>5806</v>
      </c>
      <c r="E364" s="832" t="s">
        <v>5807</v>
      </c>
      <c r="F364" s="849">
        <v>2</v>
      </c>
      <c r="G364" s="849">
        <v>466</v>
      </c>
      <c r="H364" s="849"/>
      <c r="I364" s="849">
        <v>233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5878</v>
      </c>
      <c r="B365" s="832" t="s">
        <v>5713</v>
      </c>
      <c r="C365" s="832" t="s">
        <v>5586</v>
      </c>
      <c r="D365" s="832" t="s">
        <v>5808</v>
      </c>
      <c r="E365" s="832" t="s">
        <v>5809</v>
      </c>
      <c r="F365" s="849">
        <v>1</v>
      </c>
      <c r="G365" s="849">
        <v>410</v>
      </c>
      <c r="H365" s="849"/>
      <c r="I365" s="849">
        <v>410</v>
      </c>
      <c r="J365" s="849"/>
      <c r="K365" s="849"/>
      <c r="L365" s="849"/>
      <c r="M365" s="849"/>
      <c r="N365" s="849">
        <v>1</v>
      </c>
      <c r="O365" s="849">
        <v>410</v>
      </c>
      <c r="P365" s="837"/>
      <c r="Q365" s="850">
        <v>410</v>
      </c>
    </row>
    <row r="366" spans="1:17" ht="14.4" customHeight="1" x14ac:dyDescent="0.3">
      <c r="A366" s="831" t="s">
        <v>5878</v>
      </c>
      <c r="B366" s="832" t="s">
        <v>5713</v>
      </c>
      <c r="C366" s="832" t="s">
        <v>5586</v>
      </c>
      <c r="D366" s="832" t="s">
        <v>5812</v>
      </c>
      <c r="E366" s="832" t="s">
        <v>5813</v>
      </c>
      <c r="F366" s="849">
        <v>1</v>
      </c>
      <c r="G366" s="849">
        <v>590</v>
      </c>
      <c r="H366" s="849"/>
      <c r="I366" s="849">
        <v>590</v>
      </c>
      <c r="J366" s="849"/>
      <c r="K366" s="849"/>
      <c r="L366" s="849"/>
      <c r="M366" s="849"/>
      <c r="N366" s="849">
        <v>1</v>
      </c>
      <c r="O366" s="849">
        <v>590</v>
      </c>
      <c r="P366" s="837"/>
      <c r="Q366" s="850">
        <v>590</v>
      </c>
    </row>
    <row r="367" spans="1:17" ht="14.4" customHeight="1" x14ac:dyDescent="0.3">
      <c r="A367" s="831" t="s">
        <v>5878</v>
      </c>
      <c r="B367" s="832" t="s">
        <v>5713</v>
      </c>
      <c r="C367" s="832" t="s">
        <v>5586</v>
      </c>
      <c r="D367" s="832" t="s">
        <v>5814</v>
      </c>
      <c r="E367" s="832" t="s">
        <v>5815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387</v>
      </c>
      <c r="P367" s="837"/>
      <c r="Q367" s="850">
        <v>387</v>
      </c>
    </row>
    <row r="368" spans="1:17" ht="14.4" customHeight="1" x14ac:dyDescent="0.3">
      <c r="A368" s="831" t="s">
        <v>5878</v>
      </c>
      <c r="B368" s="832" t="s">
        <v>5713</v>
      </c>
      <c r="C368" s="832" t="s">
        <v>5586</v>
      </c>
      <c r="D368" s="832" t="s">
        <v>5820</v>
      </c>
      <c r="E368" s="832" t="s">
        <v>5821</v>
      </c>
      <c r="F368" s="849">
        <v>5</v>
      </c>
      <c r="G368" s="849">
        <v>3945</v>
      </c>
      <c r="H368" s="849"/>
      <c r="I368" s="849">
        <v>789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5878</v>
      </c>
      <c r="B369" s="832" t="s">
        <v>5713</v>
      </c>
      <c r="C369" s="832" t="s">
        <v>5586</v>
      </c>
      <c r="D369" s="832" t="s">
        <v>5826</v>
      </c>
      <c r="E369" s="832" t="s">
        <v>5827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919</v>
      </c>
      <c r="P369" s="837"/>
      <c r="Q369" s="850">
        <v>919</v>
      </c>
    </row>
    <row r="370" spans="1:17" ht="14.4" customHeight="1" x14ac:dyDescent="0.3">
      <c r="A370" s="831" t="s">
        <v>5878</v>
      </c>
      <c r="B370" s="832" t="s">
        <v>5713</v>
      </c>
      <c r="C370" s="832" t="s">
        <v>5586</v>
      </c>
      <c r="D370" s="832" t="s">
        <v>5828</v>
      </c>
      <c r="E370" s="832" t="s">
        <v>5829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896</v>
      </c>
      <c r="P370" s="837"/>
      <c r="Q370" s="850">
        <v>896</v>
      </c>
    </row>
    <row r="371" spans="1:17" ht="14.4" customHeight="1" x14ac:dyDescent="0.3">
      <c r="A371" s="831" t="s">
        <v>5657</v>
      </c>
      <c r="B371" s="832" t="s">
        <v>5713</v>
      </c>
      <c r="C371" s="832" t="s">
        <v>5586</v>
      </c>
      <c r="D371" s="832" t="s">
        <v>5722</v>
      </c>
      <c r="E371" s="832" t="s">
        <v>5723</v>
      </c>
      <c r="F371" s="849">
        <v>440</v>
      </c>
      <c r="G371" s="849">
        <v>28600</v>
      </c>
      <c r="H371" s="849">
        <v>0.75213675213675213</v>
      </c>
      <c r="I371" s="849">
        <v>65</v>
      </c>
      <c r="J371" s="849">
        <v>585</v>
      </c>
      <c r="K371" s="849">
        <v>38025</v>
      </c>
      <c r="L371" s="849">
        <v>1</v>
      </c>
      <c r="M371" s="849">
        <v>65</v>
      </c>
      <c r="N371" s="849">
        <v>500</v>
      </c>
      <c r="O371" s="849">
        <v>32500</v>
      </c>
      <c r="P371" s="837">
        <v>0.85470085470085466</v>
      </c>
      <c r="Q371" s="850">
        <v>65</v>
      </c>
    </row>
    <row r="372" spans="1:17" ht="14.4" customHeight="1" x14ac:dyDescent="0.3">
      <c r="A372" s="831" t="s">
        <v>5657</v>
      </c>
      <c r="B372" s="832" t="s">
        <v>5713</v>
      </c>
      <c r="C372" s="832" t="s">
        <v>5586</v>
      </c>
      <c r="D372" s="832" t="s">
        <v>5726</v>
      </c>
      <c r="E372" s="832" t="s">
        <v>5727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592</v>
      </c>
      <c r="P372" s="837"/>
      <c r="Q372" s="850">
        <v>592</v>
      </c>
    </row>
    <row r="373" spans="1:17" ht="14.4" customHeight="1" x14ac:dyDescent="0.3">
      <c r="A373" s="831" t="s">
        <v>5657</v>
      </c>
      <c r="B373" s="832" t="s">
        <v>5713</v>
      </c>
      <c r="C373" s="832" t="s">
        <v>5586</v>
      </c>
      <c r="D373" s="832" t="s">
        <v>5734</v>
      </c>
      <c r="E373" s="832" t="s">
        <v>5735</v>
      </c>
      <c r="F373" s="849">
        <v>9</v>
      </c>
      <c r="G373" s="849">
        <v>216</v>
      </c>
      <c r="H373" s="849">
        <v>0.75</v>
      </c>
      <c r="I373" s="849">
        <v>24</v>
      </c>
      <c r="J373" s="849">
        <v>12</v>
      </c>
      <c r="K373" s="849">
        <v>288</v>
      </c>
      <c r="L373" s="849">
        <v>1</v>
      </c>
      <c r="M373" s="849">
        <v>24</v>
      </c>
      <c r="N373" s="849">
        <v>11</v>
      </c>
      <c r="O373" s="849">
        <v>264</v>
      </c>
      <c r="P373" s="837">
        <v>0.91666666666666663</v>
      </c>
      <c r="Q373" s="850">
        <v>24</v>
      </c>
    </row>
    <row r="374" spans="1:17" ht="14.4" customHeight="1" x14ac:dyDescent="0.3">
      <c r="A374" s="831" t="s">
        <v>5657</v>
      </c>
      <c r="B374" s="832" t="s">
        <v>5713</v>
      </c>
      <c r="C374" s="832" t="s">
        <v>5586</v>
      </c>
      <c r="D374" s="832" t="s">
        <v>5738</v>
      </c>
      <c r="E374" s="832" t="s">
        <v>5739</v>
      </c>
      <c r="F374" s="849"/>
      <c r="G374" s="849"/>
      <c r="H374" s="849"/>
      <c r="I374" s="849"/>
      <c r="J374" s="849">
        <v>4</v>
      </c>
      <c r="K374" s="849">
        <v>220</v>
      </c>
      <c r="L374" s="849">
        <v>1</v>
      </c>
      <c r="M374" s="849">
        <v>55</v>
      </c>
      <c r="N374" s="849">
        <v>3</v>
      </c>
      <c r="O374" s="849">
        <v>165</v>
      </c>
      <c r="P374" s="837">
        <v>0.75</v>
      </c>
      <c r="Q374" s="850">
        <v>55</v>
      </c>
    </row>
    <row r="375" spans="1:17" ht="14.4" customHeight="1" x14ac:dyDescent="0.3">
      <c r="A375" s="831" t="s">
        <v>5657</v>
      </c>
      <c r="B375" s="832" t="s">
        <v>5713</v>
      </c>
      <c r="C375" s="832" t="s">
        <v>5586</v>
      </c>
      <c r="D375" s="832" t="s">
        <v>5740</v>
      </c>
      <c r="E375" s="832" t="s">
        <v>5741</v>
      </c>
      <c r="F375" s="849">
        <v>13</v>
      </c>
      <c r="G375" s="849">
        <v>1001</v>
      </c>
      <c r="H375" s="849">
        <v>0.43333333333333335</v>
      </c>
      <c r="I375" s="849">
        <v>77</v>
      </c>
      <c r="J375" s="849">
        <v>30</v>
      </c>
      <c r="K375" s="849">
        <v>2310</v>
      </c>
      <c r="L375" s="849">
        <v>1</v>
      </c>
      <c r="M375" s="849">
        <v>77</v>
      </c>
      <c r="N375" s="849">
        <v>40</v>
      </c>
      <c r="O375" s="849">
        <v>3080</v>
      </c>
      <c r="P375" s="837">
        <v>1.3333333333333333</v>
      </c>
      <c r="Q375" s="850">
        <v>77</v>
      </c>
    </row>
    <row r="376" spans="1:17" ht="14.4" customHeight="1" x14ac:dyDescent="0.3">
      <c r="A376" s="831" t="s">
        <v>5657</v>
      </c>
      <c r="B376" s="832" t="s">
        <v>5713</v>
      </c>
      <c r="C376" s="832" t="s">
        <v>5586</v>
      </c>
      <c r="D376" s="832" t="s">
        <v>5744</v>
      </c>
      <c r="E376" s="832" t="s">
        <v>5745</v>
      </c>
      <c r="F376" s="849">
        <v>123</v>
      </c>
      <c r="G376" s="849">
        <v>2952</v>
      </c>
      <c r="H376" s="849">
        <v>0.64736842105263159</v>
      </c>
      <c r="I376" s="849">
        <v>24</v>
      </c>
      <c r="J376" s="849">
        <v>190</v>
      </c>
      <c r="K376" s="849">
        <v>4560</v>
      </c>
      <c r="L376" s="849">
        <v>1</v>
      </c>
      <c r="M376" s="849">
        <v>24</v>
      </c>
      <c r="N376" s="849">
        <v>162</v>
      </c>
      <c r="O376" s="849">
        <v>3888</v>
      </c>
      <c r="P376" s="837">
        <v>0.85263157894736841</v>
      </c>
      <c r="Q376" s="850">
        <v>24</v>
      </c>
    </row>
    <row r="377" spans="1:17" ht="14.4" customHeight="1" x14ac:dyDescent="0.3">
      <c r="A377" s="831" t="s">
        <v>5657</v>
      </c>
      <c r="B377" s="832" t="s">
        <v>5713</v>
      </c>
      <c r="C377" s="832" t="s">
        <v>5586</v>
      </c>
      <c r="D377" s="832" t="s">
        <v>5746</v>
      </c>
      <c r="E377" s="832" t="s">
        <v>5747</v>
      </c>
      <c r="F377" s="849"/>
      <c r="G377" s="849"/>
      <c r="H377" s="849"/>
      <c r="I377" s="849"/>
      <c r="J377" s="849">
        <v>2</v>
      </c>
      <c r="K377" s="849">
        <v>200</v>
      </c>
      <c r="L377" s="849">
        <v>1</v>
      </c>
      <c r="M377" s="849">
        <v>100</v>
      </c>
      <c r="N377" s="849"/>
      <c r="O377" s="849"/>
      <c r="P377" s="837"/>
      <c r="Q377" s="850"/>
    </row>
    <row r="378" spans="1:17" ht="14.4" customHeight="1" x14ac:dyDescent="0.3">
      <c r="A378" s="831" t="s">
        <v>5657</v>
      </c>
      <c r="B378" s="832" t="s">
        <v>5713</v>
      </c>
      <c r="C378" s="832" t="s">
        <v>5586</v>
      </c>
      <c r="D378" s="832" t="s">
        <v>5756</v>
      </c>
      <c r="E378" s="832" t="s">
        <v>5757</v>
      </c>
      <c r="F378" s="849">
        <v>58</v>
      </c>
      <c r="G378" s="849">
        <v>3828</v>
      </c>
      <c r="H378" s="849">
        <v>0.86567164179104472</v>
      </c>
      <c r="I378" s="849">
        <v>66</v>
      </c>
      <c r="J378" s="849">
        <v>67</v>
      </c>
      <c r="K378" s="849">
        <v>4422</v>
      </c>
      <c r="L378" s="849">
        <v>1</v>
      </c>
      <c r="M378" s="849">
        <v>66</v>
      </c>
      <c r="N378" s="849">
        <v>66</v>
      </c>
      <c r="O378" s="849">
        <v>4356</v>
      </c>
      <c r="P378" s="837">
        <v>0.9850746268656716</v>
      </c>
      <c r="Q378" s="850">
        <v>66</v>
      </c>
    </row>
    <row r="379" spans="1:17" ht="14.4" customHeight="1" x14ac:dyDescent="0.3">
      <c r="A379" s="831" t="s">
        <v>5657</v>
      </c>
      <c r="B379" s="832" t="s">
        <v>5713</v>
      </c>
      <c r="C379" s="832" t="s">
        <v>5586</v>
      </c>
      <c r="D379" s="832" t="s">
        <v>5760</v>
      </c>
      <c r="E379" s="832" t="s">
        <v>5761</v>
      </c>
      <c r="F379" s="849">
        <v>12</v>
      </c>
      <c r="G379" s="849">
        <v>204</v>
      </c>
      <c r="H379" s="849">
        <v>0.4</v>
      </c>
      <c r="I379" s="849">
        <v>17</v>
      </c>
      <c r="J379" s="849">
        <v>30</v>
      </c>
      <c r="K379" s="849">
        <v>510</v>
      </c>
      <c r="L379" s="849">
        <v>1</v>
      </c>
      <c r="M379" s="849">
        <v>17</v>
      </c>
      <c r="N379" s="849">
        <v>42</v>
      </c>
      <c r="O379" s="849">
        <v>714</v>
      </c>
      <c r="P379" s="837">
        <v>1.4</v>
      </c>
      <c r="Q379" s="850">
        <v>17</v>
      </c>
    </row>
    <row r="380" spans="1:17" ht="14.4" customHeight="1" x14ac:dyDescent="0.3">
      <c r="A380" s="831" t="s">
        <v>5657</v>
      </c>
      <c r="B380" s="832" t="s">
        <v>5713</v>
      </c>
      <c r="C380" s="832" t="s">
        <v>5586</v>
      </c>
      <c r="D380" s="832" t="s">
        <v>5764</v>
      </c>
      <c r="E380" s="832" t="s">
        <v>5765</v>
      </c>
      <c r="F380" s="849"/>
      <c r="G380" s="849"/>
      <c r="H380" s="849"/>
      <c r="I380" s="849"/>
      <c r="J380" s="849">
        <v>345</v>
      </c>
      <c r="K380" s="849">
        <v>120750</v>
      </c>
      <c r="L380" s="849">
        <v>1</v>
      </c>
      <c r="M380" s="849">
        <v>350</v>
      </c>
      <c r="N380" s="849">
        <v>145</v>
      </c>
      <c r="O380" s="849">
        <v>50750</v>
      </c>
      <c r="P380" s="837">
        <v>0.42028985507246375</v>
      </c>
      <c r="Q380" s="850">
        <v>350</v>
      </c>
    </row>
    <row r="381" spans="1:17" ht="14.4" customHeight="1" x14ac:dyDescent="0.3">
      <c r="A381" s="831" t="s">
        <v>5657</v>
      </c>
      <c r="B381" s="832" t="s">
        <v>5713</v>
      </c>
      <c r="C381" s="832" t="s">
        <v>5586</v>
      </c>
      <c r="D381" s="832" t="s">
        <v>5766</v>
      </c>
      <c r="E381" s="832" t="s">
        <v>5767</v>
      </c>
      <c r="F381" s="849">
        <v>114</v>
      </c>
      <c r="G381" s="849">
        <v>2850</v>
      </c>
      <c r="H381" s="849">
        <v>0.66666666666666663</v>
      </c>
      <c r="I381" s="849">
        <v>25</v>
      </c>
      <c r="J381" s="849">
        <v>171</v>
      </c>
      <c r="K381" s="849">
        <v>4275</v>
      </c>
      <c r="L381" s="849">
        <v>1</v>
      </c>
      <c r="M381" s="849">
        <v>25</v>
      </c>
      <c r="N381" s="849">
        <v>144</v>
      </c>
      <c r="O381" s="849">
        <v>3600</v>
      </c>
      <c r="P381" s="837">
        <v>0.84210526315789469</v>
      </c>
      <c r="Q381" s="850">
        <v>25</v>
      </c>
    </row>
    <row r="382" spans="1:17" ht="14.4" customHeight="1" x14ac:dyDescent="0.3">
      <c r="A382" s="831" t="s">
        <v>5657</v>
      </c>
      <c r="B382" s="832" t="s">
        <v>5713</v>
      </c>
      <c r="C382" s="832" t="s">
        <v>5586</v>
      </c>
      <c r="D382" s="832" t="s">
        <v>5770</v>
      </c>
      <c r="E382" s="832" t="s">
        <v>5771</v>
      </c>
      <c r="F382" s="849">
        <v>2</v>
      </c>
      <c r="G382" s="849">
        <v>362</v>
      </c>
      <c r="H382" s="849">
        <v>0.4</v>
      </c>
      <c r="I382" s="849">
        <v>181</v>
      </c>
      <c r="J382" s="849">
        <v>5</v>
      </c>
      <c r="K382" s="849">
        <v>905</v>
      </c>
      <c r="L382" s="849">
        <v>1</v>
      </c>
      <c r="M382" s="849">
        <v>181</v>
      </c>
      <c r="N382" s="849">
        <v>8</v>
      </c>
      <c r="O382" s="849">
        <v>1448</v>
      </c>
      <c r="P382" s="837">
        <v>1.6</v>
      </c>
      <c r="Q382" s="850">
        <v>181</v>
      </c>
    </row>
    <row r="383" spans="1:17" ht="14.4" customHeight="1" x14ac:dyDescent="0.3">
      <c r="A383" s="831" t="s">
        <v>5657</v>
      </c>
      <c r="B383" s="832" t="s">
        <v>5713</v>
      </c>
      <c r="C383" s="832" t="s">
        <v>5586</v>
      </c>
      <c r="D383" s="832" t="s">
        <v>5776</v>
      </c>
      <c r="E383" s="832" t="s">
        <v>5777</v>
      </c>
      <c r="F383" s="849">
        <v>1</v>
      </c>
      <c r="G383" s="849">
        <v>254</v>
      </c>
      <c r="H383" s="849">
        <v>0.16666666666666666</v>
      </c>
      <c r="I383" s="849">
        <v>254</v>
      </c>
      <c r="J383" s="849">
        <v>6</v>
      </c>
      <c r="K383" s="849">
        <v>1524</v>
      </c>
      <c r="L383" s="849">
        <v>1</v>
      </c>
      <c r="M383" s="849">
        <v>254</v>
      </c>
      <c r="N383" s="849">
        <v>9</v>
      </c>
      <c r="O383" s="849">
        <v>2286</v>
      </c>
      <c r="P383" s="837">
        <v>1.5</v>
      </c>
      <c r="Q383" s="850">
        <v>254</v>
      </c>
    </row>
    <row r="384" spans="1:17" ht="14.4" customHeight="1" x14ac:dyDescent="0.3">
      <c r="A384" s="831" t="s">
        <v>5657</v>
      </c>
      <c r="B384" s="832" t="s">
        <v>5713</v>
      </c>
      <c r="C384" s="832" t="s">
        <v>5586</v>
      </c>
      <c r="D384" s="832" t="s">
        <v>5782</v>
      </c>
      <c r="E384" s="832" t="s">
        <v>5783</v>
      </c>
      <c r="F384" s="849">
        <v>2</v>
      </c>
      <c r="G384" s="849">
        <v>434</v>
      </c>
      <c r="H384" s="849">
        <v>0.5</v>
      </c>
      <c r="I384" s="849">
        <v>217</v>
      </c>
      <c r="J384" s="849">
        <v>4</v>
      </c>
      <c r="K384" s="849">
        <v>868</v>
      </c>
      <c r="L384" s="849">
        <v>1</v>
      </c>
      <c r="M384" s="849">
        <v>217</v>
      </c>
      <c r="N384" s="849">
        <v>14</v>
      </c>
      <c r="O384" s="849">
        <v>3038</v>
      </c>
      <c r="P384" s="837">
        <v>3.5</v>
      </c>
      <c r="Q384" s="850">
        <v>217</v>
      </c>
    </row>
    <row r="385" spans="1:17" ht="14.4" customHeight="1" x14ac:dyDescent="0.3">
      <c r="A385" s="831" t="s">
        <v>5657</v>
      </c>
      <c r="B385" s="832" t="s">
        <v>5713</v>
      </c>
      <c r="C385" s="832" t="s">
        <v>5586</v>
      </c>
      <c r="D385" s="832" t="s">
        <v>5788</v>
      </c>
      <c r="E385" s="832" t="s">
        <v>5789</v>
      </c>
      <c r="F385" s="849">
        <v>52</v>
      </c>
      <c r="G385" s="849">
        <v>2600</v>
      </c>
      <c r="H385" s="849">
        <v>0.60465116279069764</v>
      </c>
      <c r="I385" s="849">
        <v>50</v>
      </c>
      <c r="J385" s="849">
        <v>86</v>
      </c>
      <c r="K385" s="849">
        <v>4300</v>
      </c>
      <c r="L385" s="849">
        <v>1</v>
      </c>
      <c r="M385" s="849">
        <v>50</v>
      </c>
      <c r="N385" s="849">
        <v>69</v>
      </c>
      <c r="O385" s="849">
        <v>3450</v>
      </c>
      <c r="P385" s="837">
        <v>0.80232558139534882</v>
      </c>
      <c r="Q385" s="850">
        <v>50</v>
      </c>
    </row>
    <row r="386" spans="1:17" ht="14.4" customHeight="1" x14ac:dyDescent="0.3">
      <c r="A386" s="831" t="s">
        <v>5657</v>
      </c>
      <c r="B386" s="832" t="s">
        <v>5713</v>
      </c>
      <c r="C386" s="832" t="s">
        <v>5586</v>
      </c>
      <c r="D386" s="832" t="s">
        <v>5808</v>
      </c>
      <c r="E386" s="832" t="s">
        <v>5809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410</v>
      </c>
      <c r="P386" s="837"/>
      <c r="Q386" s="850">
        <v>410</v>
      </c>
    </row>
    <row r="387" spans="1:17" ht="14.4" customHeight="1" x14ac:dyDescent="0.3">
      <c r="A387" s="831" t="s">
        <v>5657</v>
      </c>
      <c r="B387" s="832" t="s">
        <v>5713</v>
      </c>
      <c r="C387" s="832" t="s">
        <v>5586</v>
      </c>
      <c r="D387" s="832" t="s">
        <v>5812</v>
      </c>
      <c r="E387" s="832" t="s">
        <v>5813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590</v>
      </c>
      <c r="P387" s="837"/>
      <c r="Q387" s="850">
        <v>590</v>
      </c>
    </row>
    <row r="388" spans="1:17" ht="14.4" customHeight="1" x14ac:dyDescent="0.3">
      <c r="A388" s="831" t="s">
        <v>5879</v>
      </c>
      <c r="B388" s="832" t="s">
        <v>5658</v>
      </c>
      <c r="C388" s="832" t="s">
        <v>5586</v>
      </c>
      <c r="D388" s="832" t="s">
        <v>5663</v>
      </c>
      <c r="E388" s="832" t="s">
        <v>5664</v>
      </c>
      <c r="F388" s="849">
        <v>1</v>
      </c>
      <c r="G388" s="849">
        <v>314</v>
      </c>
      <c r="H388" s="849">
        <v>0.99682539682539684</v>
      </c>
      <c r="I388" s="849">
        <v>314</v>
      </c>
      <c r="J388" s="849">
        <v>1</v>
      </c>
      <c r="K388" s="849">
        <v>315</v>
      </c>
      <c r="L388" s="849">
        <v>1</v>
      </c>
      <c r="M388" s="849">
        <v>315</v>
      </c>
      <c r="N388" s="849">
        <v>3</v>
      </c>
      <c r="O388" s="849">
        <v>897</v>
      </c>
      <c r="P388" s="837">
        <v>2.8476190476190477</v>
      </c>
      <c r="Q388" s="850">
        <v>299</v>
      </c>
    </row>
    <row r="389" spans="1:17" ht="14.4" customHeight="1" x14ac:dyDescent="0.3">
      <c r="A389" s="831" t="s">
        <v>5879</v>
      </c>
      <c r="B389" s="832" t="s">
        <v>5658</v>
      </c>
      <c r="C389" s="832" t="s">
        <v>5586</v>
      </c>
      <c r="D389" s="832" t="s">
        <v>5665</v>
      </c>
      <c r="E389" s="832" t="s">
        <v>5666</v>
      </c>
      <c r="F389" s="849">
        <v>9</v>
      </c>
      <c r="G389" s="849">
        <v>207</v>
      </c>
      <c r="H389" s="849">
        <v>1</v>
      </c>
      <c r="I389" s="849">
        <v>23</v>
      </c>
      <c r="J389" s="849">
        <v>9</v>
      </c>
      <c r="K389" s="849">
        <v>207</v>
      </c>
      <c r="L389" s="849">
        <v>1</v>
      </c>
      <c r="M389" s="849">
        <v>23</v>
      </c>
      <c r="N389" s="849"/>
      <c r="O389" s="849"/>
      <c r="P389" s="837"/>
      <c r="Q389" s="850"/>
    </row>
    <row r="390" spans="1:17" ht="14.4" customHeight="1" x14ac:dyDescent="0.3">
      <c r="A390" s="831" t="s">
        <v>5879</v>
      </c>
      <c r="B390" s="832" t="s">
        <v>5658</v>
      </c>
      <c r="C390" s="832" t="s">
        <v>5586</v>
      </c>
      <c r="D390" s="832" t="s">
        <v>5667</v>
      </c>
      <c r="E390" s="832" t="s">
        <v>5668</v>
      </c>
      <c r="F390" s="849"/>
      <c r="G390" s="849"/>
      <c r="H390" s="849"/>
      <c r="I390" s="849"/>
      <c r="J390" s="849">
        <v>1</v>
      </c>
      <c r="K390" s="849">
        <v>12794</v>
      </c>
      <c r="L390" s="849">
        <v>1</v>
      </c>
      <c r="M390" s="849">
        <v>12794</v>
      </c>
      <c r="N390" s="849"/>
      <c r="O390" s="849"/>
      <c r="P390" s="837"/>
      <c r="Q390" s="850"/>
    </row>
    <row r="391" spans="1:17" ht="14.4" customHeight="1" x14ac:dyDescent="0.3">
      <c r="A391" s="831" t="s">
        <v>5879</v>
      </c>
      <c r="B391" s="832" t="s">
        <v>5658</v>
      </c>
      <c r="C391" s="832" t="s">
        <v>5586</v>
      </c>
      <c r="D391" s="832" t="s">
        <v>5669</v>
      </c>
      <c r="E391" s="832" t="s">
        <v>5670</v>
      </c>
      <c r="F391" s="849">
        <v>13</v>
      </c>
      <c r="G391" s="849">
        <v>16679</v>
      </c>
      <c r="H391" s="849">
        <v>1.1799787760877256</v>
      </c>
      <c r="I391" s="849">
        <v>1283</v>
      </c>
      <c r="J391" s="849">
        <v>11</v>
      </c>
      <c r="K391" s="849">
        <v>14135</v>
      </c>
      <c r="L391" s="849">
        <v>1</v>
      </c>
      <c r="M391" s="849">
        <v>1285</v>
      </c>
      <c r="N391" s="849"/>
      <c r="O391" s="849"/>
      <c r="P391" s="837"/>
      <c r="Q391" s="850"/>
    </row>
    <row r="392" spans="1:17" ht="14.4" customHeight="1" x14ac:dyDescent="0.3">
      <c r="A392" s="831" t="s">
        <v>5879</v>
      </c>
      <c r="B392" s="832" t="s">
        <v>5658</v>
      </c>
      <c r="C392" s="832" t="s">
        <v>5586</v>
      </c>
      <c r="D392" s="832" t="s">
        <v>5671</v>
      </c>
      <c r="E392" s="832" t="s">
        <v>5672</v>
      </c>
      <c r="F392" s="849">
        <v>21</v>
      </c>
      <c r="G392" s="849">
        <v>204813</v>
      </c>
      <c r="H392" s="849">
        <v>2.3311821348084409</v>
      </c>
      <c r="I392" s="849">
        <v>9753</v>
      </c>
      <c r="J392" s="849">
        <v>9</v>
      </c>
      <c r="K392" s="849">
        <v>87858</v>
      </c>
      <c r="L392" s="849">
        <v>1</v>
      </c>
      <c r="M392" s="849">
        <v>9762</v>
      </c>
      <c r="N392" s="849">
        <v>38</v>
      </c>
      <c r="O392" s="849">
        <v>397746</v>
      </c>
      <c r="P392" s="837">
        <v>4.5271460766236427</v>
      </c>
      <c r="Q392" s="850">
        <v>10467</v>
      </c>
    </row>
    <row r="393" spans="1:17" ht="14.4" customHeight="1" x14ac:dyDescent="0.3">
      <c r="A393" s="831" t="s">
        <v>5879</v>
      </c>
      <c r="B393" s="832" t="s">
        <v>5658</v>
      </c>
      <c r="C393" s="832" t="s">
        <v>5586</v>
      </c>
      <c r="D393" s="832" t="s">
        <v>5673</v>
      </c>
      <c r="E393" s="832" t="s">
        <v>5674</v>
      </c>
      <c r="F393" s="849">
        <v>3</v>
      </c>
      <c r="G393" s="849">
        <v>31116</v>
      </c>
      <c r="H393" s="849">
        <v>0.74934977362489164</v>
      </c>
      <c r="I393" s="849">
        <v>10372</v>
      </c>
      <c r="J393" s="849">
        <v>4</v>
      </c>
      <c r="K393" s="849">
        <v>41524</v>
      </c>
      <c r="L393" s="849">
        <v>1</v>
      </c>
      <c r="M393" s="849">
        <v>10381</v>
      </c>
      <c r="N393" s="849">
        <v>2</v>
      </c>
      <c r="O393" s="849">
        <v>22792</v>
      </c>
      <c r="P393" s="837">
        <v>0.5488873904248146</v>
      </c>
      <c r="Q393" s="850">
        <v>11396</v>
      </c>
    </row>
    <row r="394" spans="1:17" ht="14.4" customHeight="1" x14ac:dyDescent="0.3">
      <c r="A394" s="831" t="s">
        <v>5879</v>
      </c>
      <c r="B394" s="832" t="s">
        <v>5658</v>
      </c>
      <c r="C394" s="832" t="s">
        <v>5586</v>
      </c>
      <c r="D394" s="832" t="s">
        <v>5675</v>
      </c>
      <c r="E394" s="832" t="s">
        <v>5676</v>
      </c>
      <c r="F394" s="849">
        <v>6</v>
      </c>
      <c r="G394" s="849">
        <v>2610</v>
      </c>
      <c r="H394" s="849"/>
      <c r="I394" s="849">
        <v>435</v>
      </c>
      <c r="J394" s="849">
        <v>0</v>
      </c>
      <c r="K394" s="849">
        <v>0</v>
      </c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5879</v>
      </c>
      <c r="B395" s="832" t="s">
        <v>5658</v>
      </c>
      <c r="C395" s="832" t="s">
        <v>5586</v>
      </c>
      <c r="D395" s="832" t="s">
        <v>5679</v>
      </c>
      <c r="E395" s="832" t="s">
        <v>5680</v>
      </c>
      <c r="F395" s="849">
        <v>6</v>
      </c>
      <c r="G395" s="849">
        <v>6066</v>
      </c>
      <c r="H395" s="849">
        <v>0.99901185770750989</v>
      </c>
      <c r="I395" s="849">
        <v>1011</v>
      </c>
      <c r="J395" s="849">
        <v>6</v>
      </c>
      <c r="K395" s="849">
        <v>6072</v>
      </c>
      <c r="L395" s="849">
        <v>1</v>
      </c>
      <c r="M395" s="849">
        <v>1012</v>
      </c>
      <c r="N395" s="849"/>
      <c r="O395" s="849"/>
      <c r="P395" s="837"/>
      <c r="Q395" s="850"/>
    </row>
    <row r="396" spans="1:17" ht="14.4" customHeight="1" x14ac:dyDescent="0.3">
      <c r="A396" s="831" t="s">
        <v>5879</v>
      </c>
      <c r="B396" s="832" t="s">
        <v>5658</v>
      </c>
      <c r="C396" s="832" t="s">
        <v>5586</v>
      </c>
      <c r="D396" s="832" t="s">
        <v>5681</v>
      </c>
      <c r="E396" s="832" t="s">
        <v>5682</v>
      </c>
      <c r="F396" s="849">
        <v>3</v>
      </c>
      <c r="G396" s="849">
        <v>6882</v>
      </c>
      <c r="H396" s="849">
        <v>0.7490204614714846</v>
      </c>
      <c r="I396" s="849">
        <v>2294</v>
      </c>
      <c r="J396" s="849">
        <v>4</v>
      </c>
      <c r="K396" s="849">
        <v>9188</v>
      </c>
      <c r="L396" s="849">
        <v>1</v>
      </c>
      <c r="M396" s="849">
        <v>2297</v>
      </c>
      <c r="N396" s="849"/>
      <c r="O396" s="849"/>
      <c r="P396" s="837"/>
      <c r="Q396" s="850"/>
    </row>
    <row r="397" spans="1:17" ht="14.4" customHeight="1" x14ac:dyDescent="0.3">
      <c r="A397" s="831" t="s">
        <v>5879</v>
      </c>
      <c r="B397" s="832" t="s">
        <v>5658</v>
      </c>
      <c r="C397" s="832" t="s">
        <v>5586</v>
      </c>
      <c r="D397" s="832" t="s">
        <v>5880</v>
      </c>
      <c r="E397" s="832" t="s">
        <v>5881</v>
      </c>
      <c r="F397" s="849">
        <v>1</v>
      </c>
      <c r="G397" s="849">
        <v>11423</v>
      </c>
      <c r="H397" s="849"/>
      <c r="I397" s="849">
        <v>11423</v>
      </c>
      <c r="J397" s="849"/>
      <c r="K397" s="849"/>
      <c r="L397" s="849"/>
      <c r="M397" s="849"/>
      <c r="N397" s="849">
        <v>2</v>
      </c>
      <c r="O397" s="849">
        <v>24874</v>
      </c>
      <c r="P397" s="837"/>
      <c r="Q397" s="850">
        <v>12437</v>
      </c>
    </row>
    <row r="398" spans="1:17" ht="14.4" customHeight="1" x14ac:dyDescent="0.3">
      <c r="A398" s="831" t="s">
        <v>5879</v>
      </c>
      <c r="B398" s="832" t="s">
        <v>5658</v>
      </c>
      <c r="C398" s="832" t="s">
        <v>5586</v>
      </c>
      <c r="D398" s="832" t="s">
        <v>5691</v>
      </c>
      <c r="E398" s="832" t="s">
        <v>5692</v>
      </c>
      <c r="F398" s="849"/>
      <c r="G398" s="849"/>
      <c r="H398" s="849"/>
      <c r="I398" s="849"/>
      <c r="J398" s="849"/>
      <c r="K398" s="849"/>
      <c r="L398" s="849"/>
      <c r="M398" s="849"/>
      <c r="N398" s="849">
        <v>3</v>
      </c>
      <c r="O398" s="849">
        <v>3321</v>
      </c>
      <c r="P398" s="837"/>
      <c r="Q398" s="850">
        <v>1107</v>
      </c>
    </row>
    <row r="399" spans="1:17" ht="14.4" customHeight="1" x14ac:dyDescent="0.3">
      <c r="A399" s="831" t="s">
        <v>5879</v>
      </c>
      <c r="B399" s="832" t="s">
        <v>5658</v>
      </c>
      <c r="C399" s="832" t="s">
        <v>5586</v>
      </c>
      <c r="D399" s="832" t="s">
        <v>5699</v>
      </c>
      <c r="E399" s="832" t="s">
        <v>5700</v>
      </c>
      <c r="F399" s="849"/>
      <c r="G399" s="849"/>
      <c r="H399" s="849"/>
      <c r="I399" s="849"/>
      <c r="J399" s="849"/>
      <c r="K399" s="849"/>
      <c r="L399" s="849"/>
      <c r="M399" s="849"/>
      <c r="N399" s="849">
        <v>2</v>
      </c>
      <c r="O399" s="849">
        <v>3220</v>
      </c>
      <c r="P399" s="837"/>
      <c r="Q399" s="850">
        <v>1610</v>
      </c>
    </row>
    <row r="400" spans="1:17" ht="14.4" customHeight="1" x14ac:dyDescent="0.3">
      <c r="A400" s="831" t="s">
        <v>5879</v>
      </c>
      <c r="B400" s="832" t="s">
        <v>5658</v>
      </c>
      <c r="C400" s="832" t="s">
        <v>5586</v>
      </c>
      <c r="D400" s="832" t="s">
        <v>5705</v>
      </c>
      <c r="E400" s="832" t="s">
        <v>5706</v>
      </c>
      <c r="F400" s="849"/>
      <c r="G400" s="849"/>
      <c r="H400" s="849"/>
      <c r="I400" s="849"/>
      <c r="J400" s="849"/>
      <c r="K400" s="849"/>
      <c r="L400" s="849"/>
      <c r="M400" s="849"/>
      <c r="N400" s="849">
        <v>2</v>
      </c>
      <c r="O400" s="849">
        <v>3220</v>
      </c>
      <c r="P400" s="837"/>
      <c r="Q400" s="850">
        <v>1610</v>
      </c>
    </row>
    <row r="401" spans="1:17" ht="14.4" customHeight="1" x14ac:dyDescent="0.3">
      <c r="A401" s="831" t="s">
        <v>5879</v>
      </c>
      <c r="B401" s="832" t="s">
        <v>5658</v>
      </c>
      <c r="C401" s="832" t="s">
        <v>5586</v>
      </c>
      <c r="D401" s="832" t="s">
        <v>5707</v>
      </c>
      <c r="E401" s="832" t="s">
        <v>5708</v>
      </c>
      <c r="F401" s="849"/>
      <c r="G401" s="849"/>
      <c r="H401" s="849"/>
      <c r="I401" s="849"/>
      <c r="J401" s="849"/>
      <c r="K401" s="849"/>
      <c r="L401" s="849"/>
      <c r="M401" s="849"/>
      <c r="N401" s="849">
        <v>2</v>
      </c>
      <c r="O401" s="849">
        <v>79452</v>
      </c>
      <c r="P401" s="837"/>
      <c r="Q401" s="850">
        <v>39726</v>
      </c>
    </row>
    <row r="402" spans="1:17" ht="14.4" customHeight="1" x14ac:dyDescent="0.3">
      <c r="A402" s="831" t="s">
        <v>5879</v>
      </c>
      <c r="B402" s="832" t="s">
        <v>5658</v>
      </c>
      <c r="C402" s="832" t="s">
        <v>5586</v>
      </c>
      <c r="D402" s="832" t="s">
        <v>5711</v>
      </c>
      <c r="E402" s="832" t="s">
        <v>5712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2168.89</v>
      </c>
      <c r="P402" s="837"/>
      <c r="Q402" s="850">
        <v>1084.4449999999999</v>
      </c>
    </row>
    <row r="403" spans="1:17" ht="14.4" customHeight="1" x14ac:dyDescent="0.3">
      <c r="A403" s="831" t="s">
        <v>5879</v>
      </c>
      <c r="B403" s="832" t="s">
        <v>5713</v>
      </c>
      <c r="C403" s="832" t="s">
        <v>5586</v>
      </c>
      <c r="D403" s="832" t="s">
        <v>5714</v>
      </c>
      <c r="E403" s="832" t="s">
        <v>5715</v>
      </c>
      <c r="F403" s="849">
        <v>3</v>
      </c>
      <c r="G403" s="849">
        <v>663</v>
      </c>
      <c r="H403" s="849">
        <v>1.5</v>
      </c>
      <c r="I403" s="849">
        <v>221</v>
      </c>
      <c r="J403" s="849">
        <v>2</v>
      </c>
      <c r="K403" s="849">
        <v>442</v>
      </c>
      <c r="L403" s="849">
        <v>1</v>
      </c>
      <c r="M403" s="849">
        <v>221</v>
      </c>
      <c r="N403" s="849">
        <v>5</v>
      </c>
      <c r="O403" s="849">
        <v>1110</v>
      </c>
      <c r="P403" s="837">
        <v>2.5113122171945701</v>
      </c>
      <c r="Q403" s="850">
        <v>222</v>
      </c>
    </row>
    <row r="404" spans="1:17" ht="14.4" customHeight="1" x14ac:dyDescent="0.3">
      <c r="A404" s="831" t="s">
        <v>5879</v>
      </c>
      <c r="B404" s="832" t="s">
        <v>5713</v>
      </c>
      <c r="C404" s="832" t="s">
        <v>5586</v>
      </c>
      <c r="D404" s="832" t="s">
        <v>5716</v>
      </c>
      <c r="E404" s="832" t="s">
        <v>5717</v>
      </c>
      <c r="F404" s="849">
        <v>3</v>
      </c>
      <c r="G404" s="849">
        <v>1524</v>
      </c>
      <c r="H404" s="849">
        <v>1</v>
      </c>
      <c r="I404" s="849">
        <v>508</v>
      </c>
      <c r="J404" s="849">
        <v>3</v>
      </c>
      <c r="K404" s="849">
        <v>1524</v>
      </c>
      <c r="L404" s="849">
        <v>1</v>
      </c>
      <c r="M404" s="849">
        <v>508</v>
      </c>
      <c r="N404" s="849">
        <v>5</v>
      </c>
      <c r="O404" s="849">
        <v>2545</v>
      </c>
      <c r="P404" s="837">
        <v>1.6699475065616798</v>
      </c>
      <c r="Q404" s="850">
        <v>509</v>
      </c>
    </row>
    <row r="405" spans="1:17" ht="14.4" customHeight="1" x14ac:dyDescent="0.3">
      <c r="A405" s="831" t="s">
        <v>5879</v>
      </c>
      <c r="B405" s="832" t="s">
        <v>5713</v>
      </c>
      <c r="C405" s="832" t="s">
        <v>5586</v>
      </c>
      <c r="D405" s="832" t="s">
        <v>5718</v>
      </c>
      <c r="E405" s="832" t="s">
        <v>5719</v>
      </c>
      <c r="F405" s="849">
        <v>2</v>
      </c>
      <c r="G405" s="849">
        <v>708</v>
      </c>
      <c r="H405" s="849">
        <v>0.2857142857142857</v>
      </c>
      <c r="I405" s="849">
        <v>354</v>
      </c>
      <c r="J405" s="849">
        <v>7</v>
      </c>
      <c r="K405" s="849">
        <v>2478</v>
      </c>
      <c r="L405" s="849">
        <v>1</v>
      </c>
      <c r="M405" s="849">
        <v>354</v>
      </c>
      <c r="N405" s="849">
        <v>6</v>
      </c>
      <c r="O405" s="849">
        <v>2124</v>
      </c>
      <c r="P405" s="837">
        <v>0.8571428571428571</v>
      </c>
      <c r="Q405" s="850">
        <v>354</v>
      </c>
    </row>
    <row r="406" spans="1:17" ht="14.4" customHeight="1" x14ac:dyDescent="0.3">
      <c r="A406" s="831" t="s">
        <v>5879</v>
      </c>
      <c r="B406" s="832" t="s">
        <v>5713</v>
      </c>
      <c r="C406" s="832" t="s">
        <v>5586</v>
      </c>
      <c r="D406" s="832" t="s">
        <v>5722</v>
      </c>
      <c r="E406" s="832" t="s">
        <v>5723</v>
      </c>
      <c r="F406" s="849">
        <v>1521</v>
      </c>
      <c r="G406" s="849">
        <v>98865</v>
      </c>
      <c r="H406" s="849">
        <v>1.028397565922921</v>
      </c>
      <c r="I406" s="849">
        <v>65</v>
      </c>
      <c r="J406" s="849">
        <v>1479</v>
      </c>
      <c r="K406" s="849">
        <v>96135</v>
      </c>
      <c r="L406" s="849">
        <v>1</v>
      </c>
      <c r="M406" s="849">
        <v>65</v>
      </c>
      <c r="N406" s="849">
        <v>1190</v>
      </c>
      <c r="O406" s="849">
        <v>77350</v>
      </c>
      <c r="P406" s="837">
        <v>0.8045977011494253</v>
      </c>
      <c r="Q406" s="850">
        <v>65</v>
      </c>
    </row>
    <row r="407" spans="1:17" ht="14.4" customHeight="1" x14ac:dyDescent="0.3">
      <c r="A407" s="831" t="s">
        <v>5879</v>
      </c>
      <c r="B407" s="832" t="s">
        <v>5713</v>
      </c>
      <c r="C407" s="832" t="s">
        <v>5586</v>
      </c>
      <c r="D407" s="832" t="s">
        <v>5724</v>
      </c>
      <c r="E407" s="832" t="s">
        <v>5725</v>
      </c>
      <c r="F407" s="849">
        <v>3</v>
      </c>
      <c r="G407" s="849">
        <v>1635</v>
      </c>
      <c r="H407" s="849">
        <v>0.33333333333333331</v>
      </c>
      <c r="I407" s="849">
        <v>545</v>
      </c>
      <c r="J407" s="849">
        <v>9</v>
      </c>
      <c r="K407" s="849">
        <v>4905</v>
      </c>
      <c r="L407" s="849">
        <v>1</v>
      </c>
      <c r="M407" s="849">
        <v>545</v>
      </c>
      <c r="N407" s="849">
        <v>2</v>
      </c>
      <c r="O407" s="849">
        <v>1090</v>
      </c>
      <c r="P407" s="837">
        <v>0.22222222222222221</v>
      </c>
      <c r="Q407" s="850">
        <v>545</v>
      </c>
    </row>
    <row r="408" spans="1:17" ht="14.4" customHeight="1" x14ac:dyDescent="0.3">
      <c r="A408" s="831" t="s">
        <v>5879</v>
      </c>
      <c r="B408" s="832" t="s">
        <v>5713</v>
      </c>
      <c r="C408" s="832" t="s">
        <v>5586</v>
      </c>
      <c r="D408" s="832" t="s">
        <v>5726</v>
      </c>
      <c r="E408" s="832" t="s">
        <v>5727</v>
      </c>
      <c r="F408" s="849">
        <v>7</v>
      </c>
      <c r="G408" s="849">
        <v>4144</v>
      </c>
      <c r="H408" s="849">
        <v>0.3888888888888889</v>
      </c>
      <c r="I408" s="849">
        <v>592</v>
      </c>
      <c r="J408" s="849">
        <v>18</v>
      </c>
      <c r="K408" s="849">
        <v>10656</v>
      </c>
      <c r="L408" s="849">
        <v>1</v>
      </c>
      <c r="M408" s="849">
        <v>592</v>
      </c>
      <c r="N408" s="849">
        <v>11</v>
      </c>
      <c r="O408" s="849">
        <v>6512</v>
      </c>
      <c r="P408" s="837">
        <v>0.61111111111111116</v>
      </c>
      <c r="Q408" s="850">
        <v>592</v>
      </c>
    </row>
    <row r="409" spans="1:17" ht="14.4" customHeight="1" x14ac:dyDescent="0.3">
      <c r="A409" s="831" t="s">
        <v>5879</v>
      </c>
      <c r="B409" s="832" t="s">
        <v>5713</v>
      </c>
      <c r="C409" s="832" t="s">
        <v>5586</v>
      </c>
      <c r="D409" s="832" t="s">
        <v>5728</v>
      </c>
      <c r="E409" s="832" t="s">
        <v>5729</v>
      </c>
      <c r="F409" s="849">
        <v>7</v>
      </c>
      <c r="G409" s="849">
        <v>4319</v>
      </c>
      <c r="H409" s="849">
        <v>0.46666666666666667</v>
      </c>
      <c r="I409" s="849">
        <v>617</v>
      </c>
      <c r="J409" s="849">
        <v>15</v>
      </c>
      <c r="K409" s="849">
        <v>9255</v>
      </c>
      <c r="L409" s="849">
        <v>1</v>
      </c>
      <c r="M409" s="849">
        <v>617</v>
      </c>
      <c r="N409" s="849">
        <v>10</v>
      </c>
      <c r="O409" s="849">
        <v>6170</v>
      </c>
      <c r="P409" s="837">
        <v>0.66666666666666663</v>
      </c>
      <c r="Q409" s="850">
        <v>617</v>
      </c>
    </row>
    <row r="410" spans="1:17" ht="14.4" customHeight="1" x14ac:dyDescent="0.3">
      <c r="A410" s="831" t="s">
        <v>5879</v>
      </c>
      <c r="B410" s="832" t="s">
        <v>5713</v>
      </c>
      <c r="C410" s="832" t="s">
        <v>5586</v>
      </c>
      <c r="D410" s="832" t="s">
        <v>5730</v>
      </c>
      <c r="E410" s="832" t="s">
        <v>5731</v>
      </c>
      <c r="F410" s="849"/>
      <c r="G410" s="849"/>
      <c r="H410" s="849"/>
      <c r="I410" s="849"/>
      <c r="J410" s="849">
        <v>7</v>
      </c>
      <c r="K410" s="849">
        <v>1071</v>
      </c>
      <c r="L410" s="849">
        <v>1</v>
      </c>
      <c r="M410" s="849">
        <v>153</v>
      </c>
      <c r="N410" s="849">
        <v>2</v>
      </c>
      <c r="O410" s="849">
        <v>306</v>
      </c>
      <c r="P410" s="837">
        <v>0.2857142857142857</v>
      </c>
      <c r="Q410" s="850">
        <v>153</v>
      </c>
    </row>
    <row r="411" spans="1:17" ht="14.4" customHeight="1" x14ac:dyDescent="0.3">
      <c r="A411" s="831" t="s">
        <v>5879</v>
      </c>
      <c r="B411" s="832" t="s">
        <v>5713</v>
      </c>
      <c r="C411" s="832" t="s">
        <v>5586</v>
      </c>
      <c r="D411" s="832" t="s">
        <v>5732</v>
      </c>
      <c r="E411" s="832" t="s">
        <v>5733</v>
      </c>
      <c r="F411" s="849">
        <v>1</v>
      </c>
      <c r="G411" s="849">
        <v>679</v>
      </c>
      <c r="H411" s="849"/>
      <c r="I411" s="849">
        <v>679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5879</v>
      </c>
      <c r="B412" s="832" t="s">
        <v>5713</v>
      </c>
      <c r="C412" s="832" t="s">
        <v>5586</v>
      </c>
      <c r="D412" s="832" t="s">
        <v>5734</v>
      </c>
      <c r="E412" s="832" t="s">
        <v>5735</v>
      </c>
      <c r="F412" s="849">
        <v>37</v>
      </c>
      <c r="G412" s="849">
        <v>888</v>
      </c>
      <c r="H412" s="849">
        <v>1.7619047619047619</v>
      </c>
      <c r="I412" s="849">
        <v>24</v>
      </c>
      <c r="J412" s="849">
        <v>21</v>
      </c>
      <c r="K412" s="849">
        <v>504</v>
      </c>
      <c r="L412" s="849">
        <v>1</v>
      </c>
      <c r="M412" s="849">
        <v>24</v>
      </c>
      <c r="N412" s="849">
        <v>18</v>
      </c>
      <c r="O412" s="849">
        <v>432</v>
      </c>
      <c r="P412" s="837">
        <v>0.8571428571428571</v>
      </c>
      <c r="Q412" s="850">
        <v>24</v>
      </c>
    </row>
    <row r="413" spans="1:17" ht="14.4" customHeight="1" x14ac:dyDescent="0.3">
      <c r="A413" s="831" t="s">
        <v>5879</v>
      </c>
      <c r="B413" s="832" t="s">
        <v>5713</v>
      </c>
      <c r="C413" s="832" t="s">
        <v>5586</v>
      </c>
      <c r="D413" s="832" t="s">
        <v>5736</v>
      </c>
      <c r="E413" s="832" t="s">
        <v>5737</v>
      </c>
      <c r="F413" s="849">
        <v>6</v>
      </c>
      <c r="G413" s="849">
        <v>996</v>
      </c>
      <c r="H413" s="849"/>
      <c r="I413" s="849">
        <v>166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5879</v>
      </c>
      <c r="B414" s="832" t="s">
        <v>5713</v>
      </c>
      <c r="C414" s="832" t="s">
        <v>5586</v>
      </c>
      <c r="D414" s="832" t="s">
        <v>5738</v>
      </c>
      <c r="E414" s="832" t="s">
        <v>5739</v>
      </c>
      <c r="F414" s="849">
        <v>1</v>
      </c>
      <c r="G414" s="849">
        <v>55</v>
      </c>
      <c r="H414" s="849">
        <v>0.2</v>
      </c>
      <c r="I414" s="849">
        <v>55</v>
      </c>
      <c r="J414" s="849">
        <v>5</v>
      </c>
      <c r="K414" s="849">
        <v>275</v>
      </c>
      <c r="L414" s="849">
        <v>1</v>
      </c>
      <c r="M414" s="849">
        <v>55</v>
      </c>
      <c r="N414" s="849">
        <v>8</v>
      </c>
      <c r="O414" s="849">
        <v>440</v>
      </c>
      <c r="P414" s="837">
        <v>1.6</v>
      </c>
      <c r="Q414" s="850">
        <v>55</v>
      </c>
    </row>
    <row r="415" spans="1:17" ht="14.4" customHeight="1" x14ac:dyDescent="0.3">
      <c r="A415" s="831" t="s">
        <v>5879</v>
      </c>
      <c r="B415" s="832" t="s">
        <v>5713</v>
      </c>
      <c r="C415" s="832" t="s">
        <v>5586</v>
      </c>
      <c r="D415" s="832" t="s">
        <v>5740</v>
      </c>
      <c r="E415" s="832" t="s">
        <v>5741</v>
      </c>
      <c r="F415" s="849">
        <v>355</v>
      </c>
      <c r="G415" s="849">
        <v>27335</v>
      </c>
      <c r="H415" s="849">
        <v>0.88308457711442789</v>
      </c>
      <c r="I415" s="849">
        <v>77</v>
      </c>
      <c r="J415" s="849">
        <v>402</v>
      </c>
      <c r="K415" s="849">
        <v>30954</v>
      </c>
      <c r="L415" s="849">
        <v>1</v>
      </c>
      <c r="M415" s="849">
        <v>77</v>
      </c>
      <c r="N415" s="849">
        <v>372</v>
      </c>
      <c r="O415" s="849">
        <v>28644</v>
      </c>
      <c r="P415" s="837">
        <v>0.92537313432835822</v>
      </c>
      <c r="Q415" s="850">
        <v>77</v>
      </c>
    </row>
    <row r="416" spans="1:17" ht="14.4" customHeight="1" x14ac:dyDescent="0.3">
      <c r="A416" s="831" t="s">
        <v>5879</v>
      </c>
      <c r="B416" s="832" t="s">
        <v>5713</v>
      </c>
      <c r="C416" s="832" t="s">
        <v>5586</v>
      </c>
      <c r="D416" s="832" t="s">
        <v>5744</v>
      </c>
      <c r="E416" s="832" t="s">
        <v>5745</v>
      </c>
      <c r="F416" s="849">
        <v>502</v>
      </c>
      <c r="G416" s="849">
        <v>12048</v>
      </c>
      <c r="H416" s="849">
        <v>1.0546218487394958</v>
      </c>
      <c r="I416" s="849">
        <v>24</v>
      </c>
      <c r="J416" s="849">
        <v>476</v>
      </c>
      <c r="K416" s="849">
        <v>11424</v>
      </c>
      <c r="L416" s="849">
        <v>1</v>
      </c>
      <c r="M416" s="849">
        <v>24</v>
      </c>
      <c r="N416" s="849">
        <v>452</v>
      </c>
      <c r="O416" s="849">
        <v>10848</v>
      </c>
      <c r="P416" s="837">
        <v>0.94957983193277307</v>
      </c>
      <c r="Q416" s="850">
        <v>24</v>
      </c>
    </row>
    <row r="417" spans="1:17" ht="14.4" customHeight="1" x14ac:dyDescent="0.3">
      <c r="A417" s="831" t="s">
        <v>5879</v>
      </c>
      <c r="B417" s="832" t="s">
        <v>5713</v>
      </c>
      <c r="C417" s="832" t="s">
        <v>5586</v>
      </c>
      <c r="D417" s="832" t="s">
        <v>5746</v>
      </c>
      <c r="E417" s="832" t="s">
        <v>5747</v>
      </c>
      <c r="F417" s="849">
        <v>2</v>
      </c>
      <c r="G417" s="849">
        <v>200</v>
      </c>
      <c r="H417" s="849">
        <v>1</v>
      </c>
      <c r="I417" s="849">
        <v>100</v>
      </c>
      <c r="J417" s="849">
        <v>2</v>
      </c>
      <c r="K417" s="849">
        <v>200</v>
      </c>
      <c r="L417" s="849">
        <v>1</v>
      </c>
      <c r="M417" s="849">
        <v>100</v>
      </c>
      <c r="N417" s="849"/>
      <c r="O417" s="849"/>
      <c r="P417" s="837"/>
      <c r="Q417" s="850"/>
    </row>
    <row r="418" spans="1:17" ht="14.4" customHeight="1" x14ac:dyDescent="0.3">
      <c r="A418" s="831" t="s">
        <v>5879</v>
      </c>
      <c r="B418" s="832" t="s">
        <v>5713</v>
      </c>
      <c r="C418" s="832" t="s">
        <v>5586</v>
      </c>
      <c r="D418" s="832" t="s">
        <v>5752</v>
      </c>
      <c r="E418" s="832" t="s">
        <v>5753</v>
      </c>
      <c r="F418" s="849">
        <v>5</v>
      </c>
      <c r="G418" s="849">
        <v>3155</v>
      </c>
      <c r="H418" s="849">
        <v>5</v>
      </c>
      <c r="I418" s="849">
        <v>631</v>
      </c>
      <c r="J418" s="849">
        <v>1</v>
      </c>
      <c r="K418" s="849">
        <v>631</v>
      </c>
      <c r="L418" s="849">
        <v>1</v>
      </c>
      <c r="M418" s="849">
        <v>631</v>
      </c>
      <c r="N418" s="849">
        <v>1</v>
      </c>
      <c r="O418" s="849">
        <v>631</v>
      </c>
      <c r="P418" s="837">
        <v>1</v>
      </c>
      <c r="Q418" s="850">
        <v>631</v>
      </c>
    </row>
    <row r="419" spans="1:17" ht="14.4" customHeight="1" x14ac:dyDescent="0.3">
      <c r="A419" s="831" t="s">
        <v>5879</v>
      </c>
      <c r="B419" s="832" t="s">
        <v>5713</v>
      </c>
      <c r="C419" s="832" t="s">
        <v>5586</v>
      </c>
      <c r="D419" s="832" t="s">
        <v>5756</v>
      </c>
      <c r="E419" s="832" t="s">
        <v>5757</v>
      </c>
      <c r="F419" s="849">
        <v>140</v>
      </c>
      <c r="G419" s="849">
        <v>9240</v>
      </c>
      <c r="H419" s="849">
        <v>1.0769230769230769</v>
      </c>
      <c r="I419" s="849">
        <v>66</v>
      </c>
      <c r="J419" s="849">
        <v>130</v>
      </c>
      <c r="K419" s="849">
        <v>8580</v>
      </c>
      <c r="L419" s="849">
        <v>1</v>
      </c>
      <c r="M419" s="849">
        <v>66</v>
      </c>
      <c r="N419" s="849">
        <v>86</v>
      </c>
      <c r="O419" s="849">
        <v>5676</v>
      </c>
      <c r="P419" s="837">
        <v>0.66153846153846152</v>
      </c>
      <c r="Q419" s="850">
        <v>66</v>
      </c>
    </row>
    <row r="420" spans="1:17" ht="14.4" customHeight="1" x14ac:dyDescent="0.3">
      <c r="A420" s="831" t="s">
        <v>5879</v>
      </c>
      <c r="B420" s="832" t="s">
        <v>5713</v>
      </c>
      <c r="C420" s="832" t="s">
        <v>5586</v>
      </c>
      <c r="D420" s="832" t="s">
        <v>5760</v>
      </c>
      <c r="E420" s="832" t="s">
        <v>5761</v>
      </c>
      <c r="F420" s="849">
        <v>445</v>
      </c>
      <c r="G420" s="849">
        <v>7565</v>
      </c>
      <c r="H420" s="849">
        <v>0.869140625</v>
      </c>
      <c r="I420" s="849">
        <v>17</v>
      </c>
      <c r="J420" s="849">
        <v>512</v>
      </c>
      <c r="K420" s="849">
        <v>8704</v>
      </c>
      <c r="L420" s="849">
        <v>1</v>
      </c>
      <c r="M420" s="849">
        <v>17</v>
      </c>
      <c r="N420" s="849">
        <v>457</v>
      </c>
      <c r="O420" s="849">
        <v>7769</v>
      </c>
      <c r="P420" s="837">
        <v>0.892578125</v>
      </c>
      <c r="Q420" s="850">
        <v>17</v>
      </c>
    </row>
    <row r="421" spans="1:17" ht="14.4" customHeight="1" x14ac:dyDescent="0.3">
      <c r="A421" s="831" t="s">
        <v>5879</v>
      </c>
      <c r="B421" s="832" t="s">
        <v>5713</v>
      </c>
      <c r="C421" s="832" t="s">
        <v>5586</v>
      </c>
      <c r="D421" s="832" t="s">
        <v>5762</v>
      </c>
      <c r="E421" s="832" t="s">
        <v>5763</v>
      </c>
      <c r="F421" s="849">
        <v>1</v>
      </c>
      <c r="G421" s="849">
        <v>102</v>
      </c>
      <c r="H421" s="849">
        <v>0.5</v>
      </c>
      <c r="I421" s="849">
        <v>102</v>
      </c>
      <c r="J421" s="849">
        <v>2</v>
      </c>
      <c r="K421" s="849">
        <v>204</v>
      </c>
      <c r="L421" s="849">
        <v>1</v>
      </c>
      <c r="M421" s="849">
        <v>102</v>
      </c>
      <c r="N421" s="849"/>
      <c r="O421" s="849"/>
      <c r="P421" s="837"/>
      <c r="Q421" s="850"/>
    </row>
    <row r="422" spans="1:17" ht="14.4" customHeight="1" x14ac:dyDescent="0.3">
      <c r="A422" s="831" t="s">
        <v>5879</v>
      </c>
      <c r="B422" s="832" t="s">
        <v>5713</v>
      </c>
      <c r="C422" s="832" t="s">
        <v>5586</v>
      </c>
      <c r="D422" s="832" t="s">
        <v>5764</v>
      </c>
      <c r="E422" s="832" t="s">
        <v>5765</v>
      </c>
      <c r="F422" s="849">
        <v>128</v>
      </c>
      <c r="G422" s="849">
        <v>44800</v>
      </c>
      <c r="H422" s="849">
        <v>1.4065934065934067</v>
      </c>
      <c r="I422" s="849">
        <v>350</v>
      </c>
      <c r="J422" s="849">
        <v>91</v>
      </c>
      <c r="K422" s="849">
        <v>31850</v>
      </c>
      <c r="L422" s="849">
        <v>1</v>
      </c>
      <c r="M422" s="849">
        <v>350</v>
      </c>
      <c r="N422" s="849">
        <v>253</v>
      </c>
      <c r="O422" s="849">
        <v>88550</v>
      </c>
      <c r="P422" s="837">
        <v>2.7802197802197801</v>
      </c>
      <c r="Q422" s="850">
        <v>350</v>
      </c>
    </row>
    <row r="423" spans="1:17" ht="14.4" customHeight="1" x14ac:dyDescent="0.3">
      <c r="A423" s="831" t="s">
        <v>5879</v>
      </c>
      <c r="B423" s="832" t="s">
        <v>5713</v>
      </c>
      <c r="C423" s="832" t="s">
        <v>5586</v>
      </c>
      <c r="D423" s="832" t="s">
        <v>5766</v>
      </c>
      <c r="E423" s="832" t="s">
        <v>5767</v>
      </c>
      <c r="F423" s="849">
        <v>442</v>
      </c>
      <c r="G423" s="849">
        <v>11050</v>
      </c>
      <c r="H423" s="849">
        <v>1.0327102803738317</v>
      </c>
      <c r="I423" s="849">
        <v>25</v>
      </c>
      <c r="J423" s="849">
        <v>428</v>
      </c>
      <c r="K423" s="849">
        <v>10700</v>
      </c>
      <c r="L423" s="849">
        <v>1</v>
      </c>
      <c r="M423" s="849">
        <v>25</v>
      </c>
      <c r="N423" s="849">
        <v>394</v>
      </c>
      <c r="O423" s="849">
        <v>9850</v>
      </c>
      <c r="P423" s="837">
        <v>0.92056074766355145</v>
      </c>
      <c r="Q423" s="850">
        <v>25</v>
      </c>
    </row>
    <row r="424" spans="1:17" ht="14.4" customHeight="1" x14ac:dyDescent="0.3">
      <c r="A424" s="831" t="s">
        <v>5879</v>
      </c>
      <c r="B424" s="832" t="s">
        <v>5713</v>
      </c>
      <c r="C424" s="832" t="s">
        <v>5586</v>
      </c>
      <c r="D424" s="832" t="s">
        <v>5768</v>
      </c>
      <c r="E424" s="832" t="s">
        <v>5769</v>
      </c>
      <c r="F424" s="849">
        <v>3</v>
      </c>
      <c r="G424" s="849">
        <v>2226</v>
      </c>
      <c r="H424" s="849">
        <v>0.5</v>
      </c>
      <c r="I424" s="849">
        <v>742</v>
      </c>
      <c r="J424" s="849">
        <v>6</v>
      </c>
      <c r="K424" s="849">
        <v>4452</v>
      </c>
      <c r="L424" s="849">
        <v>1</v>
      </c>
      <c r="M424" s="849">
        <v>742</v>
      </c>
      <c r="N424" s="849">
        <v>5</v>
      </c>
      <c r="O424" s="849">
        <v>3710</v>
      </c>
      <c r="P424" s="837">
        <v>0.83333333333333337</v>
      </c>
      <c r="Q424" s="850">
        <v>742</v>
      </c>
    </row>
    <row r="425" spans="1:17" ht="14.4" customHeight="1" x14ac:dyDescent="0.3">
      <c r="A425" s="831" t="s">
        <v>5879</v>
      </c>
      <c r="B425" s="832" t="s">
        <v>5713</v>
      </c>
      <c r="C425" s="832" t="s">
        <v>5586</v>
      </c>
      <c r="D425" s="832" t="s">
        <v>5770</v>
      </c>
      <c r="E425" s="832" t="s">
        <v>5771</v>
      </c>
      <c r="F425" s="849">
        <v>155</v>
      </c>
      <c r="G425" s="849">
        <v>28055</v>
      </c>
      <c r="H425" s="849">
        <v>1.3596491228070176</v>
      </c>
      <c r="I425" s="849">
        <v>181</v>
      </c>
      <c r="J425" s="849">
        <v>114</v>
      </c>
      <c r="K425" s="849">
        <v>20634</v>
      </c>
      <c r="L425" s="849">
        <v>1</v>
      </c>
      <c r="M425" s="849">
        <v>181</v>
      </c>
      <c r="N425" s="849">
        <v>128</v>
      </c>
      <c r="O425" s="849">
        <v>23168</v>
      </c>
      <c r="P425" s="837">
        <v>1.1228070175438596</v>
      </c>
      <c r="Q425" s="850">
        <v>181</v>
      </c>
    </row>
    <row r="426" spans="1:17" ht="14.4" customHeight="1" x14ac:dyDescent="0.3">
      <c r="A426" s="831" t="s">
        <v>5879</v>
      </c>
      <c r="B426" s="832" t="s">
        <v>5713</v>
      </c>
      <c r="C426" s="832" t="s">
        <v>5586</v>
      </c>
      <c r="D426" s="832" t="s">
        <v>5776</v>
      </c>
      <c r="E426" s="832" t="s">
        <v>5777</v>
      </c>
      <c r="F426" s="849">
        <v>97</v>
      </c>
      <c r="G426" s="849">
        <v>24638</v>
      </c>
      <c r="H426" s="849">
        <v>1.4477611940298507</v>
      </c>
      <c r="I426" s="849">
        <v>254</v>
      </c>
      <c r="J426" s="849">
        <v>67</v>
      </c>
      <c r="K426" s="849">
        <v>17018</v>
      </c>
      <c r="L426" s="849">
        <v>1</v>
      </c>
      <c r="M426" s="849">
        <v>254</v>
      </c>
      <c r="N426" s="849">
        <v>76</v>
      </c>
      <c r="O426" s="849">
        <v>19304</v>
      </c>
      <c r="P426" s="837">
        <v>1.1343283582089552</v>
      </c>
      <c r="Q426" s="850">
        <v>254</v>
      </c>
    </row>
    <row r="427" spans="1:17" ht="14.4" customHeight="1" x14ac:dyDescent="0.3">
      <c r="A427" s="831" t="s">
        <v>5879</v>
      </c>
      <c r="B427" s="832" t="s">
        <v>5713</v>
      </c>
      <c r="C427" s="832" t="s">
        <v>5586</v>
      </c>
      <c r="D427" s="832" t="s">
        <v>5778</v>
      </c>
      <c r="E427" s="832" t="s">
        <v>5779</v>
      </c>
      <c r="F427" s="849">
        <v>3</v>
      </c>
      <c r="G427" s="849">
        <v>804</v>
      </c>
      <c r="H427" s="849">
        <v>0.42857142857142855</v>
      </c>
      <c r="I427" s="849">
        <v>268</v>
      </c>
      <c r="J427" s="849">
        <v>7</v>
      </c>
      <c r="K427" s="849">
        <v>1876</v>
      </c>
      <c r="L427" s="849">
        <v>1</v>
      </c>
      <c r="M427" s="849">
        <v>268</v>
      </c>
      <c r="N427" s="849">
        <v>5</v>
      </c>
      <c r="O427" s="849">
        <v>1340</v>
      </c>
      <c r="P427" s="837">
        <v>0.7142857142857143</v>
      </c>
      <c r="Q427" s="850">
        <v>268</v>
      </c>
    </row>
    <row r="428" spans="1:17" ht="14.4" customHeight="1" x14ac:dyDescent="0.3">
      <c r="A428" s="831" t="s">
        <v>5879</v>
      </c>
      <c r="B428" s="832" t="s">
        <v>5713</v>
      </c>
      <c r="C428" s="832" t="s">
        <v>5586</v>
      </c>
      <c r="D428" s="832" t="s">
        <v>5782</v>
      </c>
      <c r="E428" s="832" t="s">
        <v>5783</v>
      </c>
      <c r="F428" s="849">
        <v>117</v>
      </c>
      <c r="G428" s="849">
        <v>25389</v>
      </c>
      <c r="H428" s="849">
        <v>0.93600000000000005</v>
      </c>
      <c r="I428" s="849">
        <v>217</v>
      </c>
      <c r="J428" s="849">
        <v>125</v>
      </c>
      <c r="K428" s="849">
        <v>27125</v>
      </c>
      <c r="L428" s="849">
        <v>1</v>
      </c>
      <c r="M428" s="849">
        <v>217</v>
      </c>
      <c r="N428" s="849">
        <v>146</v>
      </c>
      <c r="O428" s="849">
        <v>31682</v>
      </c>
      <c r="P428" s="837">
        <v>1.1679999999999999</v>
      </c>
      <c r="Q428" s="850">
        <v>217</v>
      </c>
    </row>
    <row r="429" spans="1:17" ht="14.4" customHeight="1" x14ac:dyDescent="0.3">
      <c r="A429" s="831" t="s">
        <v>5879</v>
      </c>
      <c r="B429" s="832" t="s">
        <v>5713</v>
      </c>
      <c r="C429" s="832" t="s">
        <v>5586</v>
      </c>
      <c r="D429" s="832" t="s">
        <v>5784</v>
      </c>
      <c r="E429" s="832" t="s">
        <v>5785</v>
      </c>
      <c r="F429" s="849">
        <v>1</v>
      </c>
      <c r="G429" s="849">
        <v>37</v>
      </c>
      <c r="H429" s="849">
        <v>0.125</v>
      </c>
      <c r="I429" s="849">
        <v>37</v>
      </c>
      <c r="J429" s="849">
        <v>8</v>
      </c>
      <c r="K429" s="849">
        <v>296</v>
      </c>
      <c r="L429" s="849">
        <v>1</v>
      </c>
      <c r="M429" s="849">
        <v>37</v>
      </c>
      <c r="N429" s="849">
        <v>12</v>
      </c>
      <c r="O429" s="849">
        <v>444</v>
      </c>
      <c r="P429" s="837">
        <v>1.5</v>
      </c>
      <c r="Q429" s="850">
        <v>37</v>
      </c>
    </row>
    <row r="430" spans="1:17" ht="14.4" customHeight="1" x14ac:dyDescent="0.3">
      <c r="A430" s="831" t="s">
        <v>5879</v>
      </c>
      <c r="B430" s="832" t="s">
        <v>5713</v>
      </c>
      <c r="C430" s="832" t="s">
        <v>5586</v>
      </c>
      <c r="D430" s="832" t="s">
        <v>5786</v>
      </c>
      <c r="E430" s="832" t="s">
        <v>5787</v>
      </c>
      <c r="F430" s="849">
        <v>6</v>
      </c>
      <c r="G430" s="849">
        <v>3552</v>
      </c>
      <c r="H430" s="849">
        <v>0.4</v>
      </c>
      <c r="I430" s="849">
        <v>592</v>
      </c>
      <c r="J430" s="849">
        <v>15</v>
      </c>
      <c r="K430" s="849">
        <v>8880</v>
      </c>
      <c r="L430" s="849">
        <v>1</v>
      </c>
      <c r="M430" s="849">
        <v>592</v>
      </c>
      <c r="N430" s="849">
        <v>10</v>
      </c>
      <c r="O430" s="849">
        <v>5920</v>
      </c>
      <c r="P430" s="837">
        <v>0.66666666666666663</v>
      </c>
      <c r="Q430" s="850">
        <v>592</v>
      </c>
    </row>
    <row r="431" spans="1:17" ht="14.4" customHeight="1" x14ac:dyDescent="0.3">
      <c r="A431" s="831" t="s">
        <v>5879</v>
      </c>
      <c r="B431" s="832" t="s">
        <v>5713</v>
      </c>
      <c r="C431" s="832" t="s">
        <v>5586</v>
      </c>
      <c r="D431" s="832" t="s">
        <v>5788</v>
      </c>
      <c r="E431" s="832" t="s">
        <v>5789</v>
      </c>
      <c r="F431" s="849">
        <v>7</v>
      </c>
      <c r="G431" s="849">
        <v>350</v>
      </c>
      <c r="H431" s="849"/>
      <c r="I431" s="849">
        <v>50</v>
      </c>
      <c r="J431" s="849"/>
      <c r="K431" s="849"/>
      <c r="L431" s="849"/>
      <c r="M431" s="849"/>
      <c r="N431" s="849">
        <v>2</v>
      </c>
      <c r="O431" s="849">
        <v>100</v>
      </c>
      <c r="P431" s="837"/>
      <c r="Q431" s="850">
        <v>50</v>
      </c>
    </row>
    <row r="432" spans="1:17" ht="14.4" customHeight="1" x14ac:dyDescent="0.3">
      <c r="A432" s="831" t="s">
        <v>5879</v>
      </c>
      <c r="B432" s="832" t="s">
        <v>5713</v>
      </c>
      <c r="C432" s="832" t="s">
        <v>5586</v>
      </c>
      <c r="D432" s="832" t="s">
        <v>5790</v>
      </c>
      <c r="E432" s="832" t="s">
        <v>5791</v>
      </c>
      <c r="F432" s="849">
        <v>5</v>
      </c>
      <c r="G432" s="849">
        <v>2735</v>
      </c>
      <c r="H432" s="849">
        <v>0.35714285714285715</v>
      </c>
      <c r="I432" s="849">
        <v>547</v>
      </c>
      <c r="J432" s="849">
        <v>14</v>
      </c>
      <c r="K432" s="849">
        <v>7658</v>
      </c>
      <c r="L432" s="849">
        <v>1</v>
      </c>
      <c r="M432" s="849">
        <v>547</v>
      </c>
      <c r="N432" s="849">
        <v>7</v>
      </c>
      <c r="O432" s="849">
        <v>3829</v>
      </c>
      <c r="P432" s="837">
        <v>0.5</v>
      </c>
      <c r="Q432" s="850">
        <v>547</v>
      </c>
    </row>
    <row r="433" spans="1:17" ht="14.4" customHeight="1" x14ac:dyDescent="0.3">
      <c r="A433" s="831" t="s">
        <v>5879</v>
      </c>
      <c r="B433" s="832" t="s">
        <v>5713</v>
      </c>
      <c r="C433" s="832" t="s">
        <v>5586</v>
      </c>
      <c r="D433" s="832" t="s">
        <v>5792</v>
      </c>
      <c r="E433" s="832" t="s">
        <v>5793</v>
      </c>
      <c r="F433" s="849">
        <v>25</v>
      </c>
      <c r="G433" s="849">
        <v>12900</v>
      </c>
      <c r="H433" s="849">
        <v>3.1189555125725339</v>
      </c>
      <c r="I433" s="849">
        <v>516</v>
      </c>
      <c r="J433" s="849">
        <v>8</v>
      </c>
      <c r="K433" s="849">
        <v>4136</v>
      </c>
      <c r="L433" s="849">
        <v>1</v>
      </c>
      <c r="M433" s="849">
        <v>517</v>
      </c>
      <c r="N433" s="849">
        <v>17</v>
      </c>
      <c r="O433" s="849">
        <v>8806</v>
      </c>
      <c r="P433" s="837">
        <v>2.129110251450677</v>
      </c>
      <c r="Q433" s="850">
        <v>518</v>
      </c>
    </row>
    <row r="434" spans="1:17" ht="14.4" customHeight="1" x14ac:dyDescent="0.3">
      <c r="A434" s="831" t="s">
        <v>5879</v>
      </c>
      <c r="B434" s="832" t="s">
        <v>5713</v>
      </c>
      <c r="C434" s="832" t="s">
        <v>5586</v>
      </c>
      <c r="D434" s="832" t="s">
        <v>5794</v>
      </c>
      <c r="E434" s="832" t="s">
        <v>5795</v>
      </c>
      <c r="F434" s="849">
        <v>3</v>
      </c>
      <c r="G434" s="849">
        <v>2208</v>
      </c>
      <c r="H434" s="849">
        <v>0.5</v>
      </c>
      <c r="I434" s="849">
        <v>736</v>
      </c>
      <c r="J434" s="849">
        <v>6</v>
      </c>
      <c r="K434" s="849">
        <v>4416</v>
      </c>
      <c r="L434" s="849">
        <v>1</v>
      </c>
      <c r="M434" s="849">
        <v>736</v>
      </c>
      <c r="N434" s="849">
        <v>7</v>
      </c>
      <c r="O434" s="849">
        <v>5152</v>
      </c>
      <c r="P434" s="837">
        <v>1.1666666666666667</v>
      </c>
      <c r="Q434" s="850">
        <v>736</v>
      </c>
    </row>
    <row r="435" spans="1:17" ht="14.4" customHeight="1" x14ac:dyDescent="0.3">
      <c r="A435" s="831" t="s">
        <v>5879</v>
      </c>
      <c r="B435" s="832" t="s">
        <v>5713</v>
      </c>
      <c r="C435" s="832" t="s">
        <v>5586</v>
      </c>
      <c r="D435" s="832" t="s">
        <v>5796</v>
      </c>
      <c r="E435" s="832" t="s">
        <v>5797</v>
      </c>
      <c r="F435" s="849">
        <v>5</v>
      </c>
      <c r="G435" s="849">
        <v>1645</v>
      </c>
      <c r="H435" s="849">
        <v>1</v>
      </c>
      <c r="I435" s="849">
        <v>329</v>
      </c>
      <c r="J435" s="849">
        <v>5</v>
      </c>
      <c r="K435" s="849">
        <v>1645</v>
      </c>
      <c r="L435" s="849">
        <v>1</v>
      </c>
      <c r="M435" s="849">
        <v>329</v>
      </c>
      <c r="N435" s="849">
        <v>4</v>
      </c>
      <c r="O435" s="849">
        <v>1316</v>
      </c>
      <c r="P435" s="837">
        <v>0.8</v>
      </c>
      <c r="Q435" s="850">
        <v>329</v>
      </c>
    </row>
    <row r="436" spans="1:17" ht="14.4" customHeight="1" x14ac:dyDescent="0.3">
      <c r="A436" s="831" t="s">
        <v>5879</v>
      </c>
      <c r="B436" s="832" t="s">
        <v>5713</v>
      </c>
      <c r="C436" s="832" t="s">
        <v>5586</v>
      </c>
      <c r="D436" s="832" t="s">
        <v>5798</v>
      </c>
      <c r="E436" s="832" t="s">
        <v>5799</v>
      </c>
      <c r="F436" s="849">
        <v>2</v>
      </c>
      <c r="G436" s="849">
        <v>692</v>
      </c>
      <c r="H436" s="849">
        <v>0.2857142857142857</v>
      </c>
      <c r="I436" s="849">
        <v>346</v>
      </c>
      <c r="J436" s="849">
        <v>7</v>
      </c>
      <c r="K436" s="849">
        <v>2422</v>
      </c>
      <c r="L436" s="849">
        <v>1</v>
      </c>
      <c r="M436" s="849">
        <v>346</v>
      </c>
      <c r="N436" s="849">
        <v>5</v>
      </c>
      <c r="O436" s="849">
        <v>1730</v>
      </c>
      <c r="P436" s="837">
        <v>0.7142857142857143</v>
      </c>
      <c r="Q436" s="850">
        <v>346</v>
      </c>
    </row>
    <row r="437" spans="1:17" ht="14.4" customHeight="1" x14ac:dyDescent="0.3">
      <c r="A437" s="831" t="s">
        <v>5879</v>
      </c>
      <c r="B437" s="832" t="s">
        <v>5713</v>
      </c>
      <c r="C437" s="832" t="s">
        <v>5586</v>
      </c>
      <c r="D437" s="832" t="s">
        <v>5800</v>
      </c>
      <c r="E437" s="832" t="s">
        <v>5801</v>
      </c>
      <c r="F437" s="849">
        <v>4</v>
      </c>
      <c r="G437" s="849">
        <v>3012</v>
      </c>
      <c r="H437" s="849">
        <v>0.44444444444444442</v>
      </c>
      <c r="I437" s="849">
        <v>753</v>
      </c>
      <c r="J437" s="849">
        <v>9</v>
      </c>
      <c r="K437" s="849">
        <v>6777</v>
      </c>
      <c r="L437" s="849">
        <v>1</v>
      </c>
      <c r="M437" s="849">
        <v>753</v>
      </c>
      <c r="N437" s="849">
        <v>5</v>
      </c>
      <c r="O437" s="849">
        <v>3765</v>
      </c>
      <c r="P437" s="837">
        <v>0.55555555555555558</v>
      </c>
      <c r="Q437" s="850">
        <v>753</v>
      </c>
    </row>
    <row r="438" spans="1:17" ht="14.4" customHeight="1" x14ac:dyDescent="0.3">
      <c r="A438" s="831" t="s">
        <v>5879</v>
      </c>
      <c r="B438" s="832" t="s">
        <v>5713</v>
      </c>
      <c r="C438" s="832" t="s">
        <v>5586</v>
      </c>
      <c r="D438" s="832" t="s">
        <v>5802</v>
      </c>
      <c r="E438" s="832" t="s">
        <v>5803</v>
      </c>
      <c r="F438" s="849">
        <v>9</v>
      </c>
      <c r="G438" s="849">
        <v>2088</v>
      </c>
      <c r="H438" s="849">
        <v>0.6428571428571429</v>
      </c>
      <c r="I438" s="849">
        <v>232</v>
      </c>
      <c r="J438" s="849">
        <v>14</v>
      </c>
      <c r="K438" s="849">
        <v>3248</v>
      </c>
      <c r="L438" s="849">
        <v>1</v>
      </c>
      <c r="M438" s="849">
        <v>232</v>
      </c>
      <c r="N438" s="849">
        <v>23</v>
      </c>
      <c r="O438" s="849">
        <v>5336</v>
      </c>
      <c r="P438" s="837">
        <v>1.6428571428571428</v>
      </c>
      <c r="Q438" s="850">
        <v>232</v>
      </c>
    </row>
    <row r="439" spans="1:17" ht="14.4" customHeight="1" x14ac:dyDescent="0.3">
      <c r="A439" s="831" t="s">
        <v>5879</v>
      </c>
      <c r="B439" s="832" t="s">
        <v>5713</v>
      </c>
      <c r="C439" s="832" t="s">
        <v>5586</v>
      </c>
      <c r="D439" s="832" t="s">
        <v>5806</v>
      </c>
      <c r="E439" s="832" t="s">
        <v>5807</v>
      </c>
      <c r="F439" s="849"/>
      <c r="G439" s="849"/>
      <c r="H439" s="849"/>
      <c r="I439" s="849"/>
      <c r="J439" s="849">
        <v>4</v>
      </c>
      <c r="K439" s="849">
        <v>932</v>
      </c>
      <c r="L439" s="849">
        <v>1</v>
      </c>
      <c r="M439" s="849">
        <v>233</v>
      </c>
      <c r="N439" s="849">
        <v>1</v>
      </c>
      <c r="O439" s="849">
        <v>233</v>
      </c>
      <c r="P439" s="837">
        <v>0.25</v>
      </c>
      <c r="Q439" s="850">
        <v>233</v>
      </c>
    </row>
    <row r="440" spans="1:17" ht="14.4" customHeight="1" x14ac:dyDescent="0.3">
      <c r="A440" s="831" t="s">
        <v>5879</v>
      </c>
      <c r="B440" s="832" t="s">
        <v>5713</v>
      </c>
      <c r="C440" s="832" t="s">
        <v>5586</v>
      </c>
      <c r="D440" s="832" t="s">
        <v>5808</v>
      </c>
      <c r="E440" s="832" t="s">
        <v>5809</v>
      </c>
      <c r="F440" s="849">
        <v>4</v>
      </c>
      <c r="G440" s="849">
        <v>1640</v>
      </c>
      <c r="H440" s="849">
        <v>0.5714285714285714</v>
      </c>
      <c r="I440" s="849">
        <v>410</v>
      </c>
      <c r="J440" s="849">
        <v>7</v>
      </c>
      <c r="K440" s="849">
        <v>2870</v>
      </c>
      <c r="L440" s="849">
        <v>1</v>
      </c>
      <c r="M440" s="849">
        <v>410</v>
      </c>
      <c r="N440" s="849">
        <v>3</v>
      </c>
      <c r="O440" s="849">
        <v>1230</v>
      </c>
      <c r="P440" s="837">
        <v>0.42857142857142855</v>
      </c>
      <c r="Q440" s="850">
        <v>410</v>
      </c>
    </row>
    <row r="441" spans="1:17" ht="14.4" customHeight="1" x14ac:dyDescent="0.3">
      <c r="A441" s="831" t="s">
        <v>5879</v>
      </c>
      <c r="B441" s="832" t="s">
        <v>5713</v>
      </c>
      <c r="C441" s="832" t="s">
        <v>5586</v>
      </c>
      <c r="D441" s="832" t="s">
        <v>5810</v>
      </c>
      <c r="E441" s="832" t="s">
        <v>5811</v>
      </c>
      <c r="F441" s="849">
        <v>3</v>
      </c>
      <c r="G441" s="849">
        <v>1956</v>
      </c>
      <c r="H441" s="849">
        <v>0.3</v>
      </c>
      <c r="I441" s="849">
        <v>652</v>
      </c>
      <c r="J441" s="849">
        <v>10</v>
      </c>
      <c r="K441" s="849">
        <v>6520</v>
      </c>
      <c r="L441" s="849">
        <v>1</v>
      </c>
      <c r="M441" s="849">
        <v>652</v>
      </c>
      <c r="N441" s="849">
        <v>3</v>
      </c>
      <c r="O441" s="849">
        <v>1956</v>
      </c>
      <c r="P441" s="837">
        <v>0.3</v>
      </c>
      <c r="Q441" s="850">
        <v>652</v>
      </c>
    </row>
    <row r="442" spans="1:17" ht="14.4" customHeight="1" x14ac:dyDescent="0.3">
      <c r="A442" s="831" t="s">
        <v>5879</v>
      </c>
      <c r="B442" s="832" t="s">
        <v>5713</v>
      </c>
      <c r="C442" s="832" t="s">
        <v>5586</v>
      </c>
      <c r="D442" s="832" t="s">
        <v>5812</v>
      </c>
      <c r="E442" s="832" t="s">
        <v>5813</v>
      </c>
      <c r="F442" s="849">
        <v>4</v>
      </c>
      <c r="G442" s="849">
        <v>2360</v>
      </c>
      <c r="H442" s="849">
        <v>0.5714285714285714</v>
      </c>
      <c r="I442" s="849">
        <v>590</v>
      </c>
      <c r="J442" s="849">
        <v>7</v>
      </c>
      <c r="K442" s="849">
        <v>4130</v>
      </c>
      <c r="L442" s="849">
        <v>1</v>
      </c>
      <c r="M442" s="849">
        <v>590</v>
      </c>
      <c r="N442" s="849">
        <v>3</v>
      </c>
      <c r="O442" s="849">
        <v>1770</v>
      </c>
      <c r="P442" s="837">
        <v>0.42857142857142855</v>
      </c>
      <c r="Q442" s="850">
        <v>590</v>
      </c>
    </row>
    <row r="443" spans="1:17" ht="14.4" customHeight="1" x14ac:dyDescent="0.3">
      <c r="A443" s="831" t="s">
        <v>5879</v>
      </c>
      <c r="B443" s="832" t="s">
        <v>5713</v>
      </c>
      <c r="C443" s="832" t="s">
        <v>5586</v>
      </c>
      <c r="D443" s="832" t="s">
        <v>5816</v>
      </c>
      <c r="E443" s="832" t="s">
        <v>5817</v>
      </c>
      <c r="F443" s="849">
        <v>2</v>
      </c>
      <c r="G443" s="849">
        <v>840</v>
      </c>
      <c r="H443" s="849">
        <v>2</v>
      </c>
      <c r="I443" s="849">
        <v>420</v>
      </c>
      <c r="J443" s="849">
        <v>1</v>
      </c>
      <c r="K443" s="849">
        <v>420</v>
      </c>
      <c r="L443" s="849">
        <v>1</v>
      </c>
      <c r="M443" s="849">
        <v>420</v>
      </c>
      <c r="N443" s="849">
        <v>2</v>
      </c>
      <c r="O443" s="849">
        <v>840</v>
      </c>
      <c r="P443" s="837">
        <v>2</v>
      </c>
      <c r="Q443" s="850">
        <v>420</v>
      </c>
    </row>
    <row r="444" spans="1:17" ht="14.4" customHeight="1" x14ac:dyDescent="0.3">
      <c r="A444" s="831" t="s">
        <v>5879</v>
      </c>
      <c r="B444" s="832" t="s">
        <v>5713</v>
      </c>
      <c r="C444" s="832" t="s">
        <v>5586</v>
      </c>
      <c r="D444" s="832" t="s">
        <v>5818</v>
      </c>
      <c r="E444" s="832" t="s">
        <v>5819</v>
      </c>
      <c r="F444" s="849"/>
      <c r="G444" s="849"/>
      <c r="H444" s="849"/>
      <c r="I444" s="849"/>
      <c r="J444" s="849">
        <v>2</v>
      </c>
      <c r="K444" s="849">
        <v>340</v>
      </c>
      <c r="L444" s="849">
        <v>1</v>
      </c>
      <c r="M444" s="849">
        <v>170</v>
      </c>
      <c r="N444" s="849"/>
      <c r="O444" s="849"/>
      <c r="P444" s="837"/>
      <c r="Q444" s="850"/>
    </row>
    <row r="445" spans="1:17" ht="14.4" customHeight="1" x14ac:dyDescent="0.3">
      <c r="A445" s="831" t="s">
        <v>5879</v>
      </c>
      <c r="B445" s="832" t="s">
        <v>5713</v>
      </c>
      <c r="C445" s="832" t="s">
        <v>5586</v>
      </c>
      <c r="D445" s="832" t="s">
        <v>5820</v>
      </c>
      <c r="E445" s="832" t="s">
        <v>5821</v>
      </c>
      <c r="F445" s="849">
        <v>5</v>
      </c>
      <c r="G445" s="849">
        <v>3945</v>
      </c>
      <c r="H445" s="849">
        <v>0.41666666666666669</v>
      </c>
      <c r="I445" s="849">
        <v>789</v>
      </c>
      <c r="J445" s="849">
        <v>12</v>
      </c>
      <c r="K445" s="849">
        <v>9468</v>
      </c>
      <c r="L445" s="849">
        <v>1</v>
      </c>
      <c r="M445" s="849">
        <v>789</v>
      </c>
      <c r="N445" s="849">
        <v>20</v>
      </c>
      <c r="O445" s="849">
        <v>15780</v>
      </c>
      <c r="P445" s="837">
        <v>1.6666666666666667</v>
      </c>
      <c r="Q445" s="850">
        <v>789</v>
      </c>
    </row>
    <row r="446" spans="1:17" ht="14.4" customHeight="1" x14ac:dyDescent="0.3">
      <c r="A446" s="831" t="s">
        <v>5879</v>
      </c>
      <c r="B446" s="832" t="s">
        <v>5713</v>
      </c>
      <c r="C446" s="832" t="s">
        <v>5586</v>
      </c>
      <c r="D446" s="832" t="s">
        <v>5822</v>
      </c>
      <c r="E446" s="832" t="s">
        <v>5823</v>
      </c>
      <c r="F446" s="849">
        <v>5</v>
      </c>
      <c r="G446" s="849">
        <v>1120</v>
      </c>
      <c r="H446" s="849">
        <v>1</v>
      </c>
      <c r="I446" s="849">
        <v>224</v>
      </c>
      <c r="J446" s="849">
        <v>5</v>
      </c>
      <c r="K446" s="849">
        <v>1120</v>
      </c>
      <c r="L446" s="849">
        <v>1</v>
      </c>
      <c r="M446" s="849">
        <v>224</v>
      </c>
      <c r="N446" s="849">
        <v>4</v>
      </c>
      <c r="O446" s="849">
        <v>896</v>
      </c>
      <c r="P446" s="837">
        <v>0.8</v>
      </c>
      <c r="Q446" s="850">
        <v>224</v>
      </c>
    </row>
    <row r="447" spans="1:17" ht="14.4" customHeight="1" x14ac:dyDescent="0.3">
      <c r="A447" s="831" t="s">
        <v>5879</v>
      </c>
      <c r="B447" s="832" t="s">
        <v>5713</v>
      </c>
      <c r="C447" s="832" t="s">
        <v>5586</v>
      </c>
      <c r="D447" s="832" t="s">
        <v>5824</v>
      </c>
      <c r="E447" s="832" t="s">
        <v>5825</v>
      </c>
      <c r="F447" s="849">
        <v>3</v>
      </c>
      <c r="G447" s="849">
        <v>1698</v>
      </c>
      <c r="H447" s="849">
        <v>0.33333333333333331</v>
      </c>
      <c r="I447" s="849">
        <v>566</v>
      </c>
      <c r="J447" s="849">
        <v>9</v>
      </c>
      <c r="K447" s="849">
        <v>5094</v>
      </c>
      <c r="L447" s="849">
        <v>1</v>
      </c>
      <c r="M447" s="849">
        <v>566</v>
      </c>
      <c r="N447" s="849">
        <v>2</v>
      </c>
      <c r="O447" s="849">
        <v>1132</v>
      </c>
      <c r="P447" s="837">
        <v>0.22222222222222221</v>
      </c>
      <c r="Q447" s="850">
        <v>566</v>
      </c>
    </row>
    <row r="448" spans="1:17" ht="14.4" customHeight="1" x14ac:dyDescent="0.3">
      <c r="A448" s="831" t="s">
        <v>5879</v>
      </c>
      <c r="B448" s="832" t="s">
        <v>5713</v>
      </c>
      <c r="C448" s="832" t="s">
        <v>5586</v>
      </c>
      <c r="D448" s="832" t="s">
        <v>5826</v>
      </c>
      <c r="E448" s="832" t="s">
        <v>5827</v>
      </c>
      <c r="F448" s="849">
        <v>2</v>
      </c>
      <c r="G448" s="849">
        <v>1838</v>
      </c>
      <c r="H448" s="849">
        <v>1</v>
      </c>
      <c r="I448" s="849">
        <v>919</v>
      </c>
      <c r="J448" s="849">
        <v>2</v>
      </c>
      <c r="K448" s="849">
        <v>1838</v>
      </c>
      <c r="L448" s="849">
        <v>1</v>
      </c>
      <c r="M448" s="849">
        <v>919</v>
      </c>
      <c r="N448" s="849">
        <v>4</v>
      </c>
      <c r="O448" s="849">
        <v>3676</v>
      </c>
      <c r="P448" s="837">
        <v>2</v>
      </c>
      <c r="Q448" s="850">
        <v>919</v>
      </c>
    </row>
    <row r="449" spans="1:17" ht="14.4" customHeight="1" x14ac:dyDescent="0.3">
      <c r="A449" s="831" t="s">
        <v>5879</v>
      </c>
      <c r="B449" s="832" t="s">
        <v>5713</v>
      </c>
      <c r="C449" s="832" t="s">
        <v>5586</v>
      </c>
      <c r="D449" s="832" t="s">
        <v>5828</v>
      </c>
      <c r="E449" s="832" t="s">
        <v>5829</v>
      </c>
      <c r="F449" s="849">
        <v>2</v>
      </c>
      <c r="G449" s="849">
        <v>1792</v>
      </c>
      <c r="H449" s="849">
        <v>1</v>
      </c>
      <c r="I449" s="849">
        <v>896</v>
      </c>
      <c r="J449" s="849">
        <v>2</v>
      </c>
      <c r="K449" s="849">
        <v>1792</v>
      </c>
      <c r="L449" s="849">
        <v>1</v>
      </c>
      <c r="M449" s="849">
        <v>896</v>
      </c>
      <c r="N449" s="849">
        <v>4</v>
      </c>
      <c r="O449" s="849">
        <v>3584</v>
      </c>
      <c r="P449" s="837">
        <v>2</v>
      </c>
      <c r="Q449" s="850">
        <v>896</v>
      </c>
    </row>
    <row r="450" spans="1:17" ht="14.4" customHeight="1" x14ac:dyDescent="0.3">
      <c r="A450" s="831" t="s">
        <v>5879</v>
      </c>
      <c r="B450" s="832" t="s">
        <v>5713</v>
      </c>
      <c r="C450" s="832" t="s">
        <v>5586</v>
      </c>
      <c r="D450" s="832" t="s">
        <v>5830</v>
      </c>
      <c r="E450" s="832" t="s">
        <v>5831</v>
      </c>
      <c r="F450" s="849">
        <v>3</v>
      </c>
      <c r="G450" s="849">
        <v>1038</v>
      </c>
      <c r="H450" s="849"/>
      <c r="I450" s="849">
        <v>346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5879</v>
      </c>
      <c r="B451" s="832" t="s">
        <v>5713</v>
      </c>
      <c r="C451" s="832" t="s">
        <v>5586</v>
      </c>
      <c r="D451" s="832" t="s">
        <v>5834</v>
      </c>
      <c r="E451" s="832" t="s">
        <v>5835</v>
      </c>
      <c r="F451" s="849">
        <v>3</v>
      </c>
      <c r="G451" s="849">
        <v>1278</v>
      </c>
      <c r="H451" s="849"/>
      <c r="I451" s="849">
        <v>426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5882</v>
      </c>
      <c r="B452" s="832" t="s">
        <v>5394</v>
      </c>
      <c r="C452" s="832" t="s">
        <v>5581</v>
      </c>
      <c r="D452" s="832" t="s">
        <v>5582</v>
      </c>
      <c r="E452" s="832" t="s">
        <v>5583</v>
      </c>
      <c r="F452" s="849"/>
      <c r="G452" s="849"/>
      <c r="H452" s="849"/>
      <c r="I452" s="849"/>
      <c r="J452" s="849">
        <v>1</v>
      </c>
      <c r="K452" s="849">
        <v>565.1</v>
      </c>
      <c r="L452" s="849">
        <v>1</v>
      </c>
      <c r="M452" s="849">
        <v>565.1</v>
      </c>
      <c r="N452" s="849"/>
      <c r="O452" s="849"/>
      <c r="P452" s="837"/>
      <c r="Q452" s="850"/>
    </row>
    <row r="453" spans="1:17" ht="14.4" customHeight="1" x14ac:dyDescent="0.3">
      <c r="A453" s="831" t="s">
        <v>5882</v>
      </c>
      <c r="B453" s="832" t="s">
        <v>5394</v>
      </c>
      <c r="C453" s="832" t="s">
        <v>5581</v>
      </c>
      <c r="D453" s="832" t="s">
        <v>5584</v>
      </c>
      <c r="E453" s="832" t="s">
        <v>5585</v>
      </c>
      <c r="F453" s="849"/>
      <c r="G453" s="849"/>
      <c r="H453" s="849"/>
      <c r="I453" s="849"/>
      <c r="J453" s="849">
        <v>1</v>
      </c>
      <c r="K453" s="849">
        <v>1049</v>
      </c>
      <c r="L453" s="849">
        <v>1</v>
      </c>
      <c r="M453" s="849">
        <v>1049</v>
      </c>
      <c r="N453" s="849"/>
      <c r="O453" s="849"/>
      <c r="P453" s="837"/>
      <c r="Q453" s="850"/>
    </row>
    <row r="454" spans="1:17" ht="14.4" customHeight="1" x14ac:dyDescent="0.3">
      <c r="A454" s="831" t="s">
        <v>5882</v>
      </c>
      <c r="B454" s="832" t="s">
        <v>5394</v>
      </c>
      <c r="C454" s="832" t="s">
        <v>5586</v>
      </c>
      <c r="D454" s="832" t="s">
        <v>5591</v>
      </c>
      <c r="E454" s="832" t="s">
        <v>5592</v>
      </c>
      <c r="F454" s="849">
        <v>1</v>
      </c>
      <c r="G454" s="849">
        <v>37</v>
      </c>
      <c r="H454" s="849">
        <v>1</v>
      </c>
      <c r="I454" s="849">
        <v>37</v>
      </c>
      <c r="J454" s="849">
        <v>1</v>
      </c>
      <c r="K454" s="849">
        <v>37</v>
      </c>
      <c r="L454" s="849">
        <v>1</v>
      </c>
      <c r="M454" s="849">
        <v>37</v>
      </c>
      <c r="N454" s="849"/>
      <c r="O454" s="849"/>
      <c r="P454" s="837"/>
      <c r="Q454" s="850"/>
    </row>
    <row r="455" spans="1:17" ht="14.4" customHeight="1" x14ac:dyDescent="0.3">
      <c r="A455" s="831" t="s">
        <v>5882</v>
      </c>
      <c r="B455" s="832" t="s">
        <v>5394</v>
      </c>
      <c r="C455" s="832" t="s">
        <v>5586</v>
      </c>
      <c r="D455" s="832" t="s">
        <v>5597</v>
      </c>
      <c r="E455" s="832" t="s">
        <v>5598</v>
      </c>
      <c r="F455" s="849"/>
      <c r="G455" s="849"/>
      <c r="H455" s="849"/>
      <c r="I455" s="849"/>
      <c r="J455" s="849">
        <v>1</v>
      </c>
      <c r="K455" s="849">
        <v>177</v>
      </c>
      <c r="L455" s="849">
        <v>1</v>
      </c>
      <c r="M455" s="849">
        <v>177</v>
      </c>
      <c r="N455" s="849"/>
      <c r="O455" s="849"/>
      <c r="P455" s="837"/>
      <c r="Q455" s="850"/>
    </row>
    <row r="456" spans="1:17" ht="14.4" customHeight="1" x14ac:dyDescent="0.3">
      <c r="A456" s="831" t="s">
        <v>5882</v>
      </c>
      <c r="B456" s="832" t="s">
        <v>5394</v>
      </c>
      <c r="C456" s="832" t="s">
        <v>5586</v>
      </c>
      <c r="D456" s="832" t="s">
        <v>5601</v>
      </c>
      <c r="E456" s="832" t="s">
        <v>5602</v>
      </c>
      <c r="F456" s="849"/>
      <c r="G456" s="849"/>
      <c r="H456" s="849"/>
      <c r="I456" s="849"/>
      <c r="J456" s="849">
        <v>1</v>
      </c>
      <c r="K456" s="849">
        <v>49</v>
      </c>
      <c r="L456" s="849">
        <v>1</v>
      </c>
      <c r="M456" s="849">
        <v>49</v>
      </c>
      <c r="N456" s="849"/>
      <c r="O456" s="849"/>
      <c r="P456" s="837"/>
      <c r="Q456" s="850"/>
    </row>
    <row r="457" spans="1:17" ht="14.4" customHeight="1" x14ac:dyDescent="0.3">
      <c r="A457" s="831" t="s">
        <v>5882</v>
      </c>
      <c r="B457" s="832" t="s">
        <v>5394</v>
      </c>
      <c r="C457" s="832" t="s">
        <v>5586</v>
      </c>
      <c r="D457" s="832" t="s">
        <v>5613</v>
      </c>
      <c r="E457" s="832" t="s">
        <v>5614</v>
      </c>
      <c r="F457" s="849"/>
      <c r="G457" s="849"/>
      <c r="H457" s="849"/>
      <c r="I457" s="849"/>
      <c r="J457" s="849">
        <v>1</v>
      </c>
      <c r="K457" s="849">
        <v>86</v>
      </c>
      <c r="L457" s="849">
        <v>1</v>
      </c>
      <c r="M457" s="849">
        <v>86</v>
      </c>
      <c r="N457" s="849"/>
      <c r="O457" s="849"/>
      <c r="P457" s="837"/>
      <c r="Q457" s="850"/>
    </row>
    <row r="458" spans="1:17" ht="14.4" customHeight="1" x14ac:dyDescent="0.3">
      <c r="A458" s="831" t="s">
        <v>5882</v>
      </c>
      <c r="B458" s="832" t="s">
        <v>5394</v>
      </c>
      <c r="C458" s="832" t="s">
        <v>5586</v>
      </c>
      <c r="D458" s="832" t="s">
        <v>5625</v>
      </c>
      <c r="E458" s="832" t="s">
        <v>5626</v>
      </c>
      <c r="F458" s="849"/>
      <c r="G458" s="849"/>
      <c r="H458" s="849"/>
      <c r="I458" s="849"/>
      <c r="J458" s="849">
        <v>1</v>
      </c>
      <c r="K458" s="849">
        <v>475</v>
      </c>
      <c r="L458" s="849">
        <v>1</v>
      </c>
      <c r="M458" s="849">
        <v>475</v>
      </c>
      <c r="N458" s="849"/>
      <c r="O458" s="849"/>
      <c r="P458" s="837"/>
      <c r="Q458" s="850"/>
    </row>
    <row r="459" spans="1:17" ht="14.4" customHeight="1" x14ac:dyDescent="0.3">
      <c r="A459" s="831" t="s">
        <v>5882</v>
      </c>
      <c r="B459" s="832" t="s">
        <v>5394</v>
      </c>
      <c r="C459" s="832" t="s">
        <v>5586</v>
      </c>
      <c r="D459" s="832" t="s">
        <v>5633</v>
      </c>
      <c r="E459" s="832" t="s">
        <v>5634</v>
      </c>
      <c r="F459" s="849"/>
      <c r="G459" s="849"/>
      <c r="H459" s="849"/>
      <c r="I459" s="849"/>
      <c r="J459" s="849">
        <v>2</v>
      </c>
      <c r="K459" s="849">
        <v>354</v>
      </c>
      <c r="L459" s="849">
        <v>1</v>
      </c>
      <c r="M459" s="849">
        <v>177</v>
      </c>
      <c r="N459" s="849"/>
      <c r="O459" s="849"/>
      <c r="P459" s="837"/>
      <c r="Q459" s="850"/>
    </row>
    <row r="460" spans="1:17" ht="14.4" customHeight="1" x14ac:dyDescent="0.3">
      <c r="A460" s="831" t="s">
        <v>5882</v>
      </c>
      <c r="B460" s="832" t="s">
        <v>5394</v>
      </c>
      <c r="C460" s="832" t="s">
        <v>5586</v>
      </c>
      <c r="D460" s="832" t="s">
        <v>5637</v>
      </c>
      <c r="E460" s="832" t="s">
        <v>5638</v>
      </c>
      <c r="F460" s="849"/>
      <c r="G460" s="849"/>
      <c r="H460" s="849"/>
      <c r="I460" s="849"/>
      <c r="J460" s="849">
        <v>1</v>
      </c>
      <c r="K460" s="849">
        <v>701</v>
      </c>
      <c r="L460" s="849">
        <v>1</v>
      </c>
      <c r="M460" s="849">
        <v>701</v>
      </c>
      <c r="N460" s="849"/>
      <c r="O460" s="849"/>
      <c r="P460" s="837"/>
      <c r="Q460" s="850"/>
    </row>
    <row r="461" spans="1:17" ht="14.4" customHeight="1" x14ac:dyDescent="0.3">
      <c r="A461" s="831" t="s">
        <v>5882</v>
      </c>
      <c r="B461" s="832" t="s">
        <v>5658</v>
      </c>
      <c r="C461" s="832" t="s">
        <v>5586</v>
      </c>
      <c r="D461" s="832" t="s">
        <v>5663</v>
      </c>
      <c r="E461" s="832" t="s">
        <v>5664</v>
      </c>
      <c r="F461" s="849"/>
      <c r="G461" s="849"/>
      <c r="H461" s="849"/>
      <c r="I461" s="849"/>
      <c r="J461" s="849">
        <v>1</v>
      </c>
      <c r="K461" s="849">
        <v>315</v>
      </c>
      <c r="L461" s="849">
        <v>1</v>
      </c>
      <c r="M461" s="849">
        <v>315</v>
      </c>
      <c r="N461" s="849"/>
      <c r="O461" s="849"/>
      <c r="P461" s="837"/>
      <c r="Q461" s="850"/>
    </row>
    <row r="462" spans="1:17" ht="14.4" customHeight="1" x14ac:dyDescent="0.3">
      <c r="A462" s="831" t="s">
        <v>5882</v>
      </c>
      <c r="B462" s="832" t="s">
        <v>5658</v>
      </c>
      <c r="C462" s="832" t="s">
        <v>5586</v>
      </c>
      <c r="D462" s="832" t="s">
        <v>5673</v>
      </c>
      <c r="E462" s="832" t="s">
        <v>5674</v>
      </c>
      <c r="F462" s="849"/>
      <c r="G462" s="849"/>
      <c r="H462" s="849"/>
      <c r="I462" s="849"/>
      <c r="J462" s="849">
        <v>1</v>
      </c>
      <c r="K462" s="849">
        <v>10381</v>
      </c>
      <c r="L462" s="849">
        <v>1</v>
      </c>
      <c r="M462" s="849">
        <v>10381</v>
      </c>
      <c r="N462" s="849"/>
      <c r="O462" s="849"/>
      <c r="P462" s="837"/>
      <c r="Q462" s="850"/>
    </row>
    <row r="463" spans="1:17" ht="14.4" customHeight="1" x14ac:dyDescent="0.3">
      <c r="A463" s="831" t="s">
        <v>5882</v>
      </c>
      <c r="B463" s="832" t="s">
        <v>5713</v>
      </c>
      <c r="C463" s="832" t="s">
        <v>5586</v>
      </c>
      <c r="D463" s="832" t="s">
        <v>5718</v>
      </c>
      <c r="E463" s="832" t="s">
        <v>5719</v>
      </c>
      <c r="F463" s="849">
        <v>2</v>
      </c>
      <c r="G463" s="849">
        <v>708</v>
      </c>
      <c r="H463" s="849">
        <v>0.10526315789473684</v>
      </c>
      <c r="I463" s="849">
        <v>354</v>
      </c>
      <c r="J463" s="849">
        <v>19</v>
      </c>
      <c r="K463" s="849">
        <v>6726</v>
      </c>
      <c r="L463" s="849">
        <v>1</v>
      </c>
      <c r="M463" s="849">
        <v>354</v>
      </c>
      <c r="N463" s="849">
        <v>6</v>
      </c>
      <c r="O463" s="849">
        <v>2124</v>
      </c>
      <c r="P463" s="837">
        <v>0.31578947368421051</v>
      </c>
      <c r="Q463" s="850">
        <v>354</v>
      </c>
    </row>
    <row r="464" spans="1:17" ht="14.4" customHeight="1" x14ac:dyDescent="0.3">
      <c r="A464" s="831" t="s">
        <v>5882</v>
      </c>
      <c r="B464" s="832" t="s">
        <v>5713</v>
      </c>
      <c r="C464" s="832" t="s">
        <v>5586</v>
      </c>
      <c r="D464" s="832" t="s">
        <v>5722</v>
      </c>
      <c r="E464" s="832" t="s">
        <v>5723</v>
      </c>
      <c r="F464" s="849">
        <v>39</v>
      </c>
      <c r="G464" s="849">
        <v>2535</v>
      </c>
      <c r="H464" s="849">
        <v>0.72222222222222221</v>
      </c>
      <c r="I464" s="849">
        <v>65</v>
      </c>
      <c r="J464" s="849">
        <v>54</v>
      </c>
      <c r="K464" s="849">
        <v>3510</v>
      </c>
      <c r="L464" s="849">
        <v>1</v>
      </c>
      <c r="M464" s="849">
        <v>65</v>
      </c>
      <c r="N464" s="849">
        <v>50</v>
      </c>
      <c r="O464" s="849">
        <v>3250</v>
      </c>
      <c r="P464" s="837">
        <v>0.92592592592592593</v>
      </c>
      <c r="Q464" s="850">
        <v>65</v>
      </c>
    </row>
    <row r="465" spans="1:17" ht="14.4" customHeight="1" x14ac:dyDescent="0.3">
      <c r="A465" s="831" t="s">
        <v>5882</v>
      </c>
      <c r="B465" s="832" t="s">
        <v>5713</v>
      </c>
      <c r="C465" s="832" t="s">
        <v>5586</v>
      </c>
      <c r="D465" s="832" t="s">
        <v>5734</v>
      </c>
      <c r="E465" s="832" t="s">
        <v>5735</v>
      </c>
      <c r="F465" s="849">
        <v>2</v>
      </c>
      <c r="G465" s="849">
        <v>48</v>
      </c>
      <c r="H465" s="849">
        <v>2</v>
      </c>
      <c r="I465" s="849">
        <v>24</v>
      </c>
      <c r="J465" s="849">
        <v>1</v>
      </c>
      <c r="K465" s="849">
        <v>24</v>
      </c>
      <c r="L465" s="849">
        <v>1</v>
      </c>
      <c r="M465" s="849">
        <v>24</v>
      </c>
      <c r="N465" s="849">
        <v>3</v>
      </c>
      <c r="O465" s="849">
        <v>72</v>
      </c>
      <c r="P465" s="837">
        <v>3</v>
      </c>
      <c r="Q465" s="850">
        <v>24</v>
      </c>
    </row>
    <row r="466" spans="1:17" ht="14.4" customHeight="1" x14ac:dyDescent="0.3">
      <c r="A466" s="831" t="s">
        <v>5882</v>
      </c>
      <c r="B466" s="832" t="s">
        <v>5713</v>
      </c>
      <c r="C466" s="832" t="s">
        <v>5586</v>
      </c>
      <c r="D466" s="832" t="s">
        <v>5738</v>
      </c>
      <c r="E466" s="832" t="s">
        <v>5739</v>
      </c>
      <c r="F466" s="849"/>
      <c r="G466" s="849"/>
      <c r="H466" s="849"/>
      <c r="I466" s="849"/>
      <c r="J466" s="849">
        <v>7</v>
      </c>
      <c r="K466" s="849">
        <v>385</v>
      </c>
      <c r="L466" s="849">
        <v>1</v>
      </c>
      <c r="M466" s="849">
        <v>55</v>
      </c>
      <c r="N466" s="849">
        <v>2</v>
      </c>
      <c r="O466" s="849">
        <v>110</v>
      </c>
      <c r="P466" s="837">
        <v>0.2857142857142857</v>
      </c>
      <c r="Q466" s="850">
        <v>55</v>
      </c>
    </row>
    <row r="467" spans="1:17" ht="14.4" customHeight="1" x14ac:dyDescent="0.3">
      <c r="A467" s="831" t="s">
        <v>5882</v>
      </c>
      <c r="B467" s="832" t="s">
        <v>5713</v>
      </c>
      <c r="C467" s="832" t="s">
        <v>5586</v>
      </c>
      <c r="D467" s="832" t="s">
        <v>5740</v>
      </c>
      <c r="E467" s="832" t="s">
        <v>5741</v>
      </c>
      <c r="F467" s="849">
        <v>177</v>
      </c>
      <c r="G467" s="849">
        <v>13629</v>
      </c>
      <c r="H467" s="849">
        <v>0.87623762376237624</v>
      </c>
      <c r="I467" s="849">
        <v>77</v>
      </c>
      <c r="J467" s="849">
        <v>202</v>
      </c>
      <c r="K467" s="849">
        <v>15554</v>
      </c>
      <c r="L467" s="849">
        <v>1</v>
      </c>
      <c r="M467" s="849">
        <v>77</v>
      </c>
      <c r="N467" s="849">
        <v>194</v>
      </c>
      <c r="O467" s="849">
        <v>14938</v>
      </c>
      <c r="P467" s="837">
        <v>0.96039603960396036</v>
      </c>
      <c r="Q467" s="850">
        <v>77</v>
      </c>
    </row>
    <row r="468" spans="1:17" ht="14.4" customHeight="1" x14ac:dyDescent="0.3">
      <c r="A468" s="831" t="s">
        <v>5882</v>
      </c>
      <c r="B468" s="832" t="s">
        <v>5713</v>
      </c>
      <c r="C468" s="832" t="s">
        <v>5586</v>
      </c>
      <c r="D468" s="832" t="s">
        <v>5744</v>
      </c>
      <c r="E468" s="832" t="s">
        <v>5745</v>
      </c>
      <c r="F468" s="849">
        <v>7</v>
      </c>
      <c r="G468" s="849">
        <v>168</v>
      </c>
      <c r="H468" s="849">
        <v>1</v>
      </c>
      <c r="I468" s="849">
        <v>24</v>
      </c>
      <c r="J468" s="849">
        <v>7</v>
      </c>
      <c r="K468" s="849">
        <v>168</v>
      </c>
      <c r="L468" s="849">
        <v>1</v>
      </c>
      <c r="M468" s="849">
        <v>24</v>
      </c>
      <c r="N468" s="849">
        <v>6</v>
      </c>
      <c r="O468" s="849">
        <v>144</v>
      </c>
      <c r="P468" s="837">
        <v>0.8571428571428571</v>
      </c>
      <c r="Q468" s="850">
        <v>24</v>
      </c>
    </row>
    <row r="469" spans="1:17" ht="14.4" customHeight="1" x14ac:dyDescent="0.3">
      <c r="A469" s="831" t="s">
        <v>5882</v>
      </c>
      <c r="B469" s="832" t="s">
        <v>5713</v>
      </c>
      <c r="C469" s="832" t="s">
        <v>5586</v>
      </c>
      <c r="D469" s="832" t="s">
        <v>5756</v>
      </c>
      <c r="E469" s="832" t="s">
        <v>5757</v>
      </c>
      <c r="F469" s="849">
        <v>5</v>
      </c>
      <c r="G469" s="849">
        <v>330</v>
      </c>
      <c r="H469" s="849">
        <v>1.6666666666666667</v>
      </c>
      <c r="I469" s="849">
        <v>66</v>
      </c>
      <c r="J469" s="849">
        <v>3</v>
      </c>
      <c r="K469" s="849">
        <v>198</v>
      </c>
      <c r="L469" s="849">
        <v>1</v>
      </c>
      <c r="M469" s="849">
        <v>66</v>
      </c>
      <c r="N469" s="849">
        <v>1</v>
      </c>
      <c r="O469" s="849">
        <v>66</v>
      </c>
      <c r="P469" s="837">
        <v>0.33333333333333331</v>
      </c>
      <c r="Q469" s="850">
        <v>66</v>
      </c>
    </row>
    <row r="470" spans="1:17" ht="14.4" customHeight="1" x14ac:dyDescent="0.3">
      <c r="A470" s="831" t="s">
        <v>5882</v>
      </c>
      <c r="B470" s="832" t="s">
        <v>5713</v>
      </c>
      <c r="C470" s="832" t="s">
        <v>5586</v>
      </c>
      <c r="D470" s="832" t="s">
        <v>5760</v>
      </c>
      <c r="E470" s="832" t="s">
        <v>5761</v>
      </c>
      <c r="F470" s="849">
        <v>182</v>
      </c>
      <c r="G470" s="849">
        <v>3094</v>
      </c>
      <c r="H470" s="849">
        <v>0.83105022831050224</v>
      </c>
      <c r="I470" s="849">
        <v>17</v>
      </c>
      <c r="J470" s="849">
        <v>219</v>
      </c>
      <c r="K470" s="849">
        <v>3723</v>
      </c>
      <c r="L470" s="849">
        <v>1</v>
      </c>
      <c r="M470" s="849">
        <v>17</v>
      </c>
      <c r="N470" s="849">
        <v>199</v>
      </c>
      <c r="O470" s="849">
        <v>3383</v>
      </c>
      <c r="P470" s="837">
        <v>0.908675799086758</v>
      </c>
      <c r="Q470" s="850">
        <v>17</v>
      </c>
    </row>
    <row r="471" spans="1:17" ht="14.4" customHeight="1" x14ac:dyDescent="0.3">
      <c r="A471" s="831" t="s">
        <v>5882</v>
      </c>
      <c r="B471" s="832" t="s">
        <v>5713</v>
      </c>
      <c r="C471" s="832" t="s">
        <v>5586</v>
      </c>
      <c r="D471" s="832" t="s">
        <v>5764</v>
      </c>
      <c r="E471" s="832" t="s">
        <v>5765</v>
      </c>
      <c r="F471" s="849"/>
      <c r="G471" s="849"/>
      <c r="H471" s="849"/>
      <c r="I471" s="849"/>
      <c r="J471" s="849">
        <v>10</v>
      </c>
      <c r="K471" s="849">
        <v>3500</v>
      </c>
      <c r="L471" s="849">
        <v>1</v>
      </c>
      <c r="M471" s="849">
        <v>350</v>
      </c>
      <c r="N471" s="849"/>
      <c r="O471" s="849"/>
      <c r="P471" s="837"/>
      <c r="Q471" s="850"/>
    </row>
    <row r="472" spans="1:17" ht="14.4" customHeight="1" x14ac:dyDescent="0.3">
      <c r="A472" s="831" t="s">
        <v>5882</v>
      </c>
      <c r="B472" s="832" t="s">
        <v>5713</v>
      </c>
      <c r="C472" s="832" t="s">
        <v>5586</v>
      </c>
      <c r="D472" s="832" t="s">
        <v>5766</v>
      </c>
      <c r="E472" s="832" t="s">
        <v>5767</v>
      </c>
      <c r="F472" s="849">
        <v>5</v>
      </c>
      <c r="G472" s="849">
        <v>125</v>
      </c>
      <c r="H472" s="849">
        <v>0.83333333333333337</v>
      </c>
      <c r="I472" s="849">
        <v>25</v>
      </c>
      <c r="J472" s="849">
        <v>6</v>
      </c>
      <c r="K472" s="849">
        <v>150</v>
      </c>
      <c r="L472" s="849">
        <v>1</v>
      </c>
      <c r="M472" s="849">
        <v>25</v>
      </c>
      <c r="N472" s="849">
        <v>3</v>
      </c>
      <c r="O472" s="849">
        <v>75</v>
      </c>
      <c r="P472" s="837">
        <v>0.5</v>
      </c>
      <c r="Q472" s="850">
        <v>25</v>
      </c>
    </row>
    <row r="473" spans="1:17" ht="14.4" customHeight="1" x14ac:dyDescent="0.3">
      <c r="A473" s="831" t="s">
        <v>5882</v>
      </c>
      <c r="B473" s="832" t="s">
        <v>5713</v>
      </c>
      <c r="C473" s="832" t="s">
        <v>5586</v>
      </c>
      <c r="D473" s="832" t="s">
        <v>5770</v>
      </c>
      <c r="E473" s="832" t="s">
        <v>5771</v>
      </c>
      <c r="F473" s="849">
        <v>1</v>
      </c>
      <c r="G473" s="849">
        <v>181</v>
      </c>
      <c r="H473" s="849">
        <v>9.0909090909090912E-2</v>
      </c>
      <c r="I473" s="849">
        <v>181</v>
      </c>
      <c r="J473" s="849">
        <v>11</v>
      </c>
      <c r="K473" s="849">
        <v>1991</v>
      </c>
      <c r="L473" s="849">
        <v>1</v>
      </c>
      <c r="M473" s="849">
        <v>181</v>
      </c>
      <c r="N473" s="849">
        <v>2</v>
      </c>
      <c r="O473" s="849">
        <v>362</v>
      </c>
      <c r="P473" s="837">
        <v>0.18181818181818182</v>
      </c>
      <c r="Q473" s="850">
        <v>181</v>
      </c>
    </row>
    <row r="474" spans="1:17" ht="14.4" customHeight="1" x14ac:dyDescent="0.3">
      <c r="A474" s="831" t="s">
        <v>5882</v>
      </c>
      <c r="B474" s="832" t="s">
        <v>5713</v>
      </c>
      <c r="C474" s="832" t="s">
        <v>5586</v>
      </c>
      <c r="D474" s="832" t="s">
        <v>5776</v>
      </c>
      <c r="E474" s="832" t="s">
        <v>5777</v>
      </c>
      <c r="F474" s="849">
        <v>11</v>
      </c>
      <c r="G474" s="849">
        <v>2794</v>
      </c>
      <c r="H474" s="849">
        <v>1.375</v>
      </c>
      <c r="I474" s="849">
        <v>254</v>
      </c>
      <c r="J474" s="849">
        <v>8</v>
      </c>
      <c r="K474" s="849">
        <v>2032</v>
      </c>
      <c r="L474" s="849">
        <v>1</v>
      </c>
      <c r="M474" s="849">
        <v>254</v>
      </c>
      <c r="N474" s="849">
        <v>3</v>
      </c>
      <c r="O474" s="849">
        <v>762</v>
      </c>
      <c r="P474" s="837">
        <v>0.375</v>
      </c>
      <c r="Q474" s="850">
        <v>254</v>
      </c>
    </row>
    <row r="475" spans="1:17" ht="14.4" customHeight="1" x14ac:dyDescent="0.3">
      <c r="A475" s="831" t="s">
        <v>5882</v>
      </c>
      <c r="B475" s="832" t="s">
        <v>5713</v>
      </c>
      <c r="C475" s="832" t="s">
        <v>5586</v>
      </c>
      <c r="D475" s="832" t="s">
        <v>5782</v>
      </c>
      <c r="E475" s="832" t="s">
        <v>5783</v>
      </c>
      <c r="F475" s="849">
        <v>2</v>
      </c>
      <c r="G475" s="849">
        <v>434</v>
      </c>
      <c r="H475" s="849">
        <v>0.2857142857142857</v>
      </c>
      <c r="I475" s="849">
        <v>217</v>
      </c>
      <c r="J475" s="849">
        <v>7</v>
      </c>
      <c r="K475" s="849">
        <v>1519</v>
      </c>
      <c r="L475" s="849">
        <v>1</v>
      </c>
      <c r="M475" s="849">
        <v>217</v>
      </c>
      <c r="N475" s="849">
        <v>2</v>
      </c>
      <c r="O475" s="849">
        <v>434</v>
      </c>
      <c r="P475" s="837">
        <v>0.2857142857142857</v>
      </c>
      <c r="Q475" s="850">
        <v>217</v>
      </c>
    </row>
    <row r="476" spans="1:17" ht="14.4" customHeight="1" x14ac:dyDescent="0.3">
      <c r="A476" s="831" t="s">
        <v>5882</v>
      </c>
      <c r="B476" s="832" t="s">
        <v>5713</v>
      </c>
      <c r="C476" s="832" t="s">
        <v>5586</v>
      </c>
      <c r="D476" s="832" t="s">
        <v>5792</v>
      </c>
      <c r="E476" s="832" t="s">
        <v>5793</v>
      </c>
      <c r="F476" s="849"/>
      <c r="G476" s="849"/>
      <c r="H476" s="849"/>
      <c r="I476" s="849"/>
      <c r="J476" s="849">
        <v>1</v>
      </c>
      <c r="K476" s="849">
        <v>517</v>
      </c>
      <c r="L476" s="849">
        <v>1</v>
      </c>
      <c r="M476" s="849">
        <v>517</v>
      </c>
      <c r="N476" s="849"/>
      <c r="O476" s="849"/>
      <c r="P476" s="837"/>
      <c r="Q476" s="850"/>
    </row>
    <row r="477" spans="1:17" ht="14.4" customHeight="1" x14ac:dyDescent="0.3">
      <c r="A477" s="831" t="s">
        <v>5883</v>
      </c>
      <c r="B477" s="832" t="s">
        <v>5394</v>
      </c>
      <c r="C477" s="832" t="s">
        <v>5586</v>
      </c>
      <c r="D477" s="832" t="s">
        <v>5591</v>
      </c>
      <c r="E477" s="832" t="s">
        <v>5592</v>
      </c>
      <c r="F477" s="849">
        <v>1</v>
      </c>
      <c r="G477" s="849">
        <v>37</v>
      </c>
      <c r="H477" s="849"/>
      <c r="I477" s="849">
        <v>37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5883</v>
      </c>
      <c r="B478" s="832" t="s">
        <v>5394</v>
      </c>
      <c r="C478" s="832" t="s">
        <v>5586</v>
      </c>
      <c r="D478" s="832" t="s">
        <v>5621</v>
      </c>
      <c r="E478" s="832" t="s">
        <v>5622</v>
      </c>
      <c r="F478" s="849">
        <v>1</v>
      </c>
      <c r="G478" s="849">
        <v>354</v>
      </c>
      <c r="H478" s="849"/>
      <c r="I478" s="849">
        <v>354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5883</v>
      </c>
      <c r="B479" s="832" t="s">
        <v>5394</v>
      </c>
      <c r="C479" s="832" t="s">
        <v>5586</v>
      </c>
      <c r="D479" s="832" t="s">
        <v>5627</v>
      </c>
      <c r="E479" s="832" t="s">
        <v>5628</v>
      </c>
      <c r="F479" s="849">
        <v>1</v>
      </c>
      <c r="G479" s="849">
        <v>173</v>
      </c>
      <c r="H479" s="849">
        <v>0.2</v>
      </c>
      <c r="I479" s="849">
        <v>173</v>
      </c>
      <c r="J479" s="849">
        <v>5</v>
      </c>
      <c r="K479" s="849">
        <v>865</v>
      </c>
      <c r="L479" s="849">
        <v>1</v>
      </c>
      <c r="M479" s="849">
        <v>173</v>
      </c>
      <c r="N479" s="849"/>
      <c r="O479" s="849"/>
      <c r="P479" s="837"/>
      <c r="Q479" s="850"/>
    </row>
    <row r="480" spans="1:17" ht="14.4" customHeight="1" x14ac:dyDescent="0.3">
      <c r="A480" s="831" t="s">
        <v>5883</v>
      </c>
      <c r="B480" s="832" t="s">
        <v>5394</v>
      </c>
      <c r="C480" s="832" t="s">
        <v>5586</v>
      </c>
      <c r="D480" s="832" t="s">
        <v>5637</v>
      </c>
      <c r="E480" s="832" t="s">
        <v>5638</v>
      </c>
      <c r="F480" s="849">
        <v>4</v>
      </c>
      <c r="G480" s="849">
        <v>2804</v>
      </c>
      <c r="H480" s="849"/>
      <c r="I480" s="849">
        <v>701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5883</v>
      </c>
      <c r="B481" s="832" t="s">
        <v>5713</v>
      </c>
      <c r="C481" s="832" t="s">
        <v>5586</v>
      </c>
      <c r="D481" s="832" t="s">
        <v>5718</v>
      </c>
      <c r="E481" s="832" t="s">
        <v>5719</v>
      </c>
      <c r="F481" s="849">
        <v>1</v>
      </c>
      <c r="G481" s="849">
        <v>354</v>
      </c>
      <c r="H481" s="849">
        <v>0.5</v>
      </c>
      <c r="I481" s="849">
        <v>354</v>
      </c>
      <c r="J481" s="849">
        <v>2</v>
      </c>
      <c r="K481" s="849">
        <v>708</v>
      </c>
      <c r="L481" s="849">
        <v>1</v>
      </c>
      <c r="M481" s="849">
        <v>354</v>
      </c>
      <c r="N481" s="849">
        <v>6</v>
      </c>
      <c r="O481" s="849">
        <v>2124</v>
      </c>
      <c r="P481" s="837">
        <v>3</v>
      </c>
      <c r="Q481" s="850">
        <v>354</v>
      </c>
    </row>
    <row r="482" spans="1:17" ht="14.4" customHeight="1" x14ac:dyDescent="0.3">
      <c r="A482" s="831" t="s">
        <v>5883</v>
      </c>
      <c r="B482" s="832" t="s">
        <v>5713</v>
      </c>
      <c r="C482" s="832" t="s">
        <v>5586</v>
      </c>
      <c r="D482" s="832" t="s">
        <v>5722</v>
      </c>
      <c r="E482" s="832" t="s">
        <v>5723</v>
      </c>
      <c r="F482" s="849">
        <v>41</v>
      </c>
      <c r="G482" s="849">
        <v>2665</v>
      </c>
      <c r="H482" s="849">
        <v>0.41</v>
      </c>
      <c r="I482" s="849">
        <v>65</v>
      </c>
      <c r="J482" s="849">
        <v>100</v>
      </c>
      <c r="K482" s="849">
        <v>6500</v>
      </c>
      <c r="L482" s="849">
        <v>1</v>
      </c>
      <c r="M482" s="849">
        <v>65</v>
      </c>
      <c r="N482" s="849">
        <v>63</v>
      </c>
      <c r="O482" s="849">
        <v>4095</v>
      </c>
      <c r="P482" s="837">
        <v>0.63</v>
      </c>
      <c r="Q482" s="850">
        <v>65</v>
      </c>
    </row>
    <row r="483" spans="1:17" ht="14.4" customHeight="1" x14ac:dyDescent="0.3">
      <c r="A483" s="831" t="s">
        <v>5883</v>
      </c>
      <c r="B483" s="832" t="s">
        <v>5713</v>
      </c>
      <c r="C483" s="832" t="s">
        <v>5586</v>
      </c>
      <c r="D483" s="832" t="s">
        <v>5726</v>
      </c>
      <c r="E483" s="832" t="s">
        <v>5727</v>
      </c>
      <c r="F483" s="849">
        <v>1</v>
      </c>
      <c r="G483" s="849">
        <v>592</v>
      </c>
      <c r="H483" s="849">
        <v>8.3333333333333329E-2</v>
      </c>
      <c r="I483" s="849">
        <v>592</v>
      </c>
      <c r="J483" s="849">
        <v>12</v>
      </c>
      <c r="K483" s="849">
        <v>7104</v>
      </c>
      <c r="L483" s="849">
        <v>1</v>
      </c>
      <c r="M483" s="849">
        <v>592</v>
      </c>
      <c r="N483" s="849"/>
      <c r="O483" s="849"/>
      <c r="P483" s="837"/>
      <c r="Q483" s="850"/>
    </row>
    <row r="484" spans="1:17" ht="14.4" customHeight="1" x14ac:dyDescent="0.3">
      <c r="A484" s="831" t="s">
        <v>5883</v>
      </c>
      <c r="B484" s="832" t="s">
        <v>5713</v>
      </c>
      <c r="C484" s="832" t="s">
        <v>5586</v>
      </c>
      <c r="D484" s="832" t="s">
        <v>5734</v>
      </c>
      <c r="E484" s="832" t="s">
        <v>5735</v>
      </c>
      <c r="F484" s="849"/>
      <c r="G484" s="849"/>
      <c r="H484" s="849"/>
      <c r="I484" s="849"/>
      <c r="J484" s="849">
        <v>5</v>
      </c>
      <c r="K484" s="849">
        <v>120</v>
      </c>
      <c r="L484" s="849">
        <v>1</v>
      </c>
      <c r="M484" s="849">
        <v>24</v>
      </c>
      <c r="N484" s="849">
        <v>3</v>
      </c>
      <c r="O484" s="849">
        <v>72</v>
      </c>
      <c r="P484" s="837">
        <v>0.6</v>
      </c>
      <c r="Q484" s="850">
        <v>24</v>
      </c>
    </row>
    <row r="485" spans="1:17" ht="14.4" customHeight="1" x14ac:dyDescent="0.3">
      <c r="A485" s="831" t="s">
        <v>5883</v>
      </c>
      <c r="B485" s="832" t="s">
        <v>5713</v>
      </c>
      <c r="C485" s="832" t="s">
        <v>5586</v>
      </c>
      <c r="D485" s="832" t="s">
        <v>5738</v>
      </c>
      <c r="E485" s="832" t="s">
        <v>5739</v>
      </c>
      <c r="F485" s="849">
        <v>7</v>
      </c>
      <c r="G485" s="849">
        <v>385</v>
      </c>
      <c r="H485" s="849">
        <v>3.5</v>
      </c>
      <c r="I485" s="849">
        <v>55</v>
      </c>
      <c r="J485" s="849">
        <v>2</v>
      </c>
      <c r="K485" s="849">
        <v>110</v>
      </c>
      <c r="L485" s="849">
        <v>1</v>
      </c>
      <c r="M485" s="849">
        <v>55</v>
      </c>
      <c r="N485" s="849">
        <v>1</v>
      </c>
      <c r="O485" s="849">
        <v>55</v>
      </c>
      <c r="P485" s="837">
        <v>0.5</v>
      </c>
      <c r="Q485" s="850">
        <v>55</v>
      </c>
    </row>
    <row r="486" spans="1:17" ht="14.4" customHeight="1" x14ac:dyDescent="0.3">
      <c r="A486" s="831" t="s">
        <v>5883</v>
      </c>
      <c r="B486" s="832" t="s">
        <v>5713</v>
      </c>
      <c r="C486" s="832" t="s">
        <v>5586</v>
      </c>
      <c r="D486" s="832" t="s">
        <v>5740</v>
      </c>
      <c r="E486" s="832" t="s">
        <v>5741</v>
      </c>
      <c r="F486" s="849">
        <v>99</v>
      </c>
      <c r="G486" s="849">
        <v>7623</v>
      </c>
      <c r="H486" s="849">
        <v>0.48768472906403942</v>
      </c>
      <c r="I486" s="849">
        <v>77</v>
      </c>
      <c r="J486" s="849">
        <v>203</v>
      </c>
      <c r="K486" s="849">
        <v>15631</v>
      </c>
      <c r="L486" s="849">
        <v>1</v>
      </c>
      <c r="M486" s="849">
        <v>77</v>
      </c>
      <c r="N486" s="849">
        <v>170</v>
      </c>
      <c r="O486" s="849">
        <v>13090</v>
      </c>
      <c r="P486" s="837">
        <v>0.83743842364532017</v>
      </c>
      <c r="Q486" s="850">
        <v>77</v>
      </c>
    </row>
    <row r="487" spans="1:17" ht="14.4" customHeight="1" x14ac:dyDescent="0.3">
      <c r="A487" s="831" t="s">
        <v>5883</v>
      </c>
      <c r="B487" s="832" t="s">
        <v>5713</v>
      </c>
      <c r="C487" s="832" t="s">
        <v>5586</v>
      </c>
      <c r="D487" s="832" t="s">
        <v>5744</v>
      </c>
      <c r="E487" s="832" t="s">
        <v>5745</v>
      </c>
      <c r="F487" s="849">
        <v>10</v>
      </c>
      <c r="G487" s="849">
        <v>240</v>
      </c>
      <c r="H487" s="849">
        <v>0.90909090909090906</v>
      </c>
      <c r="I487" s="849">
        <v>24</v>
      </c>
      <c r="J487" s="849">
        <v>11</v>
      </c>
      <c r="K487" s="849">
        <v>264</v>
      </c>
      <c r="L487" s="849">
        <v>1</v>
      </c>
      <c r="M487" s="849">
        <v>24</v>
      </c>
      <c r="N487" s="849">
        <v>11</v>
      </c>
      <c r="O487" s="849">
        <v>264</v>
      </c>
      <c r="P487" s="837">
        <v>1</v>
      </c>
      <c r="Q487" s="850">
        <v>24</v>
      </c>
    </row>
    <row r="488" spans="1:17" ht="14.4" customHeight="1" x14ac:dyDescent="0.3">
      <c r="A488" s="831" t="s">
        <v>5883</v>
      </c>
      <c r="B488" s="832" t="s">
        <v>5713</v>
      </c>
      <c r="C488" s="832" t="s">
        <v>5586</v>
      </c>
      <c r="D488" s="832" t="s">
        <v>5756</v>
      </c>
      <c r="E488" s="832" t="s">
        <v>5757</v>
      </c>
      <c r="F488" s="849">
        <v>6</v>
      </c>
      <c r="G488" s="849">
        <v>396</v>
      </c>
      <c r="H488" s="849">
        <v>6</v>
      </c>
      <c r="I488" s="849">
        <v>66</v>
      </c>
      <c r="J488" s="849">
        <v>1</v>
      </c>
      <c r="K488" s="849">
        <v>66</v>
      </c>
      <c r="L488" s="849">
        <v>1</v>
      </c>
      <c r="M488" s="849">
        <v>66</v>
      </c>
      <c r="N488" s="849">
        <v>2</v>
      </c>
      <c r="O488" s="849">
        <v>132</v>
      </c>
      <c r="P488" s="837">
        <v>2</v>
      </c>
      <c r="Q488" s="850">
        <v>66</v>
      </c>
    </row>
    <row r="489" spans="1:17" ht="14.4" customHeight="1" x14ac:dyDescent="0.3">
      <c r="A489" s="831" t="s">
        <v>5883</v>
      </c>
      <c r="B489" s="832" t="s">
        <v>5713</v>
      </c>
      <c r="C489" s="832" t="s">
        <v>5586</v>
      </c>
      <c r="D489" s="832" t="s">
        <v>5760</v>
      </c>
      <c r="E489" s="832" t="s">
        <v>5761</v>
      </c>
      <c r="F489" s="849">
        <v>104</v>
      </c>
      <c r="G489" s="849">
        <v>1768</v>
      </c>
      <c r="H489" s="849">
        <v>0.49056603773584906</v>
      </c>
      <c r="I489" s="849">
        <v>17</v>
      </c>
      <c r="J489" s="849">
        <v>212</v>
      </c>
      <c r="K489" s="849">
        <v>3604</v>
      </c>
      <c r="L489" s="849">
        <v>1</v>
      </c>
      <c r="M489" s="849">
        <v>17</v>
      </c>
      <c r="N489" s="849">
        <v>178</v>
      </c>
      <c r="O489" s="849">
        <v>3026</v>
      </c>
      <c r="P489" s="837">
        <v>0.839622641509434</v>
      </c>
      <c r="Q489" s="850">
        <v>17</v>
      </c>
    </row>
    <row r="490" spans="1:17" ht="14.4" customHeight="1" x14ac:dyDescent="0.3">
      <c r="A490" s="831" t="s">
        <v>5883</v>
      </c>
      <c r="B490" s="832" t="s">
        <v>5713</v>
      </c>
      <c r="C490" s="832" t="s">
        <v>5586</v>
      </c>
      <c r="D490" s="832" t="s">
        <v>5766</v>
      </c>
      <c r="E490" s="832" t="s">
        <v>5767</v>
      </c>
      <c r="F490" s="849">
        <v>7</v>
      </c>
      <c r="G490" s="849">
        <v>175</v>
      </c>
      <c r="H490" s="849">
        <v>1.4</v>
      </c>
      <c r="I490" s="849">
        <v>25</v>
      </c>
      <c r="J490" s="849">
        <v>5</v>
      </c>
      <c r="K490" s="849">
        <v>125</v>
      </c>
      <c r="L490" s="849">
        <v>1</v>
      </c>
      <c r="M490" s="849">
        <v>25</v>
      </c>
      <c r="N490" s="849">
        <v>8</v>
      </c>
      <c r="O490" s="849">
        <v>200</v>
      </c>
      <c r="P490" s="837">
        <v>1.6</v>
      </c>
      <c r="Q490" s="850">
        <v>25</v>
      </c>
    </row>
    <row r="491" spans="1:17" ht="14.4" customHeight="1" x14ac:dyDescent="0.3">
      <c r="A491" s="831" t="s">
        <v>5883</v>
      </c>
      <c r="B491" s="832" t="s">
        <v>5713</v>
      </c>
      <c r="C491" s="832" t="s">
        <v>5586</v>
      </c>
      <c r="D491" s="832" t="s">
        <v>5770</v>
      </c>
      <c r="E491" s="832" t="s">
        <v>5771</v>
      </c>
      <c r="F491" s="849">
        <v>3</v>
      </c>
      <c r="G491" s="849">
        <v>543</v>
      </c>
      <c r="H491" s="849">
        <v>1</v>
      </c>
      <c r="I491" s="849">
        <v>181</v>
      </c>
      <c r="J491" s="849">
        <v>3</v>
      </c>
      <c r="K491" s="849">
        <v>543</v>
      </c>
      <c r="L491" s="849">
        <v>1</v>
      </c>
      <c r="M491" s="849">
        <v>181</v>
      </c>
      <c r="N491" s="849">
        <v>1</v>
      </c>
      <c r="O491" s="849">
        <v>181</v>
      </c>
      <c r="P491" s="837">
        <v>0.33333333333333331</v>
      </c>
      <c r="Q491" s="850">
        <v>181</v>
      </c>
    </row>
    <row r="492" spans="1:17" ht="14.4" customHeight="1" x14ac:dyDescent="0.3">
      <c r="A492" s="831" t="s">
        <v>5883</v>
      </c>
      <c r="B492" s="832" t="s">
        <v>5713</v>
      </c>
      <c r="C492" s="832" t="s">
        <v>5586</v>
      </c>
      <c r="D492" s="832" t="s">
        <v>5776</v>
      </c>
      <c r="E492" s="832" t="s">
        <v>5777</v>
      </c>
      <c r="F492" s="849">
        <v>9</v>
      </c>
      <c r="G492" s="849">
        <v>2286</v>
      </c>
      <c r="H492" s="849">
        <v>2.25</v>
      </c>
      <c r="I492" s="849">
        <v>254</v>
      </c>
      <c r="J492" s="849">
        <v>4</v>
      </c>
      <c r="K492" s="849">
        <v>1016</v>
      </c>
      <c r="L492" s="849">
        <v>1</v>
      </c>
      <c r="M492" s="849">
        <v>254</v>
      </c>
      <c r="N492" s="849">
        <v>6</v>
      </c>
      <c r="O492" s="849">
        <v>1524</v>
      </c>
      <c r="P492" s="837">
        <v>1.5</v>
      </c>
      <c r="Q492" s="850">
        <v>254</v>
      </c>
    </row>
    <row r="493" spans="1:17" ht="14.4" customHeight="1" x14ac:dyDescent="0.3">
      <c r="A493" s="831" t="s">
        <v>5883</v>
      </c>
      <c r="B493" s="832" t="s">
        <v>5713</v>
      </c>
      <c r="C493" s="832" t="s">
        <v>5586</v>
      </c>
      <c r="D493" s="832" t="s">
        <v>5782</v>
      </c>
      <c r="E493" s="832" t="s">
        <v>5783</v>
      </c>
      <c r="F493" s="849">
        <v>6</v>
      </c>
      <c r="G493" s="849">
        <v>1302</v>
      </c>
      <c r="H493" s="849">
        <v>1.2</v>
      </c>
      <c r="I493" s="849">
        <v>217</v>
      </c>
      <c r="J493" s="849">
        <v>5</v>
      </c>
      <c r="K493" s="849">
        <v>1085</v>
      </c>
      <c r="L493" s="849">
        <v>1</v>
      </c>
      <c r="M493" s="849">
        <v>217</v>
      </c>
      <c r="N493" s="849">
        <v>4</v>
      </c>
      <c r="O493" s="849">
        <v>868</v>
      </c>
      <c r="P493" s="837">
        <v>0.8</v>
      </c>
      <c r="Q493" s="850">
        <v>217</v>
      </c>
    </row>
    <row r="494" spans="1:17" ht="14.4" customHeight="1" x14ac:dyDescent="0.3">
      <c r="A494" s="831" t="s">
        <v>5883</v>
      </c>
      <c r="B494" s="832" t="s">
        <v>5713</v>
      </c>
      <c r="C494" s="832" t="s">
        <v>5586</v>
      </c>
      <c r="D494" s="832" t="s">
        <v>5784</v>
      </c>
      <c r="E494" s="832" t="s">
        <v>5785</v>
      </c>
      <c r="F494" s="849">
        <v>3</v>
      </c>
      <c r="G494" s="849">
        <v>111</v>
      </c>
      <c r="H494" s="849"/>
      <c r="I494" s="849">
        <v>37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5883</v>
      </c>
      <c r="B495" s="832" t="s">
        <v>5713</v>
      </c>
      <c r="C495" s="832" t="s">
        <v>5586</v>
      </c>
      <c r="D495" s="832" t="s">
        <v>5788</v>
      </c>
      <c r="E495" s="832" t="s">
        <v>5789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50</v>
      </c>
      <c r="P495" s="837"/>
      <c r="Q495" s="850">
        <v>50</v>
      </c>
    </row>
    <row r="496" spans="1:17" ht="14.4" customHeight="1" x14ac:dyDescent="0.3">
      <c r="A496" s="831" t="s">
        <v>5883</v>
      </c>
      <c r="B496" s="832" t="s">
        <v>5713</v>
      </c>
      <c r="C496" s="832" t="s">
        <v>5586</v>
      </c>
      <c r="D496" s="832" t="s">
        <v>5808</v>
      </c>
      <c r="E496" s="832" t="s">
        <v>5809</v>
      </c>
      <c r="F496" s="849">
        <v>1</v>
      </c>
      <c r="G496" s="849">
        <v>410</v>
      </c>
      <c r="H496" s="849"/>
      <c r="I496" s="849">
        <v>410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5883</v>
      </c>
      <c r="B497" s="832" t="s">
        <v>5713</v>
      </c>
      <c r="C497" s="832" t="s">
        <v>5586</v>
      </c>
      <c r="D497" s="832" t="s">
        <v>5812</v>
      </c>
      <c r="E497" s="832" t="s">
        <v>5813</v>
      </c>
      <c r="F497" s="849">
        <v>1</v>
      </c>
      <c r="G497" s="849">
        <v>590</v>
      </c>
      <c r="H497" s="849"/>
      <c r="I497" s="849">
        <v>590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5883</v>
      </c>
      <c r="B498" s="832" t="s">
        <v>5713</v>
      </c>
      <c r="C498" s="832" t="s">
        <v>5586</v>
      </c>
      <c r="D498" s="832" t="s">
        <v>5814</v>
      </c>
      <c r="E498" s="832" t="s">
        <v>5815</v>
      </c>
      <c r="F498" s="849"/>
      <c r="G498" s="849"/>
      <c r="H498" s="849"/>
      <c r="I498" s="849"/>
      <c r="J498" s="849">
        <v>1</v>
      </c>
      <c r="K498" s="849">
        <v>387</v>
      </c>
      <c r="L498" s="849">
        <v>1</v>
      </c>
      <c r="M498" s="849">
        <v>387</v>
      </c>
      <c r="N498" s="849"/>
      <c r="O498" s="849"/>
      <c r="P498" s="837"/>
      <c r="Q498" s="850"/>
    </row>
    <row r="499" spans="1:17" ht="14.4" customHeight="1" x14ac:dyDescent="0.3">
      <c r="A499" s="831" t="s">
        <v>5884</v>
      </c>
      <c r="B499" s="832" t="s">
        <v>5394</v>
      </c>
      <c r="C499" s="832" t="s">
        <v>5586</v>
      </c>
      <c r="D499" s="832" t="s">
        <v>5591</v>
      </c>
      <c r="E499" s="832" t="s">
        <v>5592</v>
      </c>
      <c r="F499" s="849">
        <v>1</v>
      </c>
      <c r="G499" s="849">
        <v>37</v>
      </c>
      <c r="H499" s="849">
        <v>1</v>
      </c>
      <c r="I499" s="849">
        <v>37</v>
      </c>
      <c r="J499" s="849">
        <v>1</v>
      </c>
      <c r="K499" s="849">
        <v>37</v>
      </c>
      <c r="L499" s="849">
        <v>1</v>
      </c>
      <c r="M499" s="849">
        <v>37</v>
      </c>
      <c r="N499" s="849">
        <v>1</v>
      </c>
      <c r="O499" s="849">
        <v>37</v>
      </c>
      <c r="P499" s="837">
        <v>1</v>
      </c>
      <c r="Q499" s="850">
        <v>37</v>
      </c>
    </row>
    <row r="500" spans="1:17" ht="14.4" customHeight="1" x14ac:dyDescent="0.3">
      <c r="A500" s="831" t="s">
        <v>5884</v>
      </c>
      <c r="B500" s="832" t="s">
        <v>5394</v>
      </c>
      <c r="C500" s="832" t="s">
        <v>5586</v>
      </c>
      <c r="D500" s="832" t="s">
        <v>5627</v>
      </c>
      <c r="E500" s="832" t="s">
        <v>5628</v>
      </c>
      <c r="F500" s="849"/>
      <c r="G500" s="849"/>
      <c r="H500" s="849"/>
      <c r="I500" s="849"/>
      <c r="J500" s="849">
        <v>1</v>
      </c>
      <c r="K500" s="849">
        <v>173</v>
      </c>
      <c r="L500" s="849">
        <v>1</v>
      </c>
      <c r="M500" s="849">
        <v>173</v>
      </c>
      <c r="N500" s="849"/>
      <c r="O500" s="849"/>
      <c r="P500" s="837"/>
      <c r="Q500" s="850"/>
    </row>
    <row r="501" spans="1:17" ht="14.4" customHeight="1" x14ac:dyDescent="0.3">
      <c r="A501" s="831" t="s">
        <v>5884</v>
      </c>
      <c r="B501" s="832" t="s">
        <v>5658</v>
      </c>
      <c r="C501" s="832" t="s">
        <v>5586</v>
      </c>
      <c r="D501" s="832" t="s">
        <v>5667</v>
      </c>
      <c r="E501" s="832" t="s">
        <v>5668</v>
      </c>
      <c r="F501" s="849"/>
      <c r="G501" s="849"/>
      <c r="H501" s="849"/>
      <c r="I501" s="849"/>
      <c r="J501" s="849">
        <v>4</v>
      </c>
      <c r="K501" s="849">
        <v>51176</v>
      </c>
      <c r="L501" s="849">
        <v>1</v>
      </c>
      <c r="M501" s="849">
        <v>12794</v>
      </c>
      <c r="N501" s="849"/>
      <c r="O501" s="849"/>
      <c r="P501" s="837"/>
      <c r="Q501" s="850"/>
    </row>
    <row r="502" spans="1:17" ht="14.4" customHeight="1" x14ac:dyDescent="0.3">
      <c r="A502" s="831" t="s">
        <v>5884</v>
      </c>
      <c r="B502" s="832" t="s">
        <v>5658</v>
      </c>
      <c r="C502" s="832" t="s">
        <v>5586</v>
      </c>
      <c r="D502" s="832" t="s">
        <v>5669</v>
      </c>
      <c r="E502" s="832" t="s">
        <v>5670</v>
      </c>
      <c r="F502" s="849"/>
      <c r="G502" s="849"/>
      <c r="H502" s="849"/>
      <c r="I502" s="849"/>
      <c r="J502" s="849">
        <v>4</v>
      </c>
      <c r="K502" s="849">
        <v>5140</v>
      </c>
      <c r="L502" s="849">
        <v>1</v>
      </c>
      <c r="M502" s="849">
        <v>1285</v>
      </c>
      <c r="N502" s="849"/>
      <c r="O502" s="849"/>
      <c r="P502" s="837"/>
      <c r="Q502" s="850"/>
    </row>
    <row r="503" spans="1:17" ht="14.4" customHeight="1" x14ac:dyDescent="0.3">
      <c r="A503" s="831" t="s">
        <v>5884</v>
      </c>
      <c r="B503" s="832" t="s">
        <v>5658</v>
      </c>
      <c r="C503" s="832" t="s">
        <v>5586</v>
      </c>
      <c r="D503" s="832" t="s">
        <v>5671</v>
      </c>
      <c r="E503" s="832" t="s">
        <v>5672</v>
      </c>
      <c r="F503" s="849"/>
      <c r="G503" s="849"/>
      <c r="H503" s="849"/>
      <c r="I503" s="849"/>
      <c r="J503" s="849">
        <v>7</v>
      </c>
      <c r="K503" s="849">
        <v>68334</v>
      </c>
      <c r="L503" s="849">
        <v>1</v>
      </c>
      <c r="M503" s="849">
        <v>9762</v>
      </c>
      <c r="N503" s="849">
        <v>3</v>
      </c>
      <c r="O503" s="849">
        <v>31401</v>
      </c>
      <c r="P503" s="837">
        <v>0.45952234612345244</v>
      </c>
      <c r="Q503" s="850">
        <v>10467</v>
      </c>
    </row>
    <row r="504" spans="1:17" ht="14.4" customHeight="1" x14ac:dyDescent="0.3">
      <c r="A504" s="831" t="s">
        <v>5884</v>
      </c>
      <c r="B504" s="832" t="s">
        <v>5658</v>
      </c>
      <c r="C504" s="832" t="s">
        <v>5586</v>
      </c>
      <c r="D504" s="832" t="s">
        <v>5673</v>
      </c>
      <c r="E504" s="832" t="s">
        <v>5674</v>
      </c>
      <c r="F504" s="849"/>
      <c r="G504" s="849"/>
      <c r="H504" s="849"/>
      <c r="I504" s="849"/>
      <c r="J504" s="849">
        <v>1</v>
      </c>
      <c r="K504" s="849">
        <v>10381</v>
      </c>
      <c r="L504" s="849">
        <v>1</v>
      </c>
      <c r="M504" s="849">
        <v>10381</v>
      </c>
      <c r="N504" s="849">
        <v>1</v>
      </c>
      <c r="O504" s="849">
        <v>11396</v>
      </c>
      <c r="P504" s="837">
        <v>1.0977747808496292</v>
      </c>
      <c r="Q504" s="850">
        <v>11396</v>
      </c>
    </row>
    <row r="505" spans="1:17" ht="14.4" customHeight="1" x14ac:dyDescent="0.3">
      <c r="A505" s="831" t="s">
        <v>5884</v>
      </c>
      <c r="B505" s="832" t="s">
        <v>5658</v>
      </c>
      <c r="C505" s="832" t="s">
        <v>5586</v>
      </c>
      <c r="D505" s="832" t="s">
        <v>5681</v>
      </c>
      <c r="E505" s="832" t="s">
        <v>5682</v>
      </c>
      <c r="F505" s="849"/>
      <c r="G505" s="849"/>
      <c r="H505" s="849"/>
      <c r="I505" s="849"/>
      <c r="J505" s="849">
        <v>4</v>
      </c>
      <c r="K505" s="849">
        <v>9188</v>
      </c>
      <c r="L505" s="849">
        <v>1</v>
      </c>
      <c r="M505" s="849">
        <v>2297</v>
      </c>
      <c r="N505" s="849"/>
      <c r="O505" s="849"/>
      <c r="P505" s="837"/>
      <c r="Q505" s="850"/>
    </row>
    <row r="506" spans="1:17" ht="14.4" customHeight="1" x14ac:dyDescent="0.3">
      <c r="A506" s="831" t="s">
        <v>5884</v>
      </c>
      <c r="B506" s="832" t="s">
        <v>5658</v>
      </c>
      <c r="C506" s="832" t="s">
        <v>5586</v>
      </c>
      <c r="D506" s="832" t="s">
        <v>5683</v>
      </c>
      <c r="E506" s="832" t="s">
        <v>5684</v>
      </c>
      <c r="F506" s="849"/>
      <c r="G506" s="849"/>
      <c r="H506" s="849"/>
      <c r="I506" s="849"/>
      <c r="J506" s="849">
        <v>2</v>
      </c>
      <c r="K506" s="849">
        <v>748</v>
      </c>
      <c r="L506" s="849">
        <v>1</v>
      </c>
      <c r="M506" s="849">
        <v>374</v>
      </c>
      <c r="N506" s="849"/>
      <c r="O506" s="849"/>
      <c r="P506" s="837"/>
      <c r="Q506" s="850"/>
    </row>
    <row r="507" spans="1:17" ht="14.4" customHeight="1" x14ac:dyDescent="0.3">
      <c r="A507" s="831" t="s">
        <v>5884</v>
      </c>
      <c r="B507" s="832" t="s">
        <v>5658</v>
      </c>
      <c r="C507" s="832" t="s">
        <v>5586</v>
      </c>
      <c r="D507" s="832" t="s">
        <v>5691</v>
      </c>
      <c r="E507" s="832" t="s">
        <v>5692</v>
      </c>
      <c r="F507" s="849"/>
      <c r="G507" s="849"/>
      <c r="H507" s="849"/>
      <c r="I507" s="849"/>
      <c r="J507" s="849"/>
      <c r="K507" s="849"/>
      <c r="L507" s="849"/>
      <c r="M507" s="849"/>
      <c r="N507" s="849">
        <v>2</v>
      </c>
      <c r="O507" s="849">
        <v>2214</v>
      </c>
      <c r="P507" s="837"/>
      <c r="Q507" s="850">
        <v>1107</v>
      </c>
    </row>
    <row r="508" spans="1:17" ht="14.4" customHeight="1" x14ac:dyDescent="0.3">
      <c r="A508" s="831" t="s">
        <v>5884</v>
      </c>
      <c r="B508" s="832" t="s">
        <v>5658</v>
      </c>
      <c r="C508" s="832" t="s">
        <v>5586</v>
      </c>
      <c r="D508" s="832" t="s">
        <v>5701</v>
      </c>
      <c r="E508" s="832" t="s">
        <v>5702</v>
      </c>
      <c r="F508" s="849"/>
      <c r="G508" s="849"/>
      <c r="H508" s="849"/>
      <c r="I508" s="849"/>
      <c r="J508" s="849"/>
      <c r="K508" s="849"/>
      <c r="L508" s="849"/>
      <c r="M508" s="849"/>
      <c r="N508" s="849">
        <v>2</v>
      </c>
      <c r="O508" s="849">
        <v>3258</v>
      </c>
      <c r="P508" s="837"/>
      <c r="Q508" s="850">
        <v>1629</v>
      </c>
    </row>
    <row r="509" spans="1:17" ht="14.4" customHeight="1" x14ac:dyDescent="0.3">
      <c r="A509" s="831" t="s">
        <v>5884</v>
      </c>
      <c r="B509" s="832" t="s">
        <v>5713</v>
      </c>
      <c r="C509" s="832" t="s">
        <v>5586</v>
      </c>
      <c r="D509" s="832" t="s">
        <v>5714</v>
      </c>
      <c r="E509" s="832" t="s">
        <v>5715</v>
      </c>
      <c r="F509" s="849"/>
      <c r="G509" s="849"/>
      <c r="H509" s="849"/>
      <c r="I509" s="849"/>
      <c r="J509" s="849">
        <v>2</v>
      </c>
      <c r="K509" s="849">
        <v>442</v>
      </c>
      <c r="L509" s="849">
        <v>1</v>
      </c>
      <c r="M509" s="849">
        <v>221</v>
      </c>
      <c r="N509" s="849">
        <v>1</v>
      </c>
      <c r="O509" s="849">
        <v>222</v>
      </c>
      <c r="P509" s="837">
        <v>0.50226244343891402</v>
      </c>
      <c r="Q509" s="850">
        <v>222</v>
      </c>
    </row>
    <row r="510" spans="1:17" ht="14.4" customHeight="1" x14ac:dyDescent="0.3">
      <c r="A510" s="831" t="s">
        <v>5884</v>
      </c>
      <c r="B510" s="832" t="s">
        <v>5713</v>
      </c>
      <c r="C510" s="832" t="s">
        <v>5586</v>
      </c>
      <c r="D510" s="832" t="s">
        <v>5716</v>
      </c>
      <c r="E510" s="832" t="s">
        <v>5717</v>
      </c>
      <c r="F510" s="849"/>
      <c r="G510" s="849"/>
      <c r="H510" s="849"/>
      <c r="I510" s="849"/>
      <c r="J510" s="849">
        <v>3</v>
      </c>
      <c r="K510" s="849">
        <v>1524</v>
      </c>
      <c r="L510" s="849">
        <v>1</v>
      </c>
      <c r="M510" s="849">
        <v>508</v>
      </c>
      <c r="N510" s="849">
        <v>1</v>
      </c>
      <c r="O510" s="849">
        <v>509</v>
      </c>
      <c r="P510" s="837">
        <v>0.33398950131233596</v>
      </c>
      <c r="Q510" s="850">
        <v>509</v>
      </c>
    </row>
    <row r="511" spans="1:17" ht="14.4" customHeight="1" x14ac:dyDescent="0.3">
      <c r="A511" s="831" t="s">
        <v>5884</v>
      </c>
      <c r="B511" s="832" t="s">
        <v>5713</v>
      </c>
      <c r="C511" s="832" t="s">
        <v>5586</v>
      </c>
      <c r="D511" s="832" t="s">
        <v>5718</v>
      </c>
      <c r="E511" s="832" t="s">
        <v>5719</v>
      </c>
      <c r="F511" s="849">
        <v>1</v>
      </c>
      <c r="G511" s="849">
        <v>354</v>
      </c>
      <c r="H511" s="849">
        <v>0.5</v>
      </c>
      <c r="I511" s="849">
        <v>354</v>
      </c>
      <c r="J511" s="849">
        <v>2</v>
      </c>
      <c r="K511" s="849">
        <v>708</v>
      </c>
      <c r="L511" s="849">
        <v>1</v>
      </c>
      <c r="M511" s="849">
        <v>354</v>
      </c>
      <c r="N511" s="849">
        <v>1</v>
      </c>
      <c r="O511" s="849">
        <v>354</v>
      </c>
      <c r="P511" s="837">
        <v>0.5</v>
      </c>
      <c r="Q511" s="850">
        <v>354</v>
      </c>
    </row>
    <row r="512" spans="1:17" ht="14.4" customHeight="1" x14ac:dyDescent="0.3">
      <c r="A512" s="831" t="s">
        <v>5884</v>
      </c>
      <c r="B512" s="832" t="s">
        <v>5713</v>
      </c>
      <c r="C512" s="832" t="s">
        <v>5586</v>
      </c>
      <c r="D512" s="832" t="s">
        <v>5722</v>
      </c>
      <c r="E512" s="832" t="s">
        <v>5723</v>
      </c>
      <c r="F512" s="849">
        <v>79</v>
      </c>
      <c r="G512" s="849">
        <v>5135</v>
      </c>
      <c r="H512" s="849">
        <v>0.53020134228187921</v>
      </c>
      <c r="I512" s="849">
        <v>65</v>
      </c>
      <c r="J512" s="849">
        <v>149</v>
      </c>
      <c r="K512" s="849">
        <v>9685</v>
      </c>
      <c r="L512" s="849">
        <v>1</v>
      </c>
      <c r="M512" s="849">
        <v>65</v>
      </c>
      <c r="N512" s="849">
        <v>100</v>
      </c>
      <c r="O512" s="849">
        <v>6500</v>
      </c>
      <c r="P512" s="837">
        <v>0.67114093959731547</v>
      </c>
      <c r="Q512" s="850">
        <v>65</v>
      </c>
    </row>
    <row r="513" spans="1:17" ht="14.4" customHeight="1" x14ac:dyDescent="0.3">
      <c r="A513" s="831" t="s">
        <v>5884</v>
      </c>
      <c r="B513" s="832" t="s">
        <v>5713</v>
      </c>
      <c r="C513" s="832" t="s">
        <v>5586</v>
      </c>
      <c r="D513" s="832" t="s">
        <v>5726</v>
      </c>
      <c r="E513" s="832" t="s">
        <v>5727</v>
      </c>
      <c r="F513" s="849"/>
      <c r="G513" s="849"/>
      <c r="H513" s="849"/>
      <c r="I513" s="849"/>
      <c r="J513" s="849">
        <v>1</v>
      </c>
      <c r="K513" s="849">
        <v>592</v>
      </c>
      <c r="L513" s="849">
        <v>1</v>
      </c>
      <c r="M513" s="849">
        <v>592</v>
      </c>
      <c r="N513" s="849"/>
      <c r="O513" s="849"/>
      <c r="P513" s="837"/>
      <c r="Q513" s="850"/>
    </row>
    <row r="514" spans="1:17" ht="14.4" customHeight="1" x14ac:dyDescent="0.3">
      <c r="A514" s="831" t="s">
        <v>5884</v>
      </c>
      <c r="B514" s="832" t="s">
        <v>5713</v>
      </c>
      <c r="C514" s="832" t="s">
        <v>5586</v>
      </c>
      <c r="D514" s="832" t="s">
        <v>5734</v>
      </c>
      <c r="E514" s="832" t="s">
        <v>5735</v>
      </c>
      <c r="F514" s="849">
        <v>2</v>
      </c>
      <c r="G514" s="849">
        <v>48</v>
      </c>
      <c r="H514" s="849"/>
      <c r="I514" s="849">
        <v>24</v>
      </c>
      <c r="J514" s="849"/>
      <c r="K514" s="849"/>
      <c r="L514" s="849"/>
      <c r="M514" s="849"/>
      <c r="N514" s="849">
        <v>1</v>
      </c>
      <c r="O514" s="849">
        <v>24</v>
      </c>
      <c r="P514" s="837"/>
      <c r="Q514" s="850">
        <v>24</v>
      </c>
    </row>
    <row r="515" spans="1:17" ht="14.4" customHeight="1" x14ac:dyDescent="0.3">
      <c r="A515" s="831" t="s">
        <v>5884</v>
      </c>
      <c r="B515" s="832" t="s">
        <v>5713</v>
      </c>
      <c r="C515" s="832" t="s">
        <v>5586</v>
      </c>
      <c r="D515" s="832" t="s">
        <v>5740</v>
      </c>
      <c r="E515" s="832" t="s">
        <v>5741</v>
      </c>
      <c r="F515" s="849">
        <v>60</v>
      </c>
      <c r="G515" s="849">
        <v>4620</v>
      </c>
      <c r="H515" s="849">
        <v>0.5357142857142857</v>
      </c>
      <c r="I515" s="849">
        <v>77</v>
      </c>
      <c r="J515" s="849">
        <v>112</v>
      </c>
      <c r="K515" s="849">
        <v>8624</v>
      </c>
      <c r="L515" s="849">
        <v>1</v>
      </c>
      <c r="M515" s="849">
        <v>77</v>
      </c>
      <c r="N515" s="849">
        <v>74</v>
      </c>
      <c r="O515" s="849">
        <v>5698</v>
      </c>
      <c r="P515" s="837">
        <v>0.6607142857142857</v>
      </c>
      <c r="Q515" s="850">
        <v>77</v>
      </c>
    </row>
    <row r="516" spans="1:17" ht="14.4" customHeight="1" x14ac:dyDescent="0.3">
      <c r="A516" s="831" t="s">
        <v>5884</v>
      </c>
      <c r="B516" s="832" t="s">
        <v>5713</v>
      </c>
      <c r="C516" s="832" t="s">
        <v>5586</v>
      </c>
      <c r="D516" s="832" t="s">
        <v>5744</v>
      </c>
      <c r="E516" s="832" t="s">
        <v>5745</v>
      </c>
      <c r="F516" s="849">
        <v>11</v>
      </c>
      <c r="G516" s="849">
        <v>264</v>
      </c>
      <c r="H516" s="849">
        <v>0.6470588235294118</v>
      </c>
      <c r="I516" s="849">
        <v>24</v>
      </c>
      <c r="J516" s="849">
        <v>17</v>
      </c>
      <c r="K516" s="849">
        <v>408</v>
      </c>
      <c r="L516" s="849">
        <v>1</v>
      </c>
      <c r="M516" s="849">
        <v>24</v>
      </c>
      <c r="N516" s="849">
        <v>11</v>
      </c>
      <c r="O516" s="849">
        <v>264</v>
      </c>
      <c r="P516" s="837">
        <v>0.6470588235294118</v>
      </c>
      <c r="Q516" s="850">
        <v>24</v>
      </c>
    </row>
    <row r="517" spans="1:17" ht="14.4" customHeight="1" x14ac:dyDescent="0.3">
      <c r="A517" s="831" t="s">
        <v>5884</v>
      </c>
      <c r="B517" s="832" t="s">
        <v>5713</v>
      </c>
      <c r="C517" s="832" t="s">
        <v>5586</v>
      </c>
      <c r="D517" s="832" t="s">
        <v>5756</v>
      </c>
      <c r="E517" s="832" t="s">
        <v>5757</v>
      </c>
      <c r="F517" s="849">
        <v>4</v>
      </c>
      <c r="G517" s="849">
        <v>264</v>
      </c>
      <c r="H517" s="849">
        <v>0.8</v>
      </c>
      <c r="I517" s="849">
        <v>66</v>
      </c>
      <c r="J517" s="849">
        <v>5</v>
      </c>
      <c r="K517" s="849">
        <v>330</v>
      </c>
      <c r="L517" s="849">
        <v>1</v>
      </c>
      <c r="M517" s="849">
        <v>66</v>
      </c>
      <c r="N517" s="849"/>
      <c r="O517" s="849"/>
      <c r="P517" s="837"/>
      <c r="Q517" s="850"/>
    </row>
    <row r="518" spans="1:17" ht="14.4" customHeight="1" x14ac:dyDescent="0.3">
      <c r="A518" s="831" t="s">
        <v>5884</v>
      </c>
      <c r="B518" s="832" t="s">
        <v>5713</v>
      </c>
      <c r="C518" s="832" t="s">
        <v>5586</v>
      </c>
      <c r="D518" s="832" t="s">
        <v>5760</v>
      </c>
      <c r="E518" s="832" t="s">
        <v>5761</v>
      </c>
      <c r="F518" s="849">
        <v>66</v>
      </c>
      <c r="G518" s="849">
        <v>1122</v>
      </c>
      <c r="H518" s="849">
        <v>0.56896551724137934</v>
      </c>
      <c r="I518" s="849">
        <v>17</v>
      </c>
      <c r="J518" s="849">
        <v>116</v>
      </c>
      <c r="K518" s="849">
        <v>1972</v>
      </c>
      <c r="L518" s="849">
        <v>1</v>
      </c>
      <c r="M518" s="849">
        <v>17</v>
      </c>
      <c r="N518" s="849">
        <v>80</v>
      </c>
      <c r="O518" s="849">
        <v>1360</v>
      </c>
      <c r="P518" s="837">
        <v>0.68965517241379315</v>
      </c>
      <c r="Q518" s="850">
        <v>17</v>
      </c>
    </row>
    <row r="519" spans="1:17" ht="14.4" customHeight="1" x14ac:dyDescent="0.3">
      <c r="A519" s="831" t="s">
        <v>5884</v>
      </c>
      <c r="B519" s="832" t="s">
        <v>5713</v>
      </c>
      <c r="C519" s="832" t="s">
        <v>5586</v>
      </c>
      <c r="D519" s="832" t="s">
        <v>5764</v>
      </c>
      <c r="E519" s="832" t="s">
        <v>5765</v>
      </c>
      <c r="F519" s="849"/>
      <c r="G519" s="849"/>
      <c r="H519" s="849"/>
      <c r="I519" s="849"/>
      <c r="J519" s="849">
        <v>32</v>
      </c>
      <c r="K519" s="849">
        <v>11200</v>
      </c>
      <c r="L519" s="849">
        <v>1</v>
      </c>
      <c r="M519" s="849">
        <v>350</v>
      </c>
      <c r="N519" s="849">
        <v>13</v>
      </c>
      <c r="O519" s="849">
        <v>4550</v>
      </c>
      <c r="P519" s="837">
        <v>0.40625</v>
      </c>
      <c r="Q519" s="850">
        <v>350</v>
      </c>
    </row>
    <row r="520" spans="1:17" ht="14.4" customHeight="1" x14ac:dyDescent="0.3">
      <c r="A520" s="831" t="s">
        <v>5884</v>
      </c>
      <c r="B520" s="832" t="s">
        <v>5713</v>
      </c>
      <c r="C520" s="832" t="s">
        <v>5586</v>
      </c>
      <c r="D520" s="832" t="s">
        <v>5766</v>
      </c>
      <c r="E520" s="832" t="s">
        <v>5767</v>
      </c>
      <c r="F520" s="849">
        <v>8</v>
      </c>
      <c r="G520" s="849">
        <v>200</v>
      </c>
      <c r="H520" s="849">
        <v>0.5</v>
      </c>
      <c r="I520" s="849">
        <v>25</v>
      </c>
      <c r="J520" s="849">
        <v>16</v>
      </c>
      <c r="K520" s="849">
        <v>400</v>
      </c>
      <c r="L520" s="849">
        <v>1</v>
      </c>
      <c r="M520" s="849">
        <v>25</v>
      </c>
      <c r="N520" s="849">
        <v>10</v>
      </c>
      <c r="O520" s="849">
        <v>250</v>
      </c>
      <c r="P520" s="837">
        <v>0.625</v>
      </c>
      <c r="Q520" s="850">
        <v>25</v>
      </c>
    </row>
    <row r="521" spans="1:17" ht="14.4" customHeight="1" x14ac:dyDescent="0.3">
      <c r="A521" s="831" t="s">
        <v>5884</v>
      </c>
      <c r="B521" s="832" t="s">
        <v>5713</v>
      </c>
      <c r="C521" s="832" t="s">
        <v>5586</v>
      </c>
      <c r="D521" s="832" t="s">
        <v>5776</v>
      </c>
      <c r="E521" s="832" t="s">
        <v>5777</v>
      </c>
      <c r="F521" s="849">
        <v>3</v>
      </c>
      <c r="G521" s="849">
        <v>762</v>
      </c>
      <c r="H521" s="849">
        <v>0.6</v>
      </c>
      <c r="I521" s="849">
        <v>254</v>
      </c>
      <c r="J521" s="849">
        <v>5</v>
      </c>
      <c r="K521" s="849">
        <v>1270</v>
      </c>
      <c r="L521" s="849">
        <v>1</v>
      </c>
      <c r="M521" s="849">
        <v>254</v>
      </c>
      <c r="N521" s="849">
        <v>7</v>
      </c>
      <c r="O521" s="849">
        <v>1778</v>
      </c>
      <c r="P521" s="837">
        <v>1.4</v>
      </c>
      <c r="Q521" s="850">
        <v>254</v>
      </c>
    </row>
    <row r="522" spans="1:17" ht="14.4" customHeight="1" x14ac:dyDescent="0.3">
      <c r="A522" s="831" t="s">
        <v>5884</v>
      </c>
      <c r="B522" s="832" t="s">
        <v>5713</v>
      </c>
      <c r="C522" s="832" t="s">
        <v>5586</v>
      </c>
      <c r="D522" s="832" t="s">
        <v>5782</v>
      </c>
      <c r="E522" s="832" t="s">
        <v>5783</v>
      </c>
      <c r="F522" s="849">
        <v>2</v>
      </c>
      <c r="G522" s="849">
        <v>434</v>
      </c>
      <c r="H522" s="849"/>
      <c r="I522" s="849">
        <v>217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5885</v>
      </c>
      <c r="B523" s="832" t="s">
        <v>5394</v>
      </c>
      <c r="C523" s="832" t="s">
        <v>5586</v>
      </c>
      <c r="D523" s="832" t="s">
        <v>5627</v>
      </c>
      <c r="E523" s="832" t="s">
        <v>5628</v>
      </c>
      <c r="F523" s="849">
        <v>1</v>
      </c>
      <c r="G523" s="849">
        <v>173</v>
      </c>
      <c r="H523" s="849"/>
      <c r="I523" s="849">
        <v>173</v>
      </c>
      <c r="J523" s="849"/>
      <c r="K523" s="849"/>
      <c r="L523" s="849"/>
      <c r="M523" s="849"/>
      <c r="N523" s="849">
        <v>2</v>
      </c>
      <c r="O523" s="849">
        <v>348</v>
      </c>
      <c r="P523" s="837"/>
      <c r="Q523" s="850">
        <v>174</v>
      </c>
    </row>
    <row r="524" spans="1:17" ht="14.4" customHeight="1" x14ac:dyDescent="0.3">
      <c r="A524" s="831" t="s">
        <v>5885</v>
      </c>
      <c r="B524" s="832" t="s">
        <v>5394</v>
      </c>
      <c r="C524" s="832" t="s">
        <v>5586</v>
      </c>
      <c r="D524" s="832" t="s">
        <v>5633</v>
      </c>
      <c r="E524" s="832" t="s">
        <v>5634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178</v>
      </c>
      <c r="P524" s="837"/>
      <c r="Q524" s="850">
        <v>178</v>
      </c>
    </row>
    <row r="525" spans="1:17" ht="14.4" customHeight="1" x14ac:dyDescent="0.3">
      <c r="A525" s="831" t="s">
        <v>5885</v>
      </c>
      <c r="B525" s="832" t="s">
        <v>5713</v>
      </c>
      <c r="C525" s="832" t="s">
        <v>5586</v>
      </c>
      <c r="D525" s="832" t="s">
        <v>5718</v>
      </c>
      <c r="E525" s="832" t="s">
        <v>5719</v>
      </c>
      <c r="F525" s="849">
        <v>3</v>
      </c>
      <c r="G525" s="849">
        <v>1062</v>
      </c>
      <c r="H525" s="849"/>
      <c r="I525" s="849">
        <v>354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5885</v>
      </c>
      <c r="B526" s="832" t="s">
        <v>5713</v>
      </c>
      <c r="C526" s="832" t="s">
        <v>5586</v>
      </c>
      <c r="D526" s="832" t="s">
        <v>5722</v>
      </c>
      <c r="E526" s="832" t="s">
        <v>5723</v>
      </c>
      <c r="F526" s="849">
        <v>43</v>
      </c>
      <c r="G526" s="849">
        <v>2795</v>
      </c>
      <c r="H526" s="849">
        <v>1.0487804878048781</v>
      </c>
      <c r="I526" s="849">
        <v>65</v>
      </c>
      <c r="J526" s="849">
        <v>41</v>
      </c>
      <c r="K526" s="849">
        <v>2665</v>
      </c>
      <c r="L526" s="849">
        <v>1</v>
      </c>
      <c r="M526" s="849">
        <v>65</v>
      </c>
      <c r="N526" s="849">
        <v>40</v>
      </c>
      <c r="O526" s="849">
        <v>2600</v>
      </c>
      <c r="P526" s="837">
        <v>0.97560975609756095</v>
      </c>
      <c r="Q526" s="850">
        <v>65</v>
      </c>
    </row>
    <row r="527" spans="1:17" ht="14.4" customHeight="1" x14ac:dyDescent="0.3">
      <c r="A527" s="831" t="s">
        <v>5885</v>
      </c>
      <c r="B527" s="832" t="s">
        <v>5713</v>
      </c>
      <c r="C527" s="832" t="s">
        <v>5586</v>
      </c>
      <c r="D527" s="832" t="s">
        <v>5734</v>
      </c>
      <c r="E527" s="832" t="s">
        <v>5735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24</v>
      </c>
      <c r="P527" s="837"/>
      <c r="Q527" s="850">
        <v>24</v>
      </c>
    </row>
    <row r="528" spans="1:17" ht="14.4" customHeight="1" x14ac:dyDescent="0.3">
      <c r="A528" s="831" t="s">
        <v>5885</v>
      </c>
      <c r="B528" s="832" t="s">
        <v>5713</v>
      </c>
      <c r="C528" s="832" t="s">
        <v>5586</v>
      </c>
      <c r="D528" s="832" t="s">
        <v>5738</v>
      </c>
      <c r="E528" s="832" t="s">
        <v>5739</v>
      </c>
      <c r="F528" s="849">
        <v>4</v>
      </c>
      <c r="G528" s="849">
        <v>220</v>
      </c>
      <c r="H528" s="849">
        <v>0.44444444444444442</v>
      </c>
      <c r="I528" s="849">
        <v>55</v>
      </c>
      <c r="J528" s="849">
        <v>9</v>
      </c>
      <c r="K528" s="849">
        <v>495</v>
      </c>
      <c r="L528" s="849">
        <v>1</v>
      </c>
      <c r="M528" s="849">
        <v>55</v>
      </c>
      <c r="N528" s="849">
        <v>4</v>
      </c>
      <c r="O528" s="849">
        <v>220</v>
      </c>
      <c r="P528" s="837">
        <v>0.44444444444444442</v>
      </c>
      <c r="Q528" s="850">
        <v>55</v>
      </c>
    </row>
    <row r="529" spans="1:17" ht="14.4" customHeight="1" x14ac:dyDescent="0.3">
      <c r="A529" s="831" t="s">
        <v>5885</v>
      </c>
      <c r="B529" s="832" t="s">
        <v>5713</v>
      </c>
      <c r="C529" s="832" t="s">
        <v>5586</v>
      </c>
      <c r="D529" s="832" t="s">
        <v>5740</v>
      </c>
      <c r="E529" s="832" t="s">
        <v>5741</v>
      </c>
      <c r="F529" s="849">
        <v>35</v>
      </c>
      <c r="G529" s="849">
        <v>2695</v>
      </c>
      <c r="H529" s="849">
        <v>0.72916666666666663</v>
      </c>
      <c r="I529" s="849">
        <v>77</v>
      </c>
      <c r="J529" s="849">
        <v>48</v>
      </c>
      <c r="K529" s="849">
        <v>3696</v>
      </c>
      <c r="L529" s="849">
        <v>1</v>
      </c>
      <c r="M529" s="849">
        <v>77</v>
      </c>
      <c r="N529" s="849">
        <v>60</v>
      </c>
      <c r="O529" s="849">
        <v>4620</v>
      </c>
      <c r="P529" s="837">
        <v>1.25</v>
      </c>
      <c r="Q529" s="850">
        <v>77</v>
      </c>
    </row>
    <row r="530" spans="1:17" ht="14.4" customHeight="1" x14ac:dyDescent="0.3">
      <c r="A530" s="831" t="s">
        <v>5885</v>
      </c>
      <c r="B530" s="832" t="s">
        <v>5713</v>
      </c>
      <c r="C530" s="832" t="s">
        <v>5586</v>
      </c>
      <c r="D530" s="832" t="s">
        <v>5744</v>
      </c>
      <c r="E530" s="832" t="s">
        <v>5745</v>
      </c>
      <c r="F530" s="849">
        <v>9</v>
      </c>
      <c r="G530" s="849">
        <v>216</v>
      </c>
      <c r="H530" s="849"/>
      <c r="I530" s="849">
        <v>24</v>
      </c>
      <c r="J530" s="849"/>
      <c r="K530" s="849"/>
      <c r="L530" s="849"/>
      <c r="M530" s="849"/>
      <c r="N530" s="849">
        <v>4</v>
      </c>
      <c r="O530" s="849">
        <v>96</v>
      </c>
      <c r="P530" s="837"/>
      <c r="Q530" s="850">
        <v>24</v>
      </c>
    </row>
    <row r="531" spans="1:17" ht="14.4" customHeight="1" x14ac:dyDescent="0.3">
      <c r="A531" s="831" t="s">
        <v>5885</v>
      </c>
      <c r="B531" s="832" t="s">
        <v>5713</v>
      </c>
      <c r="C531" s="832" t="s">
        <v>5586</v>
      </c>
      <c r="D531" s="832" t="s">
        <v>5756</v>
      </c>
      <c r="E531" s="832" t="s">
        <v>5757</v>
      </c>
      <c r="F531" s="849"/>
      <c r="G531" s="849"/>
      <c r="H531" s="849"/>
      <c r="I531" s="849"/>
      <c r="J531" s="849"/>
      <c r="K531" s="849"/>
      <c r="L531" s="849"/>
      <c r="M531" s="849"/>
      <c r="N531" s="849">
        <v>5</v>
      </c>
      <c r="O531" s="849">
        <v>330</v>
      </c>
      <c r="P531" s="837"/>
      <c r="Q531" s="850">
        <v>66</v>
      </c>
    </row>
    <row r="532" spans="1:17" ht="14.4" customHeight="1" x14ac:dyDescent="0.3">
      <c r="A532" s="831" t="s">
        <v>5885</v>
      </c>
      <c r="B532" s="832" t="s">
        <v>5713</v>
      </c>
      <c r="C532" s="832" t="s">
        <v>5586</v>
      </c>
      <c r="D532" s="832" t="s">
        <v>5760</v>
      </c>
      <c r="E532" s="832" t="s">
        <v>5761</v>
      </c>
      <c r="F532" s="849">
        <v>38</v>
      </c>
      <c r="G532" s="849">
        <v>646</v>
      </c>
      <c r="H532" s="849">
        <v>0.77551020408163263</v>
      </c>
      <c r="I532" s="849">
        <v>17</v>
      </c>
      <c r="J532" s="849">
        <v>49</v>
      </c>
      <c r="K532" s="849">
        <v>833</v>
      </c>
      <c r="L532" s="849">
        <v>1</v>
      </c>
      <c r="M532" s="849">
        <v>17</v>
      </c>
      <c r="N532" s="849">
        <v>54</v>
      </c>
      <c r="O532" s="849">
        <v>918</v>
      </c>
      <c r="P532" s="837">
        <v>1.1020408163265305</v>
      </c>
      <c r="Q532" s="850">
        <v>17</v>
      </c>
    </row>
    <row r="533" spans="1:17" ht="14.4" customHeight="1" x14ac:dyDescent="0.3">
      <c r="A533" s="831" t="s">
        <v>5885</v>
      </c>
      <c r="B533" s="832" t="s">
        <v>5713</v>
      </c>
      <c r="C533" s="832" t="s">
        <v>5586</v>
      </c>
      <c r="D533" s="832" t="s">
        <v>5766</v>
      </c>
      <c r="E533" s="832" t="s">
        <v>5767</v>
      </c>
      <c r="F533" s="849">
        <v>9</v>
      </c>
      <c r="G533" s="849">
        <v>225</v>
      </c>
      <c r="H533" s="849"/>
      <c r="I533" s="849">
        <v>25</v>
      </c>
      <c r="J533" s="849"/>
      <c r="K533" s="849"/>
      <c r="L533" s="849"/>
      <c r="M533" s="849"/>
      <c r="N533" s="849">
        <v>2</v>
      </c>
      <c r="O533" s="849">
        <v>50</v>
      </c>
      <c r="P533" s="837"/>
      <c r="Q533" s="850">
        <v>25</v>
      </c>
    </row>
    <row r="534" spans="1:17" ht="14.4" customHeight="1" x14ac:dyDescent="0.3">
      <c r="A534" s="831" t="s">
        <v>5885</v>
      </c>
      <c r="B534" s="832" t="s">
        <v>5713</v>
      </c>
      <c r="C534" s="832" t="s">
        <v>5586</v>
      </c>
      <c r="D534" s="832" t="s">
        <v>5770</v>
      </c>
      <c r="E534" s="832" t="s">
        <v>5771</v>
      </c>
      <c r="F534" s="849">
        <v>4</v>
      </c>
      <c r="G534" s="849">
        <v>724</v>
      </c>
      <c r="H534" s="849"/>
      <c r="I534" s="849">
        <v>181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5885</v>
      </c>
      <c r="B535" s="832" t="s">
        <v>5713</v>
      </c>
      <c r="C535" s="832" t="s">
        <v>5586</v>
      </c>
      <c r="D535" s="832" t="s">
        <v>5782</v>
      </c>
      <c r="E535" s="832" t="s">
        <v>5783</v>
      </c>
      <c r="F535" s="849">
        <v>3</v>
      </c>
      <c r="G535" s="849">
        <v>651</v>
      </c>
      <c r="H535" s="849">
        <v>0.75</v>
      </c>
      <c r="I535" s="849">
        <v>217</v>
      </c>
      <c r="J535" s="849">
        <v>4</v>
      </c>
      <c r="K535" s="849">
        <v>868</v>
      </c>
      <c r="L535" s="849">
        <v>1</v>
      </c>
      <c r="M535" s="849">
        <v>217</v>
      </c>
      <c r="N535" s="849"/>
      <c r="O535" s="849"/>
      <c r="P535" s="837"/>
      <c r="Q535" s="850"/>
    </row>
    <row r="536" spans="1:17" ht="14.4" customHeight="1" x14ac:dyDescent="0.3">
      <c r="A536" s="831" t="s">
        <v>5885</v>
      </c>
      <c r="B536" s="832" t="s">
        <v>5713</v>
      </c>
      <c r="C536" s="832" t="s">
        <v>5586</v>
      </c>
      <c r="D536" s="832" t="s">
        <v>5802</v>
      </c>
      <c r="E536" s="832" t="s">
        <v>5803</v>
      </c>
      <c r="F536" s="849">
        <v>1</v>
      </c>
      <c r="G536" s="849">
        <v>232</v>
      </c>
      <c r="H536" s="849"/>
      <c r="I536" s="849">
        <v>232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5886</v>
      </c>
      <c r="B537" s="832" t="s">
        <v>5394</v>
      </c>
      <c r="C537" s="832" t="s">
        <v>5581</v>
      </c>
      <c r="D537" s="832" t="s">
        <v>5582</v>
      </c>
      <c r="E537" s="832" t="s">
        <v>5583</v>
      </c>
      <c r="F537" s="849">
        <v>1</v>
      </c>
      <c r="G537" s="849">
        <v>565.1</v>
      </c>
      <c r="H537" s="849"/>
      <c r="I537" s="849">
        <v>565.1</v>
      </c>
      <c r="J537" s="849"/>
      <c r="K537" s="849"/>
      <c r="L537" s="849"/>
      <c r="M537" s="849"/>
      <c r="N537" s="849">
        <v>1</v>
      </c>
      <c r="O537" s="849">
        <v>565.1</v>
      </c>
      <c r="P537" s="837"/>
      <c r="Q537" s="850">
        <v>565.1</v>
      </c>
    </row>
    <row r="538" spans="1:17" ht="14.4" customHeight="1" x14ac:dyDescent="0.3">
      <c r="A538" s="831" t="s">
        <v>5886</v>
      </c>
      <c r="B538" s="832" t="s">
        <v>5394</v>
      </c>
      <c r="C538" s="832" t="s">
        <v>5581</v>
      </c>
      <c r="D538" s="832" t="s">
        <v>5584</v>
      </c>
      <c r="E538" s="832" t="s">
        <v>5585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1049</v>
      </c>
      <c r="P538" s="837"/>
      <c r="Q538" s="850">
        <v>1049</v>
      </c>
    </row>
    <row r="539" spans="1:17" ht="14.4" customHeight="1" x14ac:dyDescent="0.3">
      <c r="A539" s="831" t="s">
        <v>5886</v>
      </c>
      <c r="B539" s="832" t="s">
        <v>5394</v>
      </c>
      <c r="C539" s="832" t="s">
        <v>5586</v>
      </c>
      <c r="D539" s="832" t="s">
        <v>5591</v>
      </c>
      <c r="E539" s="832" t="s">
        <v>5592</v>
      </c>
      <c r="F539" s="849">
        <v>6</v>
      </c>
      <c r="G539" s="849">
        <v>222</v>
      </c>
      <c r="H539" s="849">
        <v>1.2</v>
      </c>
      <c r="I539" s="849">
        <v>37</v>
      </c>
      <c r="J539" s="849">
        <v>5</v>
      </c>
      <c r="K539" s="849">
        <v>185</v>
      </c>
      <c r="L539" s="849">
        <v>1</v>
      </c>
      <c r="M539" s="849">
        <v>37</v>
      </c>
      <c r="N539" s="849">
        <v>8</v>
      </c>
      <c r="O539" s="849">
        <v>296</v>
      </c>
      <c r="P539" s="837">
        <v>1.6</v>
      </c>
      <c r="Q539" s="850">
        <v>37</v>
      </c>
    </row>
    <row r="540" spans="1:17" ht="14.4" customHeight="1" x14ac:dyDescent="0.3">
      <c r="A540" s="831" t="s">
        <v>5886</v>
      </c>
      <c r="B540" s="832" t="s">
        <v>5394</v>
      </c>
      <c r="C540" s="832" t="s">
        <v>5586</v>
      </c>
      <c r="D540" s="832" t="s">
        <v>5597</v>
      </c>
      <c r="E540" s="832" t="s">
        <v>5598</v>
      </c>
      <c r="F540" s="849">
        <v>1</v>
      </c>
      <c r="G540" s="849">
        <v>177</v>
      </c>
      <c r="H540" s="849"/>
      <c r="I540" s="849">
        <v>177</v>
      </c>
      <c r="J540" s="849"/>
      <c r="K540" s="849"/>
      <c r="L540" s="849"/>
      <c r="M540" s="849"/>
      <c r="N540" s="849">
        <v>1</v>
      </c>
      <c r="O540" s="849">
        <v>178</v>
      </c>
      <c r="P540" s="837"/>
      <c r="Q540" s="850">
        <v>178</v>
      </c>
    </row>
    <row r="541" spans="1:17" ht="14.4" customHeight="1" x14ac:dyDescent="0.3">
      <c r="A541" s="831" t="s">
        <v>5886</v>
      </c>
      <c r="B541" s="832" t="s">
        <v>5394</v>
      </c>
      <c r="C541" s="832" t="s">
        <v>5586</v>
      </c>
      <c r="D541" s="832" t="s">
        <v>5601</v>
      </c>
      <c r="E541" s="832" t="s">
        <v>5602</v>
      </c>
      <c r="F541" s="849">
        <v>1</v>
      </c>
      <c r="G541" s="849">
        <v>49</v>
      </c>
      <c r="H541" s="849"/>
      <c r="I541" s="849">
        <v>49</v>
      </c>
      <c r="J541" s="849"/>
      <c r="K541" s="849"/>
      <c r="L541" s="849"/>
      <c r="M541" s="849"/>
      <c r="N541" s="849">
        <v>1</v>
      </c>
      <c r="O541" s="849">
        <v>49</v>
      </c>
      <c r="P541" s="837"/>
      <c r="Q541" s="850">
        <v>49</v>
      </c>
    </row>
    <row r="542" spans="1:17" ht="14.4" customHeight="1" x14ac:dyDescent="0.3">
      <c r="A542" s="831" t="s">
        <v>5886</v>
      </c>
      <c r="B542" s="832" t="s">
        <v>5394</v>
      </c>
      <c r="C542" s="832" t="s">
        <v>5586</v>
      </c>
      <c r="D542" s="832" t="s">
        <v>5613</v>
      </c>
      <c r="E542" s="832" t="s">
        <v>5614</v>
      </c>
      <c r="F542" s="849">
        <v>1</v>
      </c>
      <c r="G542" s="849">
        <v>86</v>
      </c>
      <c r="H542" s="849"/>
      <c r="I542" s="849">
        <v>86</v>
      </c>
      <c r="J542" s="849"/>
      <c r="K542" s="849"/>
      <c r="L542" s="849"/>
      <c r="M542" s="849"/>
      <c r="N542" s="849">
        <v>2</v>
      </c>
      <c r="O542" s="849">
        <v>172</v>
      </c>
      <c r="P542" s="837"/>
      <c r="Q542" s="850">
        <v>86</v>
      </c>
    </row>
    <row r="543" spans="1:17" ht="14.4" customHeight="1" x14ac:dyDescent="0.3">
      <c r="A543" s="831" t="s">
        <v>5886</v>
      </c>
      <c r="B543" s="832" t="s">
        <v>5394</v>
      </c>
      <c r="C543" s="832" t="s">
        <v>5586</v>
      </c>
      <c r="D543" s="832" t="s">
        <v>5625</v>
      </c>
      <c r="E543" s="832" t="s">
        <v>5626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476</v>
      </c>
      <c r="P543" s="837"/>
      <c r="Q543" s="850">
        <v>476</v>
      </c>
    </row>
    <row r="544" spans="1:17" ht="14.4" customHeight="1" x14ac:dyDescent="0.3">
      <c r="A544" s="831" t="s">
        <v>5886</v>
      </c>
      <c r="B544" s="832" t="s">
        <v>5394</v>
      </c>
      <c r="C544" s="832" t="s">
        <v>5586</v>
      </c>
      <c r="D544" s="832" t="s">
        <v>5627</v>
      </c>
      <c r="E544" s="832" t="s">
        <v>5628</v>
      </c>
      <c r="F544" s="849">
        <v>5</v>
      </c>
      <c r="G544" s="849">
        <v>865</v>
      </c>
      <c r="H544" s="849">
        <v>1.6666666666666667</v>
      </c>
      <c r="I544" s="849">
        <v>173</v>
      </c>
      <c r="J544" s="849">
        <v>3</v>
      </c>
      <c r="K544" s="849">
        <v>519</v>
      </c>
      <c r="L544" s="849">
        <v>1</v>
      </c>
      <c r="M544" s="849">
        <v>173</v>
      </c>
      <c r="N544" s="849"/>
      <c r="O544" s="849"/>
      <c r="P544" s="837"/>
      <c r="Q544" s="850"/>
    </row>
    <row r="545" spans="1:17" ht="14.4" customHeight="1" x14ac:dyDescent="0.3">
      <c r="A545" s="831" t="s">
        <v>5886</v>
      </c>
      <c r="B545" s="832" t="s">
        <v>5394</v>
      </c>
      <c r="C545" s="832" t="s">
        <v>5586</v>
      </c>
      <c r="D545" s="832" t="s">
        <v>5633</v>
      </c>
      <c r="E545" s="832" t="s">
        <v>5634</v>
      </c>
      <c r="F545" s="849">
        <v>1</v>
      </c>
      <c r="G545" s="849">
        <v>177</v>
      </c>
      <c r="H545" s="849">
        <v>1</v>
      </c>
      <c r="I545" s="849">
        <v>177</v>
      </c>
      <c r="J545" s="849">
        <v>1</v>
      </c>
      <c r="K545" s="849">
        <v>177</v>
      </c>
      <c r="L545" s="849">
        <v>1</v>
      </c>
      <c r="M545" s="849">
        <v>177</v>
      </c>
      <c r="N545" s="849"/>
      <c r="O545" s="849"/>
      <c r="P545" s="837"/>
      <c r="Q545" s="850"/>
    </row>
    <row r="546" spans="1:17" ht="14.4" customHeight="1" x14ac:dyDescent="0.3">
      <c r="A546" s="831" t="s">
        <v>5886</v>
      </c>
      <c r="B546" s="832" t="s">
        <v>5394</v>
      </c>
      <c r="C546" s="832" t="s">
        <v>5586</v>
      </c>
      <c r="D546" s="832" t="s">
        <v>5637</v>
      </c>
      <c r="E546" s="832" t="s">
        <v>5638</v>
      </c>
      <c r="F546" s="849">
        <v>1</v>
      </c>
      <c r="G546" s="849">
        <v>701</v>
      </c>
      <c r="H546" s="849">
        <v>1</v>
      </c>
      <c r="I546" s="849">
        <v>701</v>
      </c>
      <c r="J546" s="849">
        <v>1</v>
      </c>
      <c r="K546" s="849">
        <v>701</v>
      </c>
      <c r="L546" s="849">
        <v>1</v>
      </c>
      <c r="M546" s="849">
        <v>701</v>
      </c>
      <c r="N546" s="849"/>
      <c r="O546" s="849"/>
      <c r="P546" s="837"/>
      <c r="Q546" s="850"/>
    </row>
    <row r="547" spans="1:17" ht="14.4" customHeight="1" x14ac:dyDescent="0.3">
      <c r="A547" s="831" t="s">
        <v>5886</v>
      </c>
      <c r="B547" s="832" t="s">
        <v>5658</v>
      </c>
      <c r="C547" s="832" t="s">
        <v>5586</v>
      </c>
      <c r="D547" s="832" t="s">
        <v>5665</v>
      </c>
      <c r="E547" s="832" t="s">
        <v>5666</v>
      </c>
      <c r="F547" s="849">
        <v>8</v>
      </c>
      <c r="G547" s="849">
        <v>184</v>
      </c>
      <c r="H547" s="849"/>
      <c r="I547" s="849">
        <v>23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5886</v>
      </c>
      <c r="B548" s="832" t="s">
        <v>5658</v>
      </c>
      <c r="C548" s="832" t="s">
        <v>5586</v>
      </c>
      <c r="D548" s="832" t="s">
        <v>5669</v>
      </c>
      <c r="E548" s="832" t="s">
        <v>5670</v>
      </c>
      <c r="F548" s="849">
        <v>5</v>
      </c>
      <c r="G548" s="849">
        <v>6415</v>
      </c>
      <c r="H548" s="849"/>
      <c r="I548" s="849">
        <v>1283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5886</v>
      </c>
      <c r="B549" s="832" t="s">
        <v>5658</v>
      </c>
      <c r="C549" s="832" t="s">
        <v>5586</v>
      </c>
      <c r="D549" s="832" t="s">
        <v>5675</v>
      </c>
      <c r="E549" s="832" t="s">
        <v>5676</v>
      </c>
      <c r="F549" s="849">
        <v>6</v>
      </c>
      <c r="G549" s="849">
        <v>2610</v>
      </c>
      <c r="H549" s="849"/>
      <c r="I549" s="849">
        <v>435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5886</v>
      </c>
      <c r="B550" s="832" t="s">
        <v>5658</v>
      </c>
      <c r="C550" s="832" t="s">
        <v>5586</v>
      </c>
      <c r="D550" s="832" t="s">
        <v>5679</v>
      </c>
      <c r="E550" s="832" t="s">
        <v>5680</v>
      </c>
      <c r="F550" s="849">
        <v>6</v>
      </c>
      <c r="G550" s="849">
        <v>6066</v>
      </c>
      <c r="H550" s="849"/>
      <c r="I550" s="849">
        <v>1011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5886</v>
      </c>
      <c r="B551" s="832" t="s">
        <v>5658</v>
      </c>
      <c r="C551" s="832" t="s">
        <v>5586</v>
      </c>
      <c r="D551" s="832" t="s">
        <v>5681</v>
      </c>
      <c r="E551" s="832" t="s">
        <v>5682</v>
      </c>
      <c r="F551" s="849">
        <v>2</v>
      </c>
      <c r="G551" s="849">
        <v>4588</v>
      </c>
      <c r="H551" s="849"/>
      <c r="I551" s="849">
        <v>2294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5886</v>
      </c>
      <c r="B552" s="832" t="s">
        <v>5658</v>
      </c>
      <c r="C552" s="832" t="s">
        <v>5586</v>
      </c>
      <c r="D552" s="832" t="s">
        <v>5683</v>
      </c>
      <c r="E552" s="832" t="s">
        <v>5684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718</v>
      </c>
      <c r="P552" s="837"/>
      <c r="Q552" s="850">
        <v>359</v>
      </c>
    </row>
    <row r="553" spans="1:17" ht="14.4" customHeight="1" x14ac:dyDescent="0.3">
      <c r="A553" s="831" t="s">
        <v>5886</v>
      </c>
      <c r="B553" s="832" t="s">
        <v>5658</v>
      </c>
      <c r="C553" s="832" t="s">
        <v>5586</v>
      </c>
      <c r="D553" s="832" t="s">
        <v>5691</v>
      </c>
      <c r="E553" s="832" t="s">
        <v>5692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2214</v>
      </c>
      <c r="P553" s="837"/>
      <c r="Q553" s="850">
        <v>1107</v>
      </c>
    </row>
    <row r="554" spans="1:17" ht="14.4" customHeight="1" x14ac:dyDescent="0.3">
      <c r="A554" s="831" t="s">
        <v>5886</v>
      </c>
      <c r="B554" s="832" t="s">
        <v>5658</v>
      </c>
      <c r="C554" s="832" t="s">
        <v>5586</v>
      </c>
      <c r="D554" s="832" t="s">
        <v>5701</v>
      </c>
      <c r="E554" s="832" t="s">
        <v>5702</v>
      </c>
      <c r="F554" s="849"/>
      <c r="G554" s="849"/>
      <c r="H554" s="849"/>
      <c r="I554" s="849"/>
      <c r="J554" s="849"/>
      <c r="K554" s="849"/>
      <c r="L554" s="849"/>
      <c r="M554" s="849"/>
      <c r="N554" s="849">
        <v>6</v>
      </c>
      <c r="O554" s="849">
        <v>9774</v>
      </c>
      <c r="P554" s="837"/>
      <c r="Q554" s="850">
        <v>1629</v>
      </c>
    </row>
    <row r="555" spans="1:17" ht="14.4" customHeight="1" x14ac:dyDescent="0.3">
      <c r="A555" s="831" t="s">
        <v>5886</v>
      </c>
      <c r="B555" s="832" t="s">
        <v>5713</v>
      </c>
      <c r="C555" s="832" t="s">
        <v>5586</v>
      </c>
      <c r="D555" s="832" t="s">
        <v>5714</v>
      </c>
      <c r="E555" s="832" t="s">
        <v>5715</v>
      </c>
      <c r="F555" s="849">
        <v>2</v>
      </c>
      <c r="G555" s="849">
        <v>442</v>
      </c>
      <c r="H555" s="849"/>
      <c r="I555" s="849">
        <v>221</v>
      </c>
      <c r="J555" s="849"/>
      <c r="K555" s="849"/>
      <c r="L555" s="849"/>
      <c r="M555" s="849"/>
      <c r="N555" s="849">
        <v>2</v>
      </c>
      <c r="O555" s="849">
        <v>444</v>
      </c>
      <c r="P555" s="837"/>
      <c r="Q555" s="850">
        <v>222</v>
      </c>
    </row>
    <row r="556" spans="1:17" ht="14.4" customHeight="1" x14ac:dyDescent="0.3">
      <c r="A556" s="831" t="s">
        <v>5886</v>
      </c>
      <c r="B556" s="832" t="s">
        <v>5713</v>
      </c>
      <c r="C556" s="832" t="s">
        <v>5586</v>
      </c>
      <c r="D556" s="832" t="s">
        <v>5716</v>
      </c>
      <c r="E556" s="832" t="s">
        <v>5717</v>
      </c>
      <c r="F556" s="849">
        <v>3</v>
      </c>
      <c r="G556" s="849">
        <v>1524</v>
      </c>
      <c r="H556" s="849"/>
      <c r="I556" s="849">
        <v>508</v>
      </c>
      <c r="J556" s="849"/>
      <c r="K556" s="849"/>
      <c r="L556" s="849"/>
      <c r="M556" s="849"/>
      <c r="N556" s="849">
        <v>2</v>
      </c>
      <c r="O556" s="849">
        <v>1018</v>
      </c>
      <c r="P556" s="837"/>
      <c r="Q556" s="850">
        <v>509</v>
      </c>
    </row>
    <row r="557" spans="1:17" ht="14.4" customHeight="1" x14ac:dyDescent="0.3">
      <c r="A557" s="831" t="s">
        <v>5886</v>
      </c>
      <c r="B557" s="832" t="s">
        <v>5713</v>
      </c>
      <c r="C557" s="832" t="s">
        <v>5586</v>
      </c>
      <c r="D557" s="832" t="s">
        <v>5718</v>
      </c>
      <c r="E557" s="832" t="s">
        <v>5719</v>
      </c>
      <c r="F557" s="849">
        <v>28</v>
      </c>
      <c r="G557" s="849">
        <v>9912</v>
      </c>
      <c r="H557" s="849">
        <v>0.3783783783783784</v>
      </c>
      <c r="I557" s="849">
        <v>354</v>
      </c>
      <c r="J557" s="849">
        <v>74</v>
      </c>
      <c r="K557" s="849">
        <v>26196</v>
      </c>
      <c r="L557" s="849">
        <v>1</v>
      </c>
      <c r="M557" s="849">
        <v>354</v>
      </c>
      <c r="N557" s="849">
        <v>34</v>
      </c>
      <c r="O557" s="849">
        <v>12036</v>
      </c>
      <c r="P557" s="837">
        <v>0.45945945945945948</v>
      </c>
      <c r="Q557" s="850">
        <v>354</v>
      </c>
    </row>
    <row r="558" spans="1:17" ht="14.4" customHeight="1" x14ac:dyDescent="0.3">
      <c r="A558" s="831" t="s">
        <v>5886</v>
      </c>
      <c r="B558" s="832" t="s">
        <v>5713</v>
      </c>
      <c r="C558" s="832" t="s">
        <v>5586</v>
      </c>
      <c r="D558" s="832" t="s">
        <v>5722</v>
      </c>
      <c r="E558" s="832" t="s">
        <v>5723</v>
      </c>
      <c r="F558" s="849">
        <v>845</v>
      </c>
      <c r="G558" s="849">
        <v>54925</v>
      </c>
      <c r="H558" s="849">
        <v>0.7418788410886743</v>
      </c>
      <c r="I558" s="849">
        <v>65</v>
      </c>
      <c r="J558" s="849">
        <v>1139</v>
      </c>
      <c r="K558" s="849">
        <v>74035</v>
      </c>
      <c r="L558" s="849">
        <v>1</v>
      </c>
      <c r="M558" s="849">
        <v>65</v>
      </c>
      <c r="N558" s="849">
        <v>1295</v>
      </c>
      <c r="O558" s="849">
        <v>84175</v>
      </c>
      <c r="P558" s="837">
        <v>1.1369622475856014</v>
      </c>
      <c r="Q558" s="850">
        <v>65</v>
      </c>
    </row>
    <row r="559" spans="1:17" ht="14.4" customHeight="1" x14ac:dyDescent="0.3">
      <c r="A559" s="831" t="s">
        <v>5886</v>
      </c>
      <c r="B559" s="832" t="s">
        <v>5713</v>
      </c>
      <c r="C559" s="832" t="s">
        <v>5586</v>
      </c>
      <c r="D559" s="832" t="s">
        <v>5724</v>
      </c>
      <c r="E559" s="832" t="s">
        <v>5725</v>
      </c>
      <c r="F559" s="849">
        <v>2</v>
      </c>
      <c r="G559" s="849">
        <v>1090</v>
      </c>
      <c r="H559" s="849"/>
      <c r="I559" s="849">
        <v>545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5886</v>
      </c>
      <c r="B560" s="832" t="s">
        <v>5713</v>
      </c>
      <c r="C560" s="832" t="s">
        <v>5586</v>
      </c>
      <c r="D560" s="832" t="s">
        <v>5726</v>
      </c>
      <c r="E560" s="832" t="s">
        <v>5727</v>
      </c>
      <c r="F560" s="849">
        <v>9</v>
      </c>
      <c r="G560" s="849">
        <v>5328</v>
      </c>
      <c r="H560" s="849">
        <v>0.81818181818181823</v>
      </c>
      <c r="I560" s="849">
        <v>592</v>
      </c>
      <c r="J560" s="849">
        <v>11</v>
      </c>
      <c r="K560" s="849">
        <v>6512</v>
      </c>
      <c r="L560" s="849">
        <v>1</v>
      </c>
      <c r="M560" s="849">
        <v>592</v>
      </c>
      <c r="N560" s="849">
        <v>10</v>
      </c>
      <c r="O560" s="849">
        <v>5920</v>
      </c>
      <c r="P560" s="837">
        <v>0.90909090909090906</v>
      </c>
      <c r="Q560" s="850">
        <v>592</v>
      </c>
    </row>
    <row r="561" spans="1:17" ht="14.4" customHeight="1" x14ac:dyDescent="0.3">
      <c r="A561" s="831" t="s">
        <v>5886</v>
      </c>
      <c r="B561" s="832" t="s">
        <v>5713</v>
      </c>
      <c r="C561" s="832" t="s">
        <v>5586</v>
      </c>
      <c r="D561" s="832" t="s">
        <v>5728</v>
      </c>
      <c r="E561" s="832" t="s">
        <v>5729</v>
      </c>
      <c r="F561" s="849">
        <v>9</v>
      </c>
      <c r="G561" s="849">
        <v>5553</v>
      </c>
      <c r="H561" s="849">
        <v>3</v>
      </c>
      <c r="I561" s="849">
        <v>617</v>
      </c>
      <c r="J561" s="849">
        <v>3</v>
      </c>
      <c r="K561" s="849">
        <v>1851</v>
      </c>
      <c r="L561" s="849">
        <v>1</v>
      </c>
      <c r="M561" s="849">
        <v>617</v>
      </c>
      <c r="N561" s="849">
        <v>5</v>
      </c>
      <c r="O561" s="849">
        <v>3085</v>
      </c>
      <c r="P561" s="837">
        <v>1.6666666666666667</v>
      </c>
      <c r="Q561" s="850">
        <v>617</v>
      </c>
    </row>
    <row r="562" spans="1:17" ht="14.4" customHeight="1" x14ac:dyDescent="0.3">
      <c r="A562" s="831" t="s">
        <v>5886</v>
      </c>
      <c r="B562" s="832" t="s">
        <v>5713</v>
      </c>
      <c r="C562" s="832" t="s">
        <v>5586</v>
      </c>
      <c r="D562" s="832" t="s">
        <v>5730</v>
      </c>
      <c r="E562" s="832" t="s">
        <v>5731</v>
      </c>
      <c r="F562" s="849">
        <v>1</v>
      </c>
      <c r="G562" s="849">
        <v>153</v>
      </c>
      <c r="H562" s="849">
        <v>1</v>
      </c>
      <c r="I562" s="849">
        <v>153</v>
      </c>
      <c r="J562" s="849">
        <v>1</v>
      </c>
      <c r="K562" s="849">
        <v>153</v>
      </c>
      <c r="L562" s="849">
        <v>1</v>
      </c>
      <c r="M562" s="849">
        <v>153</v>
      </c>
      <c r="N562" s="849"/>
      <c r="O562" s="849"/>
      <c r="P562" s="837"/>
      <c r="Q562" s="850"/>
    </row>
    <row r="563" spans="1:17" ht="14.4" customHeight="1" x14ac:dyDescent="0.3">
      <c r="A563" s="831" t="s">
        <v>5886</v>
      </c>
      <c r="B563" s="832" t="s">
        <v>5713</v>
      </c>
      <c r="C563" s="832" t="s">
        <v>5586</v>
      </c>
      <c r="D563" s="832" t="s">
        <v>5734</v>
      </c>
      <c r="E563" s="832" t="s">
        <v>5735</v>
      </c>
      <c r="F563" s="849">
        <v>13</v>
      </c>
      <c r="G563" s="849">
        <v>312</v>
      </c>
      <c r="H563" s="849">
        <v>0.54166666666666663</v>
      </c>
      <c r="I563" s="849">
        <v>24</v>
      </c>
      <c r="J563" s="849">
        <v>24</v>
      </c>
      <c r="K563" s="849">
        <v>576</v>
      </c>
      <c r="L563" s="849">
        <v>1</v>
      </c>
      <c r="M563" s="849">
        <v>24</v>
      </c>
      <c r="N563" s="849">
        <v>20</v>
      </c>
      <c r="O563" s="849">
        <v>480</v>
      </c>
      <c r="P563" s="837">
        <v>0.83333333333333337</v>
      </c>
      <c r="Q563" s="850">
        <v>24</v>
      </c>
    </row>
    <row r="564" spans="1:17" ht="14.4" customHeight="1" x14ac:dyDescent="0.3">
      <c r="A564" s="831" t="s">
        <v>5886</v>
      </c>
      <c r="B564" s="832" t="s">
        <v>5713</v>
      </c>
      <c r="C564" s="832" t="s">
        <v>5586</v>
      </c>
      <c r="D564" s="832" t="s">
        <v>5738</v>
      </c>
      <c r="E564" s="832" t="s">
        <v>5739</v>
      </c>
      <c r="F564" s="849">
        <v>8</v>
      </c>
      <c r="G564" s="849">
        <v>440</v>
      </c>
      <c r="H564" s="849">
        <v>1</v>
      </c>
      <c r="I564" s="849">
        <v>55</v>
      </c>
      <c r="J564" s="849">
        <v>8</v>
      </c>
      <c r="K564" s="849">
        <v>440</v>
      </c>
      <c r="L564" s="849">
        <v>1</v>
      </c>
      <c r="M564" s="849">
        <v>55</v>
      </c>
      <c r="N564" s="849">
        <v>2</v>
      </c>
      <c r="O564" s="849">
        <v>110</v>
      </c>
      <c r="P564" s="837">
        <v>0.25</v>
      </c>
      <c r="Q564" s="850">
        <v>55</v>
      </c>
    </row>
    <row r="565" spans="1:17" ht="14.4" customHeight="1" x14ac:dyDescent="0.3">
      <c r="A565" s="831" t="s">
        <v>5886</v>
      </c>
      <c r="B565" s="832" t="s">
        <v>5713</v>
      </c>
      <c r="C565" s="832" t="s">
        <v>5586</v>
      </c>
      <c r="D565" s="832" t="s">
        <v>5740</v>
      </c>
      <c r="E565" s="832" t="s">
        <v>5741</v>
      </c>
      <c r="F565" s="849">
        <v>631</v>
      </c>
      <c r="G565" s="849">
        <v>48587</v>
      </c>
      <c r="H565" s="849">
        <v>0.8481182795698925</v>
      </c>
      <c r="I565" s="849">
        <v>77</v>
      </c>
      <c r="J565" s="849">
        <v>744</v>
      </c>
      <c r="K565" s="849">
        <v>57288</v>
      </c>
      <c r="L565" s="849">
        <v>1</v>
      </c>
      <c r="M565" s="849">
        <v>77</v>
      </c>
      <c r="N565" s="849">
        <v>735</v>
      </c>
      <c r="O565" s="849">
        <v>56595</v>
      </c>
      <c r="P565" s="837">
        <v>0.98790322580645162</v>
      </c>
      <c r="Q565" s="850">
        <v>77</v>
      </c>
    </row>
    <row r="566" spans="1:17" ht="14.4" customHeight="1" x14ac:dyDescent="0.3">
      <c r="A566" s="831" t="s">
        <v>5886</v>
      </c>
      <c r="B566" s="832" t="s">
        <v>5713</v>
      </c>
      <c r="C566" s="832" t="s">
        <v>5586</v>
      </c>
      <c r="D566" s="832" t="s">
        <v>5744</v>
      </c>
      <c r="E566" s="832" t="s">
        <v>5745</v>
      </c>
      <c r="F566" s="849">
        <v>120</v>
      </c>
      <c r="G566" s="849">
        <v>2880</v>
      </c>
      <c r="H566" s="849">
        <v>0.68181818181818177</v>
      </c>
      <c r="I566" s="849">
        <v>24</v>
      </c>
      <c r="J566" s="849">
        <v>176</v>
      </c>
      <c r="K566" s="849">
        <v>4224</v>
      </c>
      <c r="L566" s="849">
        <v>1</v>
      </c>
      <c r="M566" s="849">
        <v>24</v>
      </c>
      <c r="N566" s="849">
        <v>190</v>
      </c>
      <c r="O566" s="849">
        <v>4560</v>
      </c>
      <c r="P566" s="837">
        <v>1.0795454545454546</v>
      </c>
      <c r="Q566" s="850">
        <v>24</v>
      </c>
    </row>
    <row r="567" spans="1:17" ht="14.4" customHeight="1" x14ac:dyDescent="0.3">
      <c r="A567" s="831" t="s">
        <v>5886</v>
      </c>
      <c r="B567" s="832" t="s">
        <v>5713</v>
      </c>
      <c r="C567" s="832" t="s">
        <v>5586</v>
      </c>
      <c r="D567" s="832" t="s">
        <v>5752</v>
      </c>
      <c r="E567" s="832" t="s">
        <v>5753</v>
      </c>
      <c r="F567" s="849">
        <v>2</v>
      </c>
      <c r="G567" s="849">
        <v>1262</v>
      </c>
      <c r="H567" s="849"/>
      <c r="I567" s="849">
        <v>631</v>
      </c>
      <c r="J567" s="849"/>
      <c r="K567" s="849"/>
      <c r="L567" s="849"/>
      <c r="M567" s="849"/>
      <c r="N567" s="849">
        <v>1</v>
      </c>
      <c r="O567" s="849">
        <v>631</v>
      </c>
      <c r="P567" s="837"/>
      <c r="Q567" s="850">
        <v>631</v>
      </c>
    </row>
    <row r="568" spans="1:17" ht="14.4" customHeight="1" x14ac:dyDescent="0.3">
      <c r="A568" s="831" t="s">
        <v>5886</v>
      </c>
      <c r="B568" s="832" t="s">
        <v>5713</v>
      </c>
      <c r="C568" s="832" t="s">
        <v>5586</v>
      </c>
      <c r="D568" s="832" t="s">
        <v>5756</v>
      </c>
      <c r="E568" s="832" t="s">
        <v>5757</v>
      </c>
      <c r="F568" s="849">
        <v>25</v>
      </c>
      <c r="G568" s="849">
        <v>1650</v>
      </c>
      <c r="H568" s="849">
        <v>0.43103448275862066</v>
      </c>
      <c r="I568" s="849">
        <v>66</v>
      </c>
      <c r="J568" s="849">
        <v>58</v>
      </c>
      <c r="K568" s="849">
        <v>3828</v>
      </c>
      <c r="L568" s="849">
        <v>1</v>
      </c>
      <c r="M568" s="849">
        <v>66</v>
      </c>
      <c r="N568" s="849">
        <v>23</v>
      </c>
      <c r="O568" s="849">
        <v>1518</v>
      </c>
      <c r="P568" s="837">
        <v>0.39655172413793105</v>
      </c>
      <c r="Q568" s="850">
        <v>66</v>
      </c>
    </row>
    <row r="569" spans="1:17" ht="14.4" customHeight="1" x14ac:dyDescent="0.3">
      <c r="A569" s="831" t="s">
        <v>5886</v>
      </c>
      <c r="B569" s="832" t="s">
        <v>5713</v>
      </c>
      <c r="C569" s="832" t="s">
        <v>5586</v>
      </c>
      <c r="D569" s="832" t="s">
        <v>5758</v>
      </c>
      <c r="E569" s="832" t="s">
        <v>5759</v>
      </c>
      <c r="F569" s="849"/>
      <c r="G569" s="849"/>
      <c r="H569" s="849"/>
      <c r="I569" s="849"/>
      <c r="J569" s="849">
        <v>2</v>
      </c>
      <c r="K569" s="849">
        <v>598</v>
      </c>
      <c r="L569" s="849">
        <v>1</v>
      </c>
      <c r="M569" s="849">
        <v>299</v>
      </c>
      <c r="N569" s="849"/>
      <c r="O569" s="849"/>
      <c r="P569" s="837"/>
      <c r="Q569" s="850"/>
    </row>
    <row r="570" spans="1:17" ht="14.4" customHeight="1" x14ac:dyDescent="0.3">
      <c r="A570" s="831" t="s">
        <v>5886</v>
      </c>
      <c r="B570" s="832" t="s">
        <v>5713</v>
      </c>
      <c r="C570" s="832" t="s">
        <v>5586</v>
      </c>
      <c r="D570" s="832" t="s">
        <v>5760</v>
      </c>
      <c r="E570" s="832" t="s">
        <v>5761</v>
      </c>
      <c r="F570" s="849">
        <v>700</v>
      </c>
      <c r="G570" s="849">
        <v>11900</v>
      </c>
      <c r="H570" s="849">
        <v>0.81775700934579443</v>
      </c>
      <c r="I570" s="849">
        <v>17</v>
      </c>
      <c r="J570" s="849">
        <v>856</v>
      </c>
      <c r="K570" s="849">
        <v>14552</v>
      </c>
      <c r="L570" s="849">
        <v>1</v>
      </c>
      <c r="M570" s="849">
        <v>17</v>
      </c>
      <c r="N570" s="849">
        <v>796</v>
      </c>
      <c r="O570" s="849">
        <v>13532</v>
      </c>
      <c r="P570" s="837">
        <v>0.92990654205607481</v>
      </c>
      <c r="Q570" s="850">
        <v>17</v>
      </c>
    </row>
    <row r="571" spans="1:17" ht="14.4" customHeight="1" x14ac:dyDescent="0.3">
      <c r="A571" s="831" t="s">
        <v>5886</v>
      </c>
      <c r="B571" s="832" t="s">
        <v>5713</v>
      </c>
      <c r="C571" s="832" t="s">
        <v>5586</v>
      </c>
      <c r="D571" s="832" t="s">
        <v>5764</v>
      </c>
      <c r="E571" s="832" t="s">
        <v>5765</v>
      </c>
      <c r="F571" s="849">
        <v>50</v>
      </c>
      <c r="G571" s="849">
        <v>17500</v>
      </c>
      <c r="H571" s="849">
        <v>0.96153846153846156</v>
      </c>
      <c r="I571" s="849">
        <v>350</v>
      </c>
      <c r="J571" s="849">
        <v>52</v>
      </c>
      <c r="K571" s="849">
        <v>18200</v>
      </c>
      <c r="L571" s="849">
        <v>1</v>
      </c>
      <c r="M571" s="849">
        <v>350</v>
      </c>
      <c r="N571" s="849">
        <v>98</v>
      </c>
      <c r="O571" s="849">
        <v>34300</v>
      </c>
      <c r="P571" s="837">
        <v>1.8846153846153846</v>
      </c>
      <c r="Q571" s="850">
        <v>350</v>
      </c>
    </row>
    <row r="572" spans="1:17" ht="14.4" customHeight="1" x14ac:dyDescent="0.3">
      <c r="A572" s="831" t="s">
        <v>5886</v>
      </c>
      <c r="B572" s="832" t="s">
        <v>5713</v>
      </c>
      <c r="C572" s="832" t="s">
        <v>5586</v>
      </c>
      <c r="D572" s="832" t="s">
        <v>5766</v>
      </c>
      <c r="E572" s="832" t="s">
        <v>5767</v>
      </c>
      <c r="F572" s="849">
        <v>105</v>
      </c>
      <c r="G572" s="849">
        <v>2625</v>
      </c>
      <c r="H572" s="849">
        <v>0.75539568345323738</v>
      </c>
      <c r="I572" s="849">
        <v>25</v>
      </c>
      <c r="J572" s="849">
        <v>139</v>
      </c>
      <c r="K572" s="849">
        <v>3475</v>
      </c>
      <c r="L572" s="849">
        <v>1</v>
      </c>
      <c r="M572" s="849">
        <v>25</v>
      </c>
      <c r="N572" s="849">
        <v>168</v>
      </c>
      <c r="O572" s="849">
        <v>4200</v>
      </c>
      <c r="P572" s="837">
        <v>1.2086330935251799</v>
      </c>
      <c r="Q572" s="850">
        <v>25</v>
      </c>
    </row>
    <row r="573" spans="1:17" ht="14.4" customHeight="1" x14ac:dyDescent="0.3">
      <c r="A573" s="831" t="s">
        <v>5886</v>
      </c>
      <c r="B573" s="832" t="s">
        <v>5713</v>
      </c>
      <c r="C573" s="832" t="s">
        <v>5586</v>
      </c>
      <c r="D573" s="832" t="s">
        <v>5768</v>
      </c>
      <c r="E573" s="832" t="s">
        <v>5769</v>
      </c>
      <c r="F573" s="849">
        <v>8</v>
      </c>
      <c r="G573" s="849">
        <v>5936</v>
      </c>
      <c r="H573" s="849">
        <v>2.6666666666666665</v>
      </c>
      <c r="I573" s="849">
        <v>742</v>
      </c>
      <c r="J573" s="849">
        <v>3</v>
      </c>
      <c r="K573" s="849">
        <v>2226</v>
      </c>
      <c r="L573" s="849">
        <v>1</v>
      </c>
      <c r="M573" s="849">
        <v>742</v>
      </c>
      <c r="N573" s="849">
        <v>5</v>
      </c>
      <c r="O573" s="849">
        <v>3710</v>
      </c>
      <c r="P573" s="837">
        <v>1.6666666666666667</v>
      </c>
      <c r="Q573" s="850">
        <v>742</v>
      </c>
    </row>
    <row r="574" spans="1:17" ht="14.4" customHeight="1" x14ac:dyDescent="0.3">
      <c r="A574" s="831" t="s">
        <v>5886</v>
      </c>
      <c r="B574" s="832" t="s">
        <v>5713</v>
      </c>
      <c r="C574" s="832" t="s">
        <v>5586</v>
      </c>
      <c r="D574" s="832" t="s">
        <v>5770</v>
      </c>
      <c r="E574" s="832" t="s">
        <v>5771</v>
      </c>
      <c r="F574" s="849">
        <v>15</v>
      </c>
      <c r="G574" s="849">
        <v>2715</v>
      </c>
      <c r="H574" s="849">
        <v>1.1538461538461537</v>
      </c>
      <c r="I574" s="849">
        <v>181</v>
      </c>
      <c r="J574" s="849">
        <v>13</v>
      </c>
      <c r="K574" s="849">
        <v>2353</v>
      </c>
      <c r="L574" s="849">
        <v>1</v>
      </c>
      <c r="M574" s="849">
        <v>181</v>
      </c>
      <c r="N574" s="849">
        <v>5</v>
      </c>
      <c r="O574" s="849">
        <v>905</v>
      </c>
      <c r="P574" s="837">
        <v>0.38461538461538464</v>
      </c>
      <c r="Q574" s="850">
        <v>181</v>
      </c>
    </row>
    <row r="575" spans="1:17" ht="14.4" customHeight="1" x14ac:dyDescent="0.3">
      <c r="A575" s="831" t="s">
        <v>5886</v>
      </c>
      <c r="B575" s="832" t="s">
        <v>5713</v>
      </c>
      <c r="C575" s="832" t="s">
        <v>5586</v>
      </c>
      <c r="D575" s="832" t="s">
        <v>5776</v>
      </c>
      <c r="E575" s="832" t="s">
        <v>5777</v>
      </c>
      <c r="F575" s="849">
        <v>86</v>
      </c>
      <c r="G575" s="849">
        <v>21844</v>
      </c>
      <c r="H575" s="849">
        <v>0.53749999999999998</v>
      </c>
      <c r="I575" s="849">
        <v>254</v>
      </c>
      <c r="J575" s="849">
        <v>160</v>
      </c>
      <c r="K575" s="849">
        <v>40640</v>
      </c>
      <c r="L575" s="849">
        <v>1</v>
      </c>
      <c r="M575" s="849">
        <v>254</v>
      </c>
      <c r="N575" s="849">
        <v>141</v>
      </c>
      <c r="O575" s="849">
        <v>35814</v>
      </c>
      <c r="P575" s="837">
        <v>0.88124999999999998</v>
      </c>
      <c r="Q575" s="850">
        <v>254</v>
      </c>
    </row>
    <row r="576" spans="1:17" ht="14.4" customHeight="1" x14ac:dyDescent="0.3">
      <c r="A576" s="831" t="s">
        <v>5886</v>
      </c>
      <c r="B576" s="832" t="s">
        <v>5713</v>
      </c>
      <c r="C576" s="832" t="s">
        <v>5586</v>
      </c>
      <c r="D576" s="832" t="s">
        <v>5778</v>
      </c>
      <c r="E576" s="832" t="s">
        <v>5779</v>
      </c>
      <c r="F576" s="849">
        <v>9</v>
      </c>
      <c r="G576" s="849">
        <v>2412</v>
      </c>
      <c r="H576" s="849">
        <v>3</v>
      </c>
      <c r="I576" s="849">
        <v>268</v>
      </c>
      <c r="J576" s="849">
        <v>3</v>
      </c>
      <c r="K576" s="849">
        <v>804</v>
      </c>
      <c r="L576" s="849">
        <v>1</v>
      </c>
      <c r="M576" s="849">
        <v>268</v>
      </c>
      <c r="N576" s="849">
        <v>5</v>
      </c>
      <c r="O576" s="849">
        <v>1340</v>
      </c>
      <c r="P576" s="837">
        <v>1.6666666666666667</v>
      </c>
      <c r="Q576" s="850">
        <v>268</v>
      </c>
    </row>
    <row r="577" spans="1:17" ht="14.4" customHeight="1" x14ac:dyDescent="0.3">
      <c r="A577" s="831" t="s">
        <v>5886</v>
      </c>
      <c r="B577" s="832" t="s">
        <v>5713</v>
      </c>
      <c r="C577" s="832" t="s">
        <v>5586</v>
      </c>
      <c r="D577" s="832" t="s">
        <v>5782</v>
      </c>
      <c r="E577" s="832" t="s">
        <v>5783</v>
      </c>
      <c r="F577" s="849">
        <v>9</v>
      </c>
      <c r="G577" s="849">
        <v>1953</v>
      </c>
      <c r="H577" s="849">
        <v>0.5</v>
      </c>
      <c r="I577" s="849">
        <v>217</v>
      </c>
      <c r="J577" s="849">
        <v>18</v>
      </c>
      <c r="K577" s="849">
        <v>3906</v>
      </c>
      <c r="L577" s="849">
        <v>1</v>
      </c>
      <c r="M577" s="849">
        <v>217</v>
      </c>
      <c r="N577" s="849">
        <v>6</v>
      </c>
      <c r="O577" s="849">
        <v>1302</v>
      </c>
      <c r="P577" s="837">
        <v>0.33333333333333331</v>
      </c>
      <c r="Q577" s="850">
        <v>217</v>
      </c>
    </row>
    <row r="578" spans="1:17" ht="14.4" customHeight="1" x14ac:dyDescent="0.3">
      <c r="A578" s="831" t="s">
        <v>5886</v>
      </c>
      <c r="B578" s="832" t="s">
        <v>5713</v>
      </c>
      <c r="C578" s="832" t="s">
        <v>5586</v>
      </c>
      <c r="D578" s="832" t="s">
        <v>5784</v>
      </c>
      <c r="E578" s="832" t="s">
        <v>5785</v>
      </c>
      <c r="F578" s="849">
        <v>1</v>
      </c>
      <c r="G578" s="849">
        <v>37</v>
      </c>
      <c r="H578" s="849">
        <v>0.2</v>
      </c>
      <c r="I578" s="849">
        <v>37</v>
      </c>
      <c r="J578" s="849">
        <v>5</v>
      </c>
      <c r="K578" s="849">
        <v>185</v>
      </c>
      <c r="L578" s="849">
        <v>1</v>
      </c>
      <c r="M578" s="849">
        <v>37</v>
      </c>
      <c r="N578" s="849"/>
      <c r="O578" s="849"/>
      <c r="P578" s="837"/>
      <c r="Q578" s="850"/>
    </row>
    <row r="579" spans="1:17" ht="14.4" customHeight="1" x14ac:dyDescent="0.3">
      <c r="A579" s="831" t="s">
        <v>5886</v>
      </c>
      <c r="B579" s="832" t="s">
        <v>5713</v>
      </c>
      <c r="C579" s="832" t="s">
        <v>5586</v>
      </c>
      <c r="D579" s="832" t="s">
        <v>5786</v>
      </c>
      <c r="E579" s="832" t="s">
        <v>5787</v>
      </c>
      <c r="F579" s="849">
        <v>9</v>
      </c>
      <c r="G579" s="849">
        <v>5328</v>
      </c>
      <c r="H579" s="849">
        <v>3</v>
      </c>
      <c r="I579" s="849">
        <v>592</v>
      </c>
      <c r="J579" s="849">
        <v>3</v>
      </c>
      <c r="K579" s="849">
        <v>1776</v>
      </c>
      <c r="L579" s="849">
        <v>1</v>
      </c>
      <c r="M579" s="849">
        <v>592</v>
      </c>
      <c r="N579" s="849">
        <v>5</v>
      </c>
      <c r="O579" s="849">
        <v>2960</v>
      </c>
      <c r="P579" s="837">
        <v>1.6666666666666667</v>
      </c>
      <c r="Q579" s="850">
        <v>592</v>
      </c>
    </row>
    <row r="580" spans="1:17" ht="14.4" customHeight="1" x14ac:dyDescent="0.3">
      <c r="A580" s="831" t="s">
        <v>5886</v>
      </c>
      <c r="B580" s="832" t="s">
        <v>5713</v>
      </c>
      <c r="C580" s="832" t="s">
        <v>5586</v>
      </c>
      <c r="D580" s="832" t="s">
        <v>5788</v>
      </c>
      <c r="E580" s="832" t="s">
        <v>5789</v>
      </c>
      <c r="F580" s="849">
        <v>10</v>
      </c>
      <c r="G580" s="849">
        <v>500</v>
      </c>
      <c r="H580" s="849">
        <v>1.1111111111111112</v>
      </c>
      <c r="I580" s="849">
        <v>50</v>
      </c>
      <c r="J580" s="849">
        <v>9</v>
      </c>
      <c r="K580" s="849">
        <v>450</v>
      </c>
      <c r="L580" s="849">
        <v>1</v>
      </c>
      <c r="M580" s="849">
        <v>50</v>
      </c>
      <c r="N580" s="849">
        <v>5</v>
      </c>
      <c r="O580" s="849">
        <v>250</v>
      </c>
      <c r="P580" s="837">
        <v>0.55555555555555558</v>
      </c>
      <c r="Q580" s="850">
        <v>50</v>
      </c>
    </row>
    <row r="581" spans="1:17" ht="14.4" customHeight="1" x14ac:dyDescent="0.3">
      <c r="A581" s="831" t="s">
        <v>5886</v>
      </c>
      <c r="B581" s="832" t="s">
        <v>5713</v>
      </c>
      <c r="C581" s="832" t="s">
        <v>5586</v>
      </c>
      <c r="D581" s="832" t="s">
        <v>5790</v>
      </c>
      <c r="E581" s="832" t="s">
        <v>5791</v>
      </c>
      <c r="F581" s="849">
        <v>10</v>
      </c>
      <c r="G581" s="849">
        <v>5470</v>
      </c>
      <c r="H581" s="849">
        <v>3.3333333333333335</v>
      </c>
      <c r="I581" s="849">
        <v>547</v>
      </c>
      <c r="J581" s="849">
        <v>3</v>
      </c>
      <c r="K581" s="849">
        <v>1641</v>
      </c>
      <c r="L581" s="849">
        <v>1</v>
      </c>
      <c r="M581" s="849">
        <v>547</v>
      </c>
      <c r="N581" s="849">
        <v>8</v>
      </c>
      <c r="O581" s="849">
        <v>4376</v>
      </c>
      <c r="P581" s="837">
        <v>2.6666666666666665</v>
      </c>
      <c r="Q581" s="850">
        <v>547</v>
      </c>
    </row>
    <row r="582" spans="1:17" ht="14.4" customHeight="1" x14ac:dyDescent="0.3">
      <c r="A582" s="831" t="s">
        <v>5886</v>
      </c>
      <c r="B582" s="832" t="s">
        <v>5713</v>
      </c>
      <c r="C582" s="832" t="s">
        <v>5586</v>
      </c>
      <c r="D582" s="832" t="s">
        <v>5792</v>
      </c>
      <c r="E582" s="832" t="s">
        <v>5793</v>
      </c>
      <c r="F582" s="849">
        <v>1</v>
      </c>
      <c r="G582" s="849">
        <v>516</v>
      </c>
      <c r="H582" s="849"/>
      <c r="I582" s="849">
        <v>516</v>
      </c>
      <c r="J582" s="849"/>
      <c r="K582" s="849"/>
      <c r="L582" s="849"/>
      <c r="M582" s="849"/>
      <c r="N582" s="849">
        <v>1</v>
      </c>
      <c r="O582" s="849">
        <v>518</v>
      </c>
      <c r="P582" s="837"/>
      <c r="Q582" s="850">
        <v>518</v>
      </c>
    </row>
    <row r="583" spans="1:17" ht="14.4" customHeight="1" x14ac:dyDescent="0.3">
      <c r="A583" s="831" t="s">
        <v>5886</v>
      </c>
      <c r="B583" s="832" t="s">
        <v>5713</v>
      </c>
      <c r="C583" s="832" t="s">
        <v>5586</v>
      </c>
      <c r="D583" s="832" t="s">
        <v>5794</v>
      </c>
      <c r="E583" s="832" t="s">
        <v>5795</v>
      </c>
      <c r="F583" s="849">
        <v>10</v>
      </c>
      <c r="G583" s="849">
        <v>7360</v>
      </c>
      <c r="H583" s="849">
        <v>3.3333333333333335</v>
      </c>
      <c r="I583" s="849">
        <v>736</v>
      </c>
      <c r="J583" s="849">
        <v>3</v>
      </c>
      <c r="K583" s="849">
        <v>2208</v>
      </c>
      <c r="L583" s="849">
        <v>1</v>
      </c>
      <c r="M583" s="849">
        <v>736</v>
      </c>
      <c r="N583" s="849">
        <v>5</v>
      </c>
      <c r="O583" s="849">
        <v>3680</v>
      </c>
      <c r="P583" s="837">
        <v>1.6666666666666667</v>
      </c>
      <c r="Q583" s="850">
        <v>736</v>
      </c>
    </row>
    <row r="584" spans="1:17" ht="14.4" customHeight="1" x14ac:dyDescent="0.3">
      <c r="A584" s="831" t="s">
        <v>5886</v>
      </c>
      <c r="B584" s="832" t="s">
        <v>5713</v>
      </c>
      <c r="C584" s="832" t="s">
        <v>5586</v>
      </c>
      <c r="D584" s="832" t="s">
        <v>5796</v>
      </c>
      <c r="E584" s="832" t="s">
        <v>5797</v>
      </c>
      <c r="F584" s="849">
        <v>4</v>
      </c>
      <c r="G584" s="849">
        <v>1316</v>
      </c>
      <c r="H584" s="849"/>
      <c r="I584" s="849">
        <v>329</v>
      </c>
      <c r="J584" s="849"/>
      <c r="K584" s="849"/>
      <c r="L584" s="849"/>
      <c r="M584" s="849"/>
      <c r="N584" s="849">
        <v>2</v>
      </c>
      <c r="O584" s="849">
        <v>658</v>
      </c>
      <c r="P584" s="837"/>
      <c r="Q584" s="850">
        <v>329</v>
      </c>
    </row>
    <row r="585" spans="1:17" ht="14.4" customHeight="1" x14ac:dyDescent="0.3">
      <c r="A585" s="831" t="s">
        <v>5886</v>
      </c>
      <c r="B585" s="832" t="s">
        <v>5713</v>
      </c>
      <c r="C585" s="832" t="s">
        <v>5586</v>
      </c>
      <c r="D585" s="832" t="s">
        <v>5798</v>
      </c>
      <c r="E585" s="832" t="s">
        <v>5799</v>
      </c>
      <c r="F585" s="849">
        <v>9</v>
      </c>
      <c r="G585" s="849">
        <v>3114</v>
      </c>
      <c r="H585" s="849">
        <v>3</v>
      </c>
      <c r="I585" s="849">
        <v>346</v>
      </c>
      <c r="J585" s="849">
        <v>3</v>
      </c>
      <c r="K585" s="849">
        <v>1038</v>
      </c>
      <c r="L585" s="849">
        <v>1</v>
      </c>
      <c r="M585" s="849">
        <v>346</v>
      </c>
      <c r="N585" s="849">
        <v>5</v>
      </c>
      <c r="O585" s="849">
        <v>1730</v>
      </c>
      <c r="P585" s="837">
        <v>1.6666666666666667</v>
      </c>
      <c r="Q585" s="850">
        <v>346</v>
      </c>
    </row>
    <row r="586" spans="1:17" ht="14.4" customHeight="1" x14ac:dyDescent="0.3">
      <c r="A586" s="831" t="s">
        <v>5886</v>
      </c>
      <c r="B586" s="832" t="s">
        <v>5713</v>
      </c>
      <c r="C586" s="832" t="s">
        <v>5586</v>
      </c>
      <c r="D586" s="832" t="s">
        <v>5802</v>
      </c>
      <c r="E586" s="832" t="s">
        <v>5803</v>
      </c>
      <c r="F586" s="849">
        <v>12</v>
      </c>
      <c r="G586" s="849">
        <v>2784</v>
      </c>
      <c r="H586" s="849">
        <v>3</v>
      </c>
      <c r="I586" s="849">
        <v>232</v>
      </c>
      <c r="J586" s="849">
        <v>4</v>
      </c>
      <c r="K586" s="849">
        <v>928</v>
      </c>
      <c r="L586" s="849">
        <v>1</v>
      </c>
      <c r="M586" s="849">
        <v>232</v>
      </c>
      <c r="N586" s="849">
        <v>7</v>
      </c>
      <c r="O586" s="849">
        <v>1624</v>
      </c>
      <c r="P586" s="837">
        <v>1.75</v>
      </c>
      <c r="Q586" s="850">
        <v>232</v>
      </c>
    </row>
    <row r="587" spans="1:17" ht="14.4" customHeight="1" x14ac:dyDescent="0.3">
      <c r="A587" s="831" t="s">
        <v>5886</v>
      </c>
      <c r="B587" s="832" t="s">
        <v>5713</v>
      </c>
      <c r="C587" s="832" t="s">
        <v>5586</v>
      </c>
      <c r="D587" s="832" t="s">
        <v>5806</v>
      </c>
      <c r="E587" s="832" t="s">
        <v>5807</v>
      </c>
      <c r="F587" s="849">
        <v>1</v>
      </c>
      <c r="G587" s="849">
        <v>233</v>
      </c>
      <c r="H587" s="849">
        <v>1</v>
      </c>
      <c r="I587" s="849">
        <v>233</v>
      </c>
      <c r="J587" s="849">
        <v>1</v>
      </c>
      <c r="K587" s="849">
        <v>233</v>
      </c>
      <c r="L587" s="849">
        <v>1</v>
      </c>
      <c r="M587" s="849">
        <v>233</v>
      </c>
      <c r="N587" s="849"/>
      <c r="O587" s="849"/>
      <c r="P587" s="837"/>
      <c r="Q587" s="850"/>
    </row>
    <row r="588" spans="1:17" ht="14.4" customHeight="1" x14ac:dyDescent="0.3">
      <c r="A588" s="831" t="s">
        <v>5886</v>
      </c>
      <c r="B588" s="832" t="s">
        <v>5713</v>
      </c>
      <c r="C588" s="832" t="s">
        <v>5586</v>
      </c>
      <c r="D588" s="832" t="s">
        <v>5808</v>
      </c>
      <c r="E588" s="832" t="s">
        <v>5809</v>
      </c>
      <c r="F588" s="849"/>
      <c r="G588" s="849"/>
      <c r="H588" s="849"/>
      <c r="I588" s="849"/>
      <c r="J588" s="849">
        <v>2</v>
      </c>
      <c r="K588" s="849">
        <v>820</v>
      </c>
      <c r="L588" s="849">
        <v>1</v>
      </c>
      <c r="M588" s="849">
        <v>410</v>
      </c>
      <c r="N588" s="849"/>
      <c r="O588" s="849"/>
      <c r="P588" s="837"/>
      <c r="Q588" s="850"/>
    </row>
    <row r="589" spans="1:17" ht="14.4" customHeight="1" x14ac:dyDescent="0.3">
      <c r="A589" s="831" t="s">
        <v>5886</v>
      </c>
      <c r="B589" s="832" t="s">
        <v>5713</v>
      </c>
      <c r="C589" s="832" t="s">
        <v>5586</v>
      </c>
      <c r="D589" s="832" t="s">
        <v>5810</v>
      </c>
      <c r="E589" s="832" t="s">
        <v>5811</v>
      </c>
      <c r="F589" s="849">
        <v>1</v>
      </c>
      <c r="G589" s="849">
        <v>652</v>
      </c>
      <c r="H589" s="849"/>
      <c r="I589" s="849">
        <v>652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5886</v>
      </c>
      <c r="B590" s="832" t="s">
        <v>5713</v>
      </c>
      <c r="C590" s="832" t="s">
        <v>5586</v>
      </c>
      <c r="D590" s="832" t="s">
        <v>5812</v>
      </c>
      <c r="E590" s="832" t="s">
        <v>5813</v>
      </c>
      <c r="F590" s="849"/>
      <c r="G590" s="849"/>
      <c r="H590" s="849"/>
      <c r="I590" s="849"/>
      <c r="J590" s="849">
        <v>2</v>
      </c>
      <c r="K590" s="849">
        <v>1180</v>
      </c>
      <c r="L590" s="849">
        <v>1</v>
      </c>
      <c r="M590" s="849">
        <v>590</v>
      </c>
      <c r="N590" s="849"/>
      <c r="O590" s="849"/>
      <c r="P590" s="837"/>
      <c r="Q590" s="850"/>
    </row>
    <row r="591" spans="1:17" ht="14.4" customHeight="1" x14ac:dyDescent="0.3">
      <c r="A591" s="831" t="s">
        <v>5886</v>
      </c>
      <c r="B591" s="832" t="s">
        <v>5713</v>
      </c>
      <c r="C591" s="832" t="s">
        <v>5586</v>
      </c>
      <c r="D591" s="832" t="s">
        <v>5818</v>
      </c>
      <c r="E591" s="832" t="s">
        <v>5819</v>
      </c>
      <c r="F591" s="849"/>
      <c r="G591" s="849"/>
      <c r="H591" s="849"/>
      <c r="I591" s="849"/>
      <c r="J591" s="849">
        <v>2</v>
      </c>
      <c r="K591" s="849">
        <v>340</v>
      </c>
      <c r="L591" s="849">
        <v>1</v>
      </c>
      <c r="M591" s="849">
        <v>170</v>
      </c>
      <c r="N591" s="849"/>
      <c r="O591" s="849"/>
      <c r="P591" s="837"/>
      <c r="Q591" s="850"/>
    </row>
    <row r="592" spans="1:17" ht="14.4" customHeight="1" x14ac:dyDescent="0.3">
      <c r="A592" s="831" t="s">
        <v>5886</v>
      </c>
      <c r="B592" s="832" t="s">
        <v>5713</v>
      </c>
      <c r="C592" s="832" t="s">
        <v>5586</v>
      </c>
      <c r="D592" s="832" t="s">
        <v>5820</v>
      </c>
      <c r="E592" s="832" t="s">
        <v>5821</v>
      </c>
      <c r="F592" s="849">
        <v>30</v>
      </c>
      <c r="G592" s="849">
        <v>23670</v>
      </c>
      <c r="H592" s="849">
        <v>3.3333333333333335</v>
      </c>
      <c r="I592" s="849">
        <v>789</v>
      </c>
      <c r="J592" s="849">
        <v>9</v>
      </c>
      <c r="K592" s="849">
        <v>7101</v>
      </c>
      <c r="L592" s="849">
        <v>1</v>
      </c>
      <c r="M592" s="849">
        <v>789</v>
      </c>
      <c r="N592" s="849">
        <v>11</v>
      </c>
      <c r="O592" s="849">
        <v>8679</v>
      </c>
      <c r="P592" s="837">
        <v>1.2222222222222223</v>
      </c>
      <c r="Q592" s="850">
        <v>789</v>
      </c>
    </row>
    <row r="593" spans="1:17" ht="14.4" customHeight="1" x14ac:dyDescent="0.3">
      <c r="A593" s="831" t="s">
        <v>5886</v>
      </c>
      <c r="B593" s="832" t="s">
        <v>5713</v>
      </c>
      <c r="C593" s="832" t="s">
        <v>5586</v>
      </c>
      <c r="D593" s="832" t="s">
        <v>5822</v>
      </c>
      <c r="E593" s="832" t="s">
        <v>5823</v>
      </c>
      <c r="F593" s="849">
        <v>4</v>
      </c>
      <c r="G593" s="849">
        <v>896</v>
      </c>
      <c r="H593" s="849"/>
      <c r="I593" s="849">
        <v>224</v>
      </c>
      <c r="J593" s="849"/>
      <c r="K593" s="849"/>
      <c r="L593" s="849"/>
      <c r="M593" s="849"/>
      <c r="N593" s="849">
        <v>2</v>
      </c>
      <c r="O593" s="849">
        <v>448</v>
      </c>
      <c r="P593" s="837"/>
      <c r="Q593" s="850">
        <v>224</v>
      </c>
    </row>
    <row r="594" spans="1:17" ht="14.4" customHeight="1" x14ac:dyDescent="0.3">
      <c r="A594" s="831" t="s">
        <v>5886</v>
      </c>
      <c r="B594" s="832" t="s">
        <v>5713</v>
      </c>
      <c r="C594" s="832" t="s">
        <v>5586</v>
      </c>
      <c r="D594" s="832" t="s">
        <v>5824</v>
      </c>
      <c r="E594" s="832" t="s">
        <v>5825</v>
      </c>
      <c r="F594" s="849">
        <v>1</v>
      </c>
      <c r="G594" s="849">
        <v>566</v>
      </c>
      <c r="H594" s="849">
        <v>1</v>
      </c>
      <c r="I594" s="849">
        <v>566</v>
      </c>
      <c r="J594" s="849">
        <v>1</v>
      </c>
      <c r="K594" s="849">
        <v>566</v>
      </c>
      <c r="L594" s="849">
        <v>1</v>
      </c>
      <c r="M594" s="849">
        <v>566</v>
      </c>
      <c r="N594" s="849"/>
      <c r="O594" s="849"/>
      <c r="P594" s="837"/>
      <c r="Q594" s="850"/>
    </row>
    <row r="595" spans="1:17" ht="14.4" customHeight="1" x14ac:dyDescent="0.3">
      <c r="A595" s="831" t="s">
        <v>5886</v>
      </c>
      <c r="B595" s="832" t="s">
        <v>5713</v>
      </c>
      <c r="C595" s="832" t="s">
        <v>5586</v>
      </c>
      <c r="D595" s="832" t="s">
        <v>5826</v>
      </c>
      <c r="E595" s="832" t="s">
        <v>5827</v>
      </c>
      <c r="F595" s="849">
        <v>2</v>
      </c>
      <c r="G595" s="849">
        <v>1838</v>
      </c>
      <c r="H595" s="849"/>
      <c r="I595" s="849">
        <v>919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5886</v>
      </c>
      <c r="B596" s="832" t="s">
        <v>5713</v>
      </c>
      <c r="C596" s="832" t="s">
        <v>5586</v>
      </c>
      <c r="D596" s="832" t="s">
        <v>5828</v>
      </c>
      <c r="E596" s="832" t="s">
        <v>5829</v>
      </c>
      <c r="F596" s="849">
        <v>2</v>
      </c>
      <c r="G596" s="849">
        <v>1792</v>
      </c>
      <c r="H596" s="849"/>
      <c r="I596" s="849">
        <v>896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5887</v>
      </c>
      <c r="B597" s="832" t="s">
        <v>5394</v>
      </c>
      <c r="C597" s="832" t="s">
        <v>5581</v>
      </c>
      <c r="D597" s="832" t="s">
        <v>5582</v>
      </c>
      <c r="E597" s="832" t="s">
        <v>5583</v>
      </c>
      <c r="F597" s="849">
        <v>1</v>
      </c>
      <c r="G597" s="849">
        <v>565.1</v>
      </c>
      <c r="H597" s="849">
        <v>0.5</v>
      </c>
      <c r="I597" s="849">
        <v>565.1</v>
      </c>
      <c r="J597" s="849">
        <v>2</v>
      </c>
      <c r="K597" s="849">
        <v>1130.2</v>
      </c>
      <c r="L597" s="849">
        <v>1</v>
      </c>
      <c r="M597" s="849">
        <v>565.1</v>
      </c>
      <c r="N597" s="849"/>
      <c r="O597" s="849"/>
      <c r="P597" s="837"/>
      <c r="Q597" s="850"/>
    </row>
    <row r="598" spans="1:17" ht="14.4" customHeight="1" x14ac:dyDescent="0.3">
      <c r="A598" s="831" t="s">
        <v>5887</v>
      </c>
      <c r="B598" s="832" t="s">
        <v>5394</v>
      </c>
      <c r="C598" s="832" t="s">
        <v>5581</v>
      </c>
      <c r="D598" s="832" t="s">
        <v>5584</v>
      </c>
      <c r="E598" s="832" t="s">
        <v>5585</v>
      </c>
      <c r="F598" s="849"/>
      <c r="G598" s="849"/>
      <c r="H598" s="849"/>
      <c r="I598" s="849"/>
      <c r="J598" s="849">
        <v>1</v>
      </c>
      <c r="K598" s="849">
        <v>1049</v>
      </c>
      <c r="L598" s="849">
        <v>1</v>
      </c>
      <c r="M598" s="849">
        <v>1049</v>
      </c>
      <c r="N598" s="849"/>
      <c r="O598" s="849"/>
      <c r="P598" s="837"/>
      <c r="Q598" s="850"/>
    </row>
    <row r="599" spans="1:17" ht="14.4" customHeight="1" x14ac:dyDescent="0.3">
      <c r="A599" s="831" t="s">
        <v>5887</v>
      </c>
      <c r="B599" s="832" t="s">
        <v>5394</v>
      </c>
      <c r="C599" s="832" t="s">
        <v>5586</v>
      </c>
      <c r="D599" s="832" t="s">
        <v>5591</v>
      </c>
      <c r="E599" s="832" t="s">
        <v>5592</v>
      </c>
      <c r="F599" s="849">
        <v>5</v>
      </c>
      <c r="G599" s="849">
        <v>185</v>
      </c>
      <c r="H599" s="849">
        <v>1.25</v>
      </c>
      <c r="I599" s="849">
        <v>37</v>
      </c>
      <c r="J599" s="849">
        <v>4</v>
      </c>
      <c r="K599" s="849">
        <v>148</v>
      </c>
      <c r="L599" s="849">
        <v>1</v>
      </c>
      <c r="M599" s="849">
        <v>37</v>
      </c>
      <c r="N599" s="849">
        <v>9</v>
      </c>
      <c r="O599" s="849">
        <v>333</v>
      </c>
      <c r="P599" s="837">
        <v>2.25</v>
      </c>
      <c r="Q599" s="850">
        <v>37</v>
      </c>
    </row>
    <row r="600" spans="1:17" ht="14.4" customHeight="1" x14ac:dyDescent="0.3">
      <c r="A600" s="831" t="s">
        <v>5887</v>
      </c>
      <c r="B600" s="832" t="s">
        <v>5394</v>
      </c>
      <c r="C600" s="832" t="s">
        <v>5586</v>
      </c>
      <c r="D600" s="832" t="s">
        <v>5597</v>
      </c>
      <c r="E600" s="832" t="s">
        <v>5598</v>
      </c>
      <c r="F600" s="849">
        <v>1</v>
      </c>
      <c r="G600" s="849">
        <v>177</v>
      </c>
      <c r="H600" s="849">
        <v>0.5</v>
      </c>
      <c r="I600" s="849">
        <v>177</v>
      </c>
      <c r="J600" s="849">
        <v>2</v>
      </c>
      <c r="K600" s="849">
        <v>354</v>
      </c>
      <c r="L600" s="849">
        <v>1</v>
      </c>
      <c r="M600" s="849">
        <v>177</v>
      </c>
      <c r="N600" s="849"/>
      <c r="O600" s="849"/>
      <c r="P600" s="837"/>
      <c r="Q600" s="850"/>
    </row>
    <row r="601" spans="1:17" ht="14.4" customHeight="1" x14ac:dyDescent="0.3">
      <c r="A601" s="831" t="s">
        <v>5887</v>
      </c>
      <c r="B601" s="832" t="s">
        <v>5394</v>
      </c>
      <c r="C601" s="832" t="s">
        <v>5586</v>
      </c>
      <c r="D601" s="832" t="s">
        <v>5601</v>
      </c>
      <c r="E601" s="832" t="s">
        <v>5602</v>
      </c>
      <c r="F601" s="849">
        <v>1</v>
      </c>
      <c r="G601" s="849">
        <v>49</v>
      </c>
      <c r="H601" s="849">
        <v>0.5</v>
      </c>
      <c r="I601" s="849">
        <v>49</v>
      </c>
      <c r="J601" s="849">
        <v>2</v>
      </c>
      <c r="K601" s="849">
        <v>98</v>
      </c>
      <c r="L601" s="849">
        <v>1</v>
      </c>
      <c r="M601" s="849">
        <v>49</v>
      </c>
      <c r="N601" s="849"/>
      <c r="O601" s="849"/>
      <c r="P601" s="837"/>
      <c r="Q601" s="850"/>
    </row>
    <row r="602" spans="1:17" ht="14.4" customHeight="1" x14ac:dyDescent="0.3">
      <c r="A602" s="831" t="s">
        <v>5887</v>
      </c>
      <c r="B602" s="832" t="s">
        <v>5394</v>
      </c>
      <c r="C602" s="832" t="s">
        <v>5586</v>
      </c>
      <c r="D602" s="832" t="s">
        <v>5613</v>
      </c>
      <c r="E602" s="832" t="s">
        <v>5614</v>
      </c>
      <c r="F602" s="849">
        <v>1</v>
      </c>
      <c r="G602" s="849">
        <v>86</v>
      </c>
      <c r="H602" s="849">
        <v>0.33333333333333331</v>
      </c>
      <c r="I602" s="849">
        <v>86</v>
      </c>
      <c r="J602" s="849">
        <v>3</v>
      </c>
      <c r="K602" s="849">
        <v>258</v>
      </c>
      <c r="L602" s="849">
        <v>1</v>
      </c>
      <c r="M602" s="849">
        <v>86</v>
      </c>
      <c r="N602" s="849"/>
      <c r="O602" s="849"/>
      <c r="P602" s="837"/>
      <c r="Q602" s="850"/>
    </row>
    <row r="603" spans="1:17" ht="14.4" customHeight="1" x14ac:dyDescent="0.3">
      <c r="A603" s="831" t="s">
        <v>5887</v>
      </c>
      <c r="B603" s="832" t="s">
        <v>5394</v>
      </c>
      <c r="C603" s="832" t="s">
        <v>5586</v>
      </c>
      <c r="D603" s="832" t="s">
        <v>5625</v>
      </c>
      <c r="E603" s="832" t="s">
        <v>5626</v>
      </c>
      <c r="F603" s="849"/>
      <c r="G603" s="849"/>
      <c r="H603" s="849"/>
      <c r="I603" s="849"/>
      <c r="J603" s="849">
        <v>1</v>
      </c>
      <c r="K603" s="849">
        <v>475</v>
      </c>
      <c r="L603" s="849">
        <v>1</v>
      </c>
      <c r="M603" s="849">
        <v>475</v>
      </c>
      <c r="N603" s="849"/>
      <c r="O603" s="849"/>
      <c r="P603" s="837"/>
      <c r="Q603" s="850"/>
    </row>
    <row r="604" spans="1:17" ht="14.4" customHeight="1" x14ac:dyDescent="0.3">
      <c r="A604" s="831" t="s">
        <v>5887</v>
      </c>
      <c r="B604" s="832" t="s">
        <v>5394</v>
      </c>
      <c r="C604" s="832" t="s">
        <v>5586</v>
      </c>
      <c r="D604" s="832" t="s">
        <v>5627</v>
      </c>
      <c r="E604" s="832" t="s">
        <v>5628</v>
      </c>
      <c r="F604" s="849">
        <v>1</v>
      </c>
      <c r="G604" s="849">
        <v>173</v>
      </c>
      <c r="H604" s="849">
        <v>1</v>
      </c>
      <c r="I604" s="849">
        <v>173</v>
      </c>
      <c r="J604" s="849">
        <v>1</v>
      </c>
      <c r="K604" s="849">
        <v>173</v>
      </c>
      <c r="L604" s="849">
        <v>1</v>
      </c>
      <c r="M604" s="849">
        <v>173</v>
      </c>
      <c r="N604" s="849">
        <v>1</v>
      </c>
      <c r="O604" s="849">
        <v>174</v>
      </c>
      <c r="P604" s="837">
        <v>1.0057803468208093</v>
      </c>
      <c r="Q604" s="850">
        <v>174</v>
      </c>
    </row>
    <row r="605" spans="1:17" ht="14.4" customHeight="1" x14ac:dyDescent="0.3">
      <c r="A605" s="831" t="s">
        <v>5887</v>
      </c>
      <c r="B605" s="832" t="s">
        <v>5394</v>
      </c>
      <c r="C605" s="832" t="s">
        <v>5586</v>
      </c>
      <c r="D605" s="832" t="s">
        <v>5633</v>
      </c>
      <c r="E605" s="832" t="s">
        <v>5634</v>
      </c>
      <c r="F605" s="849"/>
      <c r="G605" s="849"/>
      <c r="H605" s="849"/>
      <c r="I605" s="849"/>
      <c r="J605" s="849">
        <v>1</v>
      </c>
      <c r="K605" s="849">
        <v>177</v>
      </c>
      <c r="L605" s="849">
        <v>1</v>
      </c>
      <c r="M605" s="849">
        <v>177</v>
      </c>
      <c r="N605" s="849">
        <v>2</v>
      </c>
      <c r="O605" s="849">
        <v>356</v>
      </c>
      <c r="P605" s="837">
        <v>2.0112994350282487</v>
      </c>
      <c r="Q605" s="850">
        <v>178</v>
      </c>
    </row>
    <row r="606" spans="1:17" ht="14.4" customHeight="1" x14ac:dyDescent="0.3">
      <c r="A606" s="831" t="s">
        <v>5887</v>
      </c>
      <c r="B606" s="832" t="s">
        <v>5394</v>
      </c>
      <c r="C606" s="832" t="s">
        <v>5586</v>
      </c>
      <c r="D606" s="832" t="s">
        <v>5637</v>
      </c>
      <c r="E606" s="832" t="s">
        <v>5638</v>
      </c>
      <c r="F606" s="849">
        <v>2</v>
      </c>
      <c r="G606" s="849">
        <v>1402</v>
      </c>
      <c r="H606" s="849">
        <v>0.5</v>
      </c>
      <c r="I606" s="849">
        <v>701</v>
      </c>
      <c r="J606" s="849">
        <v>4</v>
      </c>
      <c r="K606" s="849">
        <v>2804</v>
      </c>
      <c r="L606" s="849">
        <v>1</v>
      </c>
      <c r="M606" s="849">
        <v>701</v>
      </c>
      <c r="N606" s="849">
        <v>1</v>
      </c>
      <c r="O606" s="849">
        <v>702</v>
      </c>
      <c r="P606" s="837">
        <v>0.25035663338088443</v>
      </c>
      <c r="Q606" s="850">
        <v>702</v>
      </c>
    </row>
    <row r="607" spans="1:17" ht="14.4" customHeight="1" x14ac:dyDescent="0.3">
      <c r="A607" s="831" t="s">
        <v>5887</v>
      </c>
      <c r="B607" s="832" t="s">
        <v>5658</v>
      </c>
      <c r="C607" s="832" t="s">
        <v>5586</v>
      </c>
      <c r="D607" s="832" t="s">
        <v>5659</v>
      </c>
      <c r="E607" s="832" t="s">
        <v>5660</v>
      </c>
      <c r="F607" s="849"/>
      <c r="G607" s="849"/>
      <c r="H607" s="849"/>
      <c r="I607" s="849"/>
      <c r="J607" s="849">
        <v>2</v>
      </c>
      <c r="K607" s="849">
        <v>1866</v>
      </c>
      <c r="L607" s="849">
        <v>1</v>
      </c>
      <c r="M607" s="849">
        <v>933</v>
      </c>
      <c r="N607" s="849"/>
      <c r="O607" s="849"/>
      <c r="P607" s="837"/>
      <c r="Q607" s="850"/>
    </row>
    <row r="608" spans="1:17" ht="14.4" customHeight="1" x14ac:dyDescent="0.3">
      <c r="A608" s="831" t="s">
        <v>5887</v>
      </c>
      <c r="B608" s="832" t="s">
        <v>5658</v>
      </c>
      <c r="C608" s="832" t="s">
        <v>5586</v>
      </c>
      <c r="D608" s="832" t="s">
        <v>5663</v>
      </c>
      <c r="E608" s="832" t="s">
        <v>5664</v>
      </c>
      <c r="F608" s="849">
        <v>1</v>
      </c>
      <c r="G608" s="849">
        <v>314</v>
      </c>
      <c r="H608" s="849">
        <v>0.99682539682539684</v>
      </c>
      <c r="I608" s="849">
        <v>314</v>
      </c>
      <c r="J608" s="849">
        <v>1</v>
      </c>
      <c r="K608" s="849">
        <v>315</v>
      </c>
      <c r="L608" s="849">
        <v>1</v>
      </c>
      <c r="M608" s="849">
        <v>315</v>
      </c>
      <c r="N608" s="849"/>
      <c r="O608" s="849"/>
      <c r="P608" s="837"/>
      <c r="Q608" s="850"/>
    </row>
    <row r="609" spans="1:17" ht="14.4" customHeight="1" x14ac:dyDescent="0.3">
      <c r="A609" s="831" t="s">
        <v>5887</v>
      </c>
      <c r="B609" s="832" t="s">
        <v>5658</v>
      </c>
      <c r="C609" s="832" t="s">
        <v>5586</v>
      </c>
      <c r="D609" s="832" t="s">
        <v>5665</v>
      </c>
      <c r="E609" s="832" t="s">
        <v>5666</v>
      </c>
      <c r="F609" s="849">
        <v>17</v>
      </c>
      <c r="G609" s="849">
        <v>391</v>
      </c>
      <c r="H609" s="849">
        <v>1.0625</v>
      </c>
      <c r="I609" s="849">
        <v>23</v>
      </c>
      <c r="J609" s="849">
        <v>16</v>
      </c>
      <c r="K609" s="849">
        <v>368</v>
      </c>
      <c r="L609" s="849">
        <v>1</v>
      </c>
      <c r="M609" s="849">
        <v>23</v>
      </c>
      <c r="N609" s="849"/>
      <c r="O609" s="849"/>
      <c r="P609" s="837"/>
      <c r="Q609" s="850"/>
    </row>
    <row r="610" spans="1:17" ht="14.4" customHeight="1" x14ac:dyDescent="0.3">
      <c r="A610" s="831" t="s">
        <v>5887</v>
      </c>
      <c r="B610" s="832" t="s">
        <v>5658</v>
      </c>
      <c r="C610" s="832" t="s">
        <v>5586</v>
      </c>
      <c r="D610" s="832" t="s">
        <v>5669</v>
      </c>
      <c r="E610" s="832" t="s">
        <v>5670</v>
      </c>
      <c r="F610" s="849">
        <v>11</v>
      </c>
      <c r="G610" s="849">
        <v>14113</v>
      </c>
      <c r="H610" s="849">
        <v>0.57804628302273198</v>
      </c>
      <c r="I610" s="849">
        <v>1283</v>
      </c>
      <c r="J610" s="849">
        <v>19</v>
      </c>
      <c r="K610" s="849">
        <v>24415</v>
      </c>
      <c r="L610" s="849">
        <v>1</v>
      </c>
      <c r="M610" s="849">
        <v>1285</v>
      </c>
      <c r="N610" s="849"/>
      <c r="O610" s="849"/>
      <c r="P610" s="837"/>
      <c r="Q610" s="850"/>
    </row>
    <row r="611" spans="1:17" ht="14.4" customHeight="1" x14ac:dyDescent="0.3">
      <c r="A611" s="831" t="s">
        <v>5887</v>
      </c>
      <c r="B611" s="832" t="s">
        <v>5658</v>
      </c>
      <c r="C611" s="832" t="s">
        <v>5586</v>
      </c>
      <c r="D611" s="832" t="s">
        <v>5671</v>
      </c>
      <c r="E611" s="832" t="s">
        <v>5672</v>
      </c>
      <c r="F611" s="849"/>
      <c r="G611" s="849"/>
      <c r="H611" s="849"/>
      <c r="I611" s="849"/>
      <c r="J611" s="849">
        <v>6</v>
      </c>
      <c r="K611" s="849">
        <v>58572</v>
      </c>
      <c r="L611" s="849">
        <v>1</v>
      </c>
      <c r="M611" s="849">
        <v>9762</v>
      </c>
      <c r="N611" s="849"/>
      <c r="O611" s="849"/>
      <c r="P611" s="837"/>
      <c r="Q611" s="850"/>
    </row>
    <row r="612" spans="1:17" ht="14.4" customHeight="1" x14ac:dyDescent="0.3">
      <c r="A612" s="831" t="s">
        <v>5887</v>
      </c>
      <c r="B612" s="832" t="s">
        <v>5658</v>
      </c>
      <c r="C612" s="832" t="s">
        <v>5586</v>
      </c>
      <c r="D612" s="832" t="s">
        <v>5673</v>
      </c>
      <c r="E612" s="832" t="s">
        <v>5674</v>
      </c>
      <c r="F612" s="849">
        <v>1</v>
      </c>
      <c r="G612" s="849">
        <v>10372</v>
      </c>
      <c r="H612" s="849">
        <v>0.49956651574992778</v>
      </c>
      <c r="I612" s="849">
        <v>10372</v>
      </c>
      <c r="J612" s="849">
        <v>2</v>
      </c>
      <c r="K612" s="849">
        <v>20762</v>
      </c>
      <c r="L612" s="849">
        <v>1</v>
      </c>
      <c r="M612" s="849">
        <v>10381</v>
      </c>
      <c r="N612" s="849"/>
      <c r="O612" s="849"/>
      <c r="P612" s="837"/>
      <c r="Q612" s="850"/>
    </row>
    <row r="613" spans="1:17" ht="14.4" customHeight="1" x14ac:dyDescent="0.3">
      <c r="A613" s="831" t="s">
        <v>5887</v>
      </c>
      <c r="B613" s="832" t="s">
        <v>5658</v>
      </c>
      <c r="C613" s="832" t="s">
        <v>5586</v>
      </c>
      <c r="D613" s="832" t="s">
        <v>5675</v>
      </c>
      <c r="E613" s="832" t="s">
        <v>5676</v>
      </c>
      <c r="F613" s="849">
        <v>11</v>
      </c>
      <c r="G613" s="849">
        <v>4785</v>
      </c>
      <c r="H613" s="849"/>
      <c r="I613" s="849">
        <v>435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5887</v>
      </c>
      <c r="B614" s="832" t="s">
        <v>5658</v>
      </c>
      <c r="C614" s="832" t="s">
        <v>5586</v>
      </c>
      <c r="D614" s="832" t="s">
        <v>5679</v>
      </c>
      <c r="E614" s="832" t="s">
        <v>5680</v>
      </c>
      <c r="F614" s="849">
        <v>12</v>
      </c>
      <c r="G614" s="849">
        <v>12132</v>
      </c>
      <c r="H614" s="849">
        <v>0.66600790513833996</v>
      </c>
      <c r="I614" s="849">
        <v>1011</v>
      </c>
      <c r="J614" s="849">
        <v>18</v>
      </c>
      <c r="K614" s="849">
        <v>18216</v>
      </c>
      <c r="L614" s="849">
        <v>1</v>
      </c>
      <c r="M614" s="849">
        <v>1012</v>
      </c>
      <c r="N614" s="849"/>
      <c r="O614" s="849"/>
      <c r="P614" s="837"/>
      <c r="Q614" s="850"/>
    </row>
    <row r="615" spans="1:17" ht="14.4" customHeight="1" x14ac:dyDescent="0.3">
      <c r="A615" s="831" t="s">
        <v>5887</v>
      </c>
      <c r="B615" s="832" t="s">
        <v>5658</v>
      </c>
      <c r="C615" s="832" t="s">
        <v>5586</v>
      </c>
      <c r="D615" s="832" t="s">
        <v>5681</v>
      </c>
      <c r="E615" s="832" t="s">
        <v>5682</v>
      </c>
      <c r="F615" s="849">
        <v>5</v>
      </c>
      <c r="G615" s="849">
        <v>11470</v>
      </c>
      <c r="H615" s="849">
        <v>0.16644899143810768</v>
      </c>
      <c r="I615" s="849">
        <v>2294</v>
      </c>
      <c r="J615" s="849">
        <v>30</v>
      </c>
      <c r="K615" s="849">
        <v>68910</v>
      </c>
      <c r="L615" s="849">
        <v>1</v>
      </c>
      <c r="M615" s="849">
        <v>2297</v>
      </c>
      <c r="N615" s="849"/>
      <c r="O615" s="849"/>
      <c r="P615" s="837"/>
      <c r="Q615" s="850"/>
    </row>
    <row r="616" spans="1:17" ht="14.4" customHeight="1" x14ac:dyDescent="0.3">
      <c r="A616" s="831" t="s">
        <v>5887</v>
      </c>
      <c r="B616" s="832" t="s">
        <v>5658</v>
      </c>
      <c r="C616" s="832" t="s">
        <v>5586</v>
      </c>
      <c r="D616" s="832" t="s">
        <v>5683</v>
      </c>
      <c r="E616" s="832" t="s">
        <v>5684</v>
      </c>
      <c r="F616" s="849"/>
      <c r="G616" s="849"/>
      <c r="H616" s="849"/>
      <c r="I616" s="849"/>
      <c r="J616" s="849">
        <v>3</v>
      </c>
      <c r="K616" s="849">
        <v>1122</v>
      </c>
      <c r="L616" s="849">
        <v>1</v>
      </c>
      <c r="M616" s="849">
        <v>374</v>
      </c>
      <c r="N616" s="849"/>
      <c r="O616" s="849"/>
      <c r="P616" s="837"/>
      <c r="Q616" s="850"/>
    </row>
    <row r="617" spans="1:17" ht="14.4" customHeight="1" x14ac:dyDescent="0.3">
      <c r="A617" s="831" t="s">
        <v>5887</v>
      </c>
      <c r="B617" s="832" t="s">
        <v>5658</v>
      </c>
      <c r="C617" s="832" t="s">
        <v>5586</v>
      </c>
      <c r="D617" s="832" t="s">
        <v>5699</v>
      </c>
      <c r="E617" s="832" t="s">
        <v>5700</v>
      </c>
      <c r="F617" s="849"/>
      <c r="G617" s="849"/>
      <c r="H617" s="849"/>
      <c r="I617" s="849"/>
      <c r="J617" s="849"/>
      <c r="K617" s="849"/>
      <c r="L617" s="849"/>
      <c r="M617" s="849"/>
      <c r="N617" s="849">
        <v>7</v>
      </c>
      <c r="O617" s="849">
        <v>11270</v>
      </c>
      <c r="P617" s="837"/>
      <c r="Q617" s="850">
        <v>1610</v>
      </c>
    </row>
    <row r="618" spans="1:17" ht="14.4" customHeight="1" x14ac:dyDescent="0.3">
      <c r="A618" s="831" t="s">
        <v>5887</v>
      </c>
      <c r="B618" s="832" t="s">
        <v>5658</v>
      </c>
      <c r="C618" s="832" t="s">
        <v>5586</v>
      </c>
      <c r="D618" s="832" t="s">
        <v>5705</v>
      </c>
      <c r="E618" s="832" t="s">
        <v>5706</v>
      </c>
      <c r="F618" s="849"/>
      <c r="G618" s="849"/>
      <c r="H618" s="849"/>
      <c r="I618" s="849"/>
      <c r="J618" s="849"/>
      <c r="K618" s="849"/>
      <c r="L618" s="849"/>
      <c r="M618" s="849"/>
      <c r="N618" s="849">
        <v>7</v>
      </c>
      <c r="O618" s="849">
        <v>11270</v>
      </c>
      <c r="P618" s="837"/>
      <c r="Q618" s="850">
        <v>1610</v>
      </c>
    </row>
    <row r="619" spans="1:17" ht="14.4" customHeight="1" x14ac:dyDescent="0.3">
      <c r="A619" s="831" t="s">
        <v>5887</v>
      </c>
      <c r="B619" s="832" t="s">
        <v>5658</v>
      </c>
      <c r="C619" s="832" t="s">
        <v>5586</v>
      </c>
      <c r="D619" s="832" t="s">
        <v>5711</v>
      </c>
      <c r="E619" s="832" t="s">
        <v>5712</v>
      </c>
      <c r="F619" s="849"/>
      <c r="G619" s="849"/>
      <c r="H619" s="849"/>
      <c r="I619" s="849"/>
      <c r="J619" s="849"/>
      <c r="K619" s="849"/>
      <c r="L619" s="849"/>
      <c r="M619" s="849"/>
      <c r="N619" s="849">
        <v>7</v>
      </c>
      <c r="O619" s="849">
        <v>7591.11</v>
      </c>
      <c r="P619" s="837"/>
      <c r="Q619" s="850">
        <v>1084.4442857142856</v>
      </c>
    </row>
    <row r="620" spans="1:17" ht="14.4" customHeight="1" x14ac:dyDescent="0.3">
      <c r="A620" s="831" t="s">
        <v>5887</v>
      </c>
      <c r="B620" s="832" t="s">
        <v>5713</v>
      </c>
      <c r="C620" s="832" t="s">
        <v>5586</v>
      </c>
      <c r="D620" s="832" t="s">
        <v>5714</v>
      </c>
      <c r="E620" s="832" t="s">
        <v>5715</v>
      </c>
      <c r="F620" s="849">
        <v>1</v>
      </c>
      <c r="G620" s="849">
        <v>221</v>
      </c>
      <c r="H620" s="849">
        <v>0.5</v>
      </c>
      <c r="I620" s="849">
        <v>221</v>
      </c>
      <c r="J620" s="849">
        <v>2</v>
      </c>
      <c r="K620" s="849">
        <v>442</v>
      </c>
      <c r="L620" s="849">
        <v>1</v>
      </c>
      <c r="M620" s="849">
        <v>221</v>
      </c>
      <c r="N620" s="849">
        <v>2</v>
      </c>
      <c r="O620" s="849">
        <v>444</v>
      </c>
      <c r="P620" s="837">
        <v>1.004524886877828</v>
      </c>
      <c r="Q620" s="850">
        <v>222</v>
      </c>
    </row>
    <row r="621" spans="1:17" ht="14.4" customHeight="1" x14ac:dyDescent="0.3">
      <c r="A621" s="831" t="s">
        <v>5887</v>
      </c>
      <c r="B621" s="832" t="s">
        <v>5713</v>
      </c>
      <c r="C621" s="832" t="s">
        <v>5586</v>
      </c>
      <c r="D621" s="832" t="s">
        <v>5716</v>
      </c>
      <c r="E621" s="832" t="s">
        <v>5717</v>
      </c>
      <c r="F621" s="849">
        <v>1</v>
      </c>
      <c r="G621" s="849">
        <v>508</v>
      </c>
      <c r="H621" s="849">
        <v>0.2</v>
      </c>
      <c r="I621" s="849">
        <v>508</v>
      </c>
      <c r="J621" s="849">
        <v>5</v>
      </c>
      <c r="K621" s="849">
        <v>2540</v>
      </c>
      <c r="L621" s="849">
        <v>1</v>
      </c>
      <c r="M621" s="849">
        <v>508</v>
      </c>
      <c r="N621" s="849">
        <v>2</v>
      </c>
      <c r="O621" s="849">
        <v>1018</v>
      </c>
      <c r="P621" s="837">
        <v>0.40078740157480314</v>
      </c>
      <c r="Q621" s="850">
        <v>509</v>
      </c>
    </row>
    <row r="622" spans="1:17" ht="14.4" customHeight="1" x14ac:dyDescent="0.3">
      <c r="A622" s="831" t="s">
        <v>5887</v>
      </c>
      <c r="B622" s="832" t="s">
        <v>5713</v>
      </c>
      <c r="C622" s="832" t="s">
        <v>5586</v>
      </c>
      <c r="D622" s="832" t="s">
        <v>5888</v>
      </c>
      <c r="E622" s="832" t="s">
        <v>5889</v>
      </c>
      <c r="F622" s="849">
        <v>4</v>
      </c>
      <c r="G622" s="849">
        <v>1192</v>
      </c>
      <c r="H622" s="849"/>
      <c r="I622" s="849">
        <v>298</v>
      </c>
      <c r="J622" s="849"/>
      <c r="K622" s="849"/>
      <c r="L622" s="849"/>
      <c r="M622" s="849"/>
      <c r="N622" s="849">
        <v>5</v>
      </c>
      <c r="O622" s="849">
        <v>1490</v>
      </c>
      <c r="P622" s="837"/>
      <c r="Q622" s="850">
        <v>298</v>
      </c>
    </row>
    <row r="623" spans="1:17" ht="14.4" customHeight="1" x14ac:dyDescent="0.3">
      <c r="A623" s="831" t="s">
        <v>5887</v>
      </c>
      <c r="B623" s="832" t="s">
        <v>5713</v>
      </c>
      <c r="C623" s="832" t="s">
        <v>5586</v>
      </c>
      <c r="D623" s="832" t="s">
        <v>5718</v>
      </c>
      <c r="E623" s="832" t="s">
        <v>5719</v>
      </c>
      <c r="F623" s="849">
        <v>71</v>
      </c>
      <c r="G623" s="849">
        <v>25134</v>
      </c>
      <c r="H623" s="849">
        <v>1.3148148148148149</v>
      </c>
      <c r="I623" s="849">
        <v>354</v>
      </c>
      <c r="J623" s="849">
        <v>54</v>
      </c>
      <c r="K623" s="849">
        <v>19116</v>
      </c>
      <c r="L623" s="849">
        <v>1</v>
      </c>
      <c r="M623" s="849">
        <v>354</v>
      </c>
      <c r="N623" s="849">
        <v>52</v>
      </c>
      <c r="O623" s="849">
        <v>18408</v>
      </c>
      <c r="P623" s="837">
        <v>0.96296296296296291</v>
      </c>
      <c r="Q623" s="850">
        <v>354</v>
      </c>
    </row>
    <row r="624" spans="1:17" ht="14.4" customHeight="1" x14ac:dyDescent="0.3">
      <c r="A624" s="831" t="s">
        <v>5887</v>
      </c>
      <c r="B624" s="832" t="s">
        <v>5713</v>
      </c>
      <c r="C624" s="832" t="s">
        <v>5586</v>
      </c>
      <c r="D624" s="832" t="s">
        <v>5722</v>
      </c>
      <c r="E624" s="832" t="s">
        <v>5723</v>
      </c>
      <c r="F624" s="849">
        <v>975</v>
      </c>
      <c r="G624" s="849">
        <v>63375</v>
      </c>
      <c r="H624" s="849">
        <v>0.76350822239624117</v>
      </c>
      <c r="I624" s="849">
        <v>65</v>
      </c>
      <c r="J624" s="849">
        <v>1277</v>
      </c>
      <c r="K624" s="849">
        <v>83005</v>
      </c>
      <c r="L624" s="849">
        <v>1</v>
      </c>
      <c r="M624" s="849">
        <v>65</v>
      </c>
      <c r="N624" s="849">
        <v>1350</v>
      </c>
      <c r="O624" s="849">
        <v>87750</v>
      </c>
      <c r="P624" s="837">
        <v>1.05716523101018</v>
      </c>
      <c r="Q624" s="850">
        <v>65</v>
      </c>
    </row>
    <row r="625" spans="1:17" ht="14.4" customHeight="1" x14ac:dyDescent="0.3">
      <c r="A625" s="831" t="s">
        <v>5887</v>
      </c>
      <c r="B625" s="832" t="s">
        <v>5713</v>
      </c>
      <c r="C625" s="832" t="s">
        <v>5586</v>
      </c>
      <c r="D625" s="832" t="s">
        <v>5724</v>
      </c>
      <c r="E625" s="832" t="s">
        <v>5725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545</v>
      </c>
      <c r="P625" s="837"/>
      <c r="Q625" s="850">
        <v>545</v>
      </c>
    </row>
    <row r="626" spans="1:17" ht="14.4" customHeight="1" x14ac:dyDescent="0.3">
      <c r="A626" s="831" t="s">
        <v>5887</v>
      </c>
      <c r="B626" s="832" t="s">
        <v>5713</v>
      </c>
      <c r="C626" s="832" t="s">
        <v>5586</v>
      </c>
      <c r="D626" s="832" t="s">
        <v>5726</v>
      </c>
      <c r="E626" s="832" t="s">
        <v>5727</v>
      </c>
      <c r="F626" s="849">
        <v>9</v>
      </c>
      <c r="G626" s="849">
        <v>5328</v>
      </c>
      <c r="H626" s="849">
        <v>0.6</v>
      </c>
      <c r="I626" s="849">
        <v>592</v>
      </c>
      <c r="J626" s="849">
        <v>15</v>
      </c>
      <c r="K626" s="849">
        <v>8880</v>
      </c>
      <c r="L626" s="849">
        <v>1</v>
      </c>
      <c r="M626" s="849">
        <v>592</v>
      </c>
      <c r="N626" s="849">
        <v>27</v>
      </c>
      <c r="O626" s="849">
        <v>15984</v>
      </c>
      <c r="P626" s="837">
        <v>1.8</v>
      </c>
      <c r="Q626" s="850">
        <v>592</v>
      </c>
    </row>
    <row r="627" spans="1:17" ht="14.4" customHeight="1" x14ac:dyDescent="0.3">
      <c r="A627" s="831" t="s">
        <v>5887</v>
      </c>
      <c r="B627" s="832" t="s">
        <v>5713</v>
      </c>
      <c r="C627" s="832" t="s">
        <v>5586</v>
      </c>
      <c r="D627" s="832" t="s">
        <v>5728</v>
      </c>
      <c r="E627" s="832" t="s">
        <v>5729</v>
      </c>
      <c r="F627" s="849">
        <v>9</v>
      </c>
      <c r="G627" s="849">
        <v>5553</v>
      </c>
      <c r="H627" s="849">
        <v>0.69230769230769229</v>
      </c>
      <c r="I627" s="849">
        <v>617</v>
      </c>
      <c r="J627" s="849">
        <v>13</v>
      </c>
      <c r="K627" s="849">
        <v>8021</v>
      </c>
      <c r="L627" s="849">
        <v>1</v>
      </c>
      <c r="M627" s="849">
        <v>617</v>
      </c>
      <c r="N627" s="849">
        <v>27</v>
      </c>
      <c r="O627" s="849">
        <v>16659</v>
      </c>
      <c r="P627" s="837">
        <v>2.0769230769230771</v>
      </c>
      <c r="Q627" s="850">
        <v>617</v>
      </c>
    </row>
    <row r="628" spans="1:17" ht="14.4" customHeight="1" x14ac:dyDescent="0.3">
      <c r="A628" s="831" t="s">
        <v>5887</v>
      </c>
      <c r="B628" s="832" t="s">
        <v>5713</v>
      </c>
      <c r="C628" s="832" t="s">
        <v>5586</v>
      </c>
      <c r="D628" s="832" t="s">
        <v>5730</v>
      </c>
      <c r="E628" s="832" t="s">
        <v>5731</v>
      </c>
      <c r="F628" s="849"/>
      <c r="G628" s="849"/>
      <c r="H628" s="849"/>
      <c r="I628" s="849"/>
      <c r="J628" s="849">
        <v>1</v>
      </c>
      <c r="K628" s="849">
        <v>153</v>
      </c>
      <c r="L628" s="849">
        <v>1</v>
      </c>
      <c r="M628" s="849">
        <v>153</v>
      </c>
      <c r="N628" s="849">
        <v>1</v>
      </c>
      <c r="O628" s="849">
        <v>153</v>
      </c>
      <c r="P628" s="837">
        <v>1</v>
      </c>
      <c r="Q628" s="850">
        <v>153</v>
      </c>
    </row>
    <row r="629" spans="1:17" ht="14.4" customHeight="1" x14ac:dyDescent="0.3">
      <c r="A629" s="831" t="s">
        <v>5887</v>
      </c>
      <c r="B629" s="832" t="s">
        <v>5713</v>
      </c>
      <c r="C629" s="832" t="s">
        <v>5586</v>
      </c>
      <c r="D629" s="832" t="s">
        <v>5734</v>
      </c>
      <c r="E629" s="832" t="s">
        <v>5735</v>
      </c>
      <c r="F629" s="849">
        <v>5</v>
      </c>
      <c r="G629" s="849">
        <v>120</v>
      </c>
      <c r="H629" s="849">
        <v>2.5</v>
      </c>
      <c r="I629" s="849">
        <v>24</v>
      </c>
      <c r="J629" s="849">
        <v>2</v>
      </c>
      <c r="K629" s="849">
        <v>48</v>
      </c>
      <c r="L629" s="849">
        <v>1</v>
      </c>
      <c r="M629" s="849">
        <v>24</v>
      </c>
      <c r="N629" s="849">
        <v>6</v>
      </c>
      <c r="O629" s="849">
        <v>144</v>
      </c>
      <c r="P629" s="837">
        <v>3</v>
      </c>
      <c r="Q629" s="850">
        <v>24</v>
      </c>
    </row>
    <row r="630" spans="1:17" ht="14.4" customHeight="1" x14ac:dyDescent="0.3">
      <c r="A630" s="831" t="s">
        <v>5887</v>
      </c>
      <c r="B630" s="832" t="s">
        <v>5713</v>
      </c>
      <c r="C630" s="832" t="s">
        <v>5586</v>
      </c>
      <c r="D630" s="832" t="s">
        <v>5738</v>
      </c>
      <c r="E630" s="832" t="s">
        <v>5739</v>
      </c>
      <c r="F630" s="849">
        <v>230</v>
      </c>
      <c r="G630" s="849">
        <v>12650</v>
      </c>
      <c r="H630" s="849">
        <v>0.66091954022988508</v>
      </c>
      <c r="I630" s="849">
        <v>55</v>
      </c>
      <c r="J630" s="849">
        <v>348</v>
      </c>
      <c r="K630" s="849">
        <v>19140</v>
      </c>
      <c r="L630" s="849">
        <v>1</v>
      </c>
      <c r="M630" s="849">
        <v>55</v>
      </c>
      <c r="N630" s="849">
        <v>342</v>
      </c>
      <c r="O630" s="849">
        <v>18810</v>
      </c>
      <c r="P630" s="837">
        <v>0.98275862068965514</v>
      </c>
      <c r="Q630" s="850">
        <v>55</v>
      </c>
    </row>
    <row r="631" spans="1:17" ht="14.4" customHeight="1" x14ac:dyDescent="0.3">
      <c r="A631" s="831" t="s">
        <v>5887</v>
      </c>
      <c r="B631" s="832" t="s">
        <v>5713</v>
      </c>
      <c r="C631" s="832" t="s">
        <v>5586</v>
      </c>
      <c r="D631" s="832" t="s">
        <v>5740</v>
      </c>
      <c r="E631" s="832" t="s">
        <v>5741</v>
      </c>
      <c r="F631" s="849">
        <v>597</v>
      </c>
      <c r="G631" s="849">
        <v>45969</v>
      </c>
      <c r="H631" s="849">
        <v>0.68306636155606404</v>
      </c>
      <c r="I631" s="849">
        <v>77</v>
      </c>
      <c r="J631" s="849">
        <v>874</v>
      </c>
      <c r="K631" s="849">
        <v>67298</v>
      </c>
      <c r="L631" s="849">
        <v>1</v>
      </c>
      <c r="M631" s="849">
        <v>77</v>
      </c>
      <c r="N631" s="849">
        <v>1009</v>
      </c>
      <c r="O631" s="849">
        <v>77693</v>
      </c>
      <c r="P631" s="837">
        <v>1.154462242562929</v>
      </c>
      <c r="Q631" s="850">
        <v>77</v>
      </c>
    </row>
    <row r="632" spans="1:17" ht="14.4" customHeight="1" x14ac:dyDescent="0.3">
      <c r="A632" s="831" t="s">
        <v>5887</v>
      </c>
      <c r="B632" s="832" t="s">
        <v>5713</v>
      </c>
      <c r="C632" s="832" t="s">
        <v>5586</v>
      </c>
      <c r="D632" s="832" t="s">
        <v>5744</v>
      </c>
      <c r="E632" s="832" t="s">
        <v>5745</v>
      </c>
      <c r="F632" s="849">
        <v>62</v>
      </c>
      <c r="G632" s="849">
        <v>1488</v>
      </c>
      <c r="H632" s="849">
        <v>0.75609756097560976</v>
      </c>
      <c r="I632" s="849">
        <v>24</v>
      </c>
      <c r="J632" s="849">
        <v>82</v>
      </c>
      <c r="K632" s="849">
        <v>1968</v>
      </c>
      <c r="L632" s="849">
        <v>1</v>
      </c>
      <c r="M632" s="849">
        <v>24</v>
      </c>
      <c r="N632" s="849">
        <v>105</v>
      </c>
      <c r="O632" s="849">
        <v>2520</v>
      </c>
      <c r="P632" s="837">
        <v>1.2804878048780488</v>
      </c>
      <c r="Q632" s="850">
        <v>24</v>
      </c>
    </row>
    <row r="633" spans="1:17" ht="14.4" customHeight="1" x14ac:dyDescent="0.3">
      <c r="A633" s="831" t="s">
        <v>5887</v>
      </c>
      <c r="B633" s="832" t="s">
        <v>5713</v>
      </c>
      <c r="C633" s="832" t="s">
        <v>5586</v>
      </c>
      <c r="D633" s="832" t="s">
        <v>5750</v>
      </c>
      <c r="E633" s="832" t="s">
        <v>5751</v>
      </c>
      <c r="F633" s="849"/>
      <c r="G633" s="849"/>
      <c r="H633" s="849"/>
      <c r="I633" s="849"/>
      <c r="J633" s="849">
        <v>1</v>
      </c>
      <c r="K633" s="849">
        <v>410</v>
      </c>
      <c r="L633" s="849">
        <v>1</v>
      </c>
      <c r="M633" s="849">
        <v>410</v>
      </c>
      <c r="N633" s="849"/>
      <c r="O633" s="849"/>
      <c r="P633" s="837"/>
      <c r="Q633" s="850"/>
    </row>
    <row r="634" spans="1:17" ht="14.4" customHeight="1" x14ac:dyDescent="0.3">
      <c r="A634" s="831" t="s">
        <v>5887</v>
      </c>
      <c r="B634" s="832" t="s">
        <v>5713</v>
      </c>
      <c r="C634" s="832" t="s">
        <v>5586</v>
      </c>
      <c r="D634" s="832" t="s">
        <v>5752</v>
      </c>
      <c r="E634" s="832" t="s">
        <v>5753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631</v>
      </c>
      <c r="P634" s="837"/>
      <c r="Q634" s="850">
        <v>631</v>
      </c>
    </row>
    <row r="635" spans="1:17" ht="14.4" customHeight="1" x14ac:dyDescent="0.3">
      <c r="A635" s="831" t="s">
        <v>5887</v>
      </c>
      <c r="B635" s="832" t="s">
        <v>5713</v>
      </c>
      <c r="C635" s="832" t="s">
        <v>5586</v>
      </c>
      <c r="D635" s="832" t="s">
        <v>5756</v>
      </c>
      <c r="E635" s="832" t="s">
        <v>5757</v>
      </c>
      <c r="F635" s="849">
        <v>5</v>
      </c>
      <c r="G635" s="849">
        <v>330</v>
      </c>
      <c r="H635" s="849">
        <v>1.25</v>
      </c>
      <c r="I635" s="849">
        <v>66</v>
      </c>
      <c r="J635" s="849">
        <v>4</v>
      </c>
      <c r="K635" s="849">
        <v>264</v>
      </c>
      <c r="L635" s="849">
        <v>1</v>
      </c>
      <c r="M635" s="849">
        <v>66</v>
      </c>
      <c r="N635" s="849">
        <v>7</v>
      </c>
      <c r="O635" s="849">
        <v>462</v>
      </c>
      <c r="P635" s="837">
        <v>1.75</v>
      </c>
      <c r="Q635" s="850">
        <v>66</v>
      </c>
    </row>
    <row r="636" spans="1:17" ht="14.4" customHeight="1" x14ac:dyDescent="0.3">
      <c r="A636" s="831" t="s">
        <v>5887</v>
      </c>
      <c r="B636" s="832" t="s">
        <v>5713</v>
      </c>
      <c r="C636" s="832" t="s">
        <v>5586</v>
      </c>
      <c r="D636" s="832" t="s">
        <v>5760</v>
      </c>
      <c r="E636" s="832" t="s">
        <v>5761</v>
      </c>
      <c r="F636" s="849">
        <v>739</v>
      </c>
      <c r="G636" s="849">
        <v>12563</v>
      </c>
      <c r="H636" s="849">
        <v>0.7412236710130391</v>
      </c>
      <c r="I636" s="849">
        <v>17</v>
      </c>
      <c r="J636" s="849">
        <v>997</v>
      </c>
      <c r="K636" s="849">
        <v>16949</v>
      </c>
      <c r="L636" s="849">
        <v>1</v>
      </c>
      <c r="M636" s="849">
        <v>17</v>
      </c>
      <c r="N636" s="849">
        <v>1195</v>
      </c>
      <c r="O636" s="849">
        <v>20315</v>
      </c>
      <c r="P636" s="837">
        <v>1.1985957873620863</v>
      </c>
      <c r="Q636" s="850">
        <v>17</v>
      </c>
    </row>
    <row r="637" spans="1:17" ht="14.4" customHeight="1" x14ac:dyDescent="0.3">
      <c r="A637" s="831" t="s">
        <v>5887</v>
      </c>
      <c r="B637" s="832" t="s">
        <v>5713</v>
      </c>
      <c r="C637" s="832" t="s">
        <v>5586</v>
      </c>
      <c r="D637" s="832" t="s">
        <v>5764</v>
      </c>
      <c r="E637" s="832" t="s">
        <v>5765</v>
      </c>
      <c r="F637" s="849">
        <v>26</v>
      </c>
      <c r="G637" s="849">
        <v>9100</v>
      </c>
      <c r="H637" s="849">
        <v>0.25490196078431371</v>
      </c>
      <c r="I637" s="849">
        <v>350</v>
      </c>
      <c r="J637" s="849">
        <v>102</v>
      </c>
      <c r="K637" s="849">
        <v>35700</v>
      </c>
      <c r="L637" s="849">
        <v>1</v>
      </c>
      <c r="M637" s="849">
        <v>350</v>
      </c>
      <c r="N637" s="849">
        <v>71</v>
      </c>
      <c r="O637" s="849">
        <v>24850</v>
      </c>
      <c r="P637" s="837">
        <v>0.69607843137254899</v>
      </c>
      <c r="Q637" s="850">
        <v>350</v>
      </c>
    </row>
    <row r="638" spans="1:17" ht="14.4" customHeight="1" x14ac:dyDescent="0.3">
      <c r="A638" s="831" t="s">
        <v>5887</v>
      </c>
      <c r="B638" s="832" t="s">
        <v>5713</v>
      </c>
      <c r="C638" s="832" t="s">
        <v>5586</v>
      </c>
      <c r="D638" s="832" t="s">
        <v>5766</v>
      </c>
      <c r="E638" s="832" t="s">
        <v>5767</v>
      </c>
      <c r="F638" s="849">
        <v>57</v>
      </c>
      <c r="G638" s="849">
        <v>1425</v>
      </c>
      <c r="H638" s="849">
        <v>0.74025974025974028</v>
      </c>
      <c r="I638" s="849">
        <v>25</v>
      </c>
      <c r="J638" s="849">
        <v>77</v>
      </c>
      <c r="K638" s="849">
        <v>1925</v>
      </c>
      <c r="L638" s="849">
        <v>1</v>
      </c>
      <c r="M638" s="849">
        <v>25</v>
      </c>
      <c r="N638" s="849">
        <v>96</v>
      </c>
      <c r="O638" s="849">
        <v>2400</v>
      </c>
      <c r="P638" s="837">
        <v>1.2467532467532467</v>
      </c>
      <c r="Q638" s="850">
        <v>25</v>
      </c>
    </row>
    <row r="639" spans="1:17" ht="14.4" customHeight="1" x14ac:dyDescent="0.3">
      <c r="A639" s="831" t="s">
        <v>5887</v>
      </c>
      <c r="B639" s="832" t="s">
        <v>5713</v>
      </c>
      <c r="C639" s="832" t="s">
        <v>5586</v>
      </c>
      <c r="D639" s="832" t="s">
        <v>5768</v>
      </c>
      <c r="E639" s="832" t="s">
        <v>5769</v>
      </c>
      <c r="F639" s="849">
        <v>9</v>
      </c>
      <c r="G639" s="849">
        <v>6678</v>
      </c>
      <c r="H639" s="849">
        <v>0.9</v>
      </c>
      <c r="I639" s="849">
        <v>742</v>
      </c>
      <c r="J639" s="849">
        <v>10</v>
      </c>
      <c r="K639" s="849">
        <v>7420</v>
      </c>
      <c r="L639" s="849">
        <v>1</v>
      </c>
      <c r="M639" s="849">
        <v>742</v>
      </c>
      <c r="N639" s="849">
        <v>26</v>
      </c>
      <c r="O639" s="849">
        <v>19292</v>
      </c>
      <c r="P639" s="837">
        <v>2.6</v>
      </c>
      <c r="Q639" s="850">
        <v>742</v>
      </c>
    </row>
    <row r="640" spans="1:17" ht="14.4" customHeight="1" x14ac:dyDescent="0.3">
      <c r="A640" s="831" t="s">
        <v>5887</v>
      </c>
      <c r="B640" s="832" t="s">
        <v>5713</v>
      </c>
      <c r="C640" s="832" t="s">
        <v>5586</v>
      </c>
      <c r="D640" s="832" t="s">
        <v>5770</v>
      </c>
      <c r="E640" s="832" t="s">
        <v>5771</v>
      </c>
      <c r="F640" s="849">
        <v>20</v>
      </c>
      <c r="G640" s="849">
        <v>3620</v>
      </c>
      <c r="H640" s="849">
        <v>0.7407407407407407</v>
      </c>
      <c r="I640" s="849">
        <v>181</v>
      </c>
      <c r="J640" s="849">
        <v>27</v>
      </c>
      <c r="K640" s="849">
        <v>4887</v>
      </c>
      <c r="L640" s="849">
        <v>1</v>
      </c>
      <c r="M640" s="849">
        <v>181</v>
      </c>
      <c r="N640" s="849">
        <v>39</v>
      </c>
      <c r="O640" s="849">
        <v>7059</v>
      </c>
      <c r="P640" s="837">
        <v>1.4444444444444444</v>
      </c>
      <c r="Q640" s="850">
        <v>181</v>
      </c>
    </row>
    <row r="641" spans="1:17" ht="14.4" customHeight="1" x14ac:dyDescent="0.3">
      <c r="A641" s="831" t="s">
        <v>5887</v>
      </c>
      <c r="B641" s="832" t="s">
        <v>5713</v>
      </c>
      <c r="C641" s="832" t="s">
        <v>5586</v>
      </c>
      <c r="D641" s="832" t="s">
        <v>5776</v>
      </c>
      <c r="E641" s="832" t="s">
        <v>5777</v>
      </c>
      <c r="F641" s="849">
        <v>87</v>
      </c>
      <c r="G641" s="849">
        <v>22098</v>
      </c>
      <c r="H641" s="849">
        <v>0.53703703703703709</v>
      </c>
      <c r="I641" s="849">
        <v>254</v>
      </c>
      <c r="J641" s="849">
        <v>162</v>
      </c>
      <c r="K641" s="849">
        <v>41148</v>
      </c>
      <c r="L641" s="849">
        <v>1</v>
      </c>
      <c r="M641" s="849">
        <v>254</v>
      </c>
      <c r="N641" s="849">
        <v>178</v>
      </c>
      <c r="O641" s="849">
        <v>45212</v>
      </c>
      <c r="P641" s="837">
        <v>1.0987654320987654</v>
      </c>
      <c r="Q641" s="850">
        <v>254</v>
      </c>
    </row>
    <row r="642" spans="1:17" ht="14.4" customHeight="1" x14ac:dyDescent="0.3">
      <c r="A642" s="831" t="s">
        <v>5887</v>
      </c>
      <c r="B642" s="832" t="s">
        <v>5713</v>
      </c>
      <c r="C642" s="832" t="s">
        <v>5586</v>
      </c>
      <c r="D642" s="832" t="s">
        <v>5778</v>
      </c>
      <c r="E642" s="832" t="s">
        <v>5779</v>
      </c>
      <c r="F642" s="849">
        <v>9</v>
      </c>
      <c r="G642" s="849">
        <v>2412</v>
      </c>
      <c r="H642" s="849">
        <v>0.6</v>
      </c>
      <c r="I642" s="849">
        <v>268</v>
      </c>
      <c r="J642" s="849">
        <v>15</v>
      </c>
      <c r="K642" s="849">
        <v>4020</v>
      </c>
      <c r="L642" s="849">
        <v>1</v>
      </c>
      <c r="M642" s="849">
        <v>268</v>
      </c>
      <c r="N642" s="849">
        <v>27</v>
      </c>
      <c r="O642" s="849">
        <v>7236</v>
      </c>
      <c r="P642" s="837">
        <v>1.8</v>
      </c>
      <c r="Q642" s="850">
        <v>268</v>
      </c>
    </row>
    <row r="643" spans="1:17" ht="14.4" customHeight="1" x14ac:dyDescent="0.3">
      <c r="A643" s="831" t="s">
        <v>5887</v>
      </c>
      <c r="B643" s="832" t="s">
        <v>5713</v>
      </c>
      <c r="C643" s="832" t="s">
        <v>5586</v>
      </c>
      <c r="D643" s="832" t="s">
        <v>5782</v>
      </c>
      <c r="E643" s="832" t="s">
        <v>5783</v>
      </c>
      <c r="F643" s="849">
        <v>238</v>
      </c>
      <c r="G643" s="849">
        <v>51646</v>
      </c>
      <c r="H643" s="849">
        <v>0.90151515151515149</v>
      </c>
      <c r="I643" s="849">
        <v>217</v>
      </c>
      <c r="J643" s="849">
        <v>264</v>
      </c>
      <c r="K643" s="849">
        <v>57288</v>
      </c>
      <c r="L643" s="849">
        <v>1</v>
      </c>
      <c r="M643" s="849">
        <v>217</v>
      </c>
      <c r="N643" s="849">
        <v>260</v>
      </c>
      <c r="O643" s="849">
        <v>56420</v>
      </c>
      <c r="P643" s="837">
        <v>0.98484848484848486</v>
      </c>
      <c r="Q643" s="850">
        <v>217</v>
      </c>
    </row>
    <row r="644" spans="1:17" ht="14.4" customHeight="1" x14ac:dyDescent="0.3">
      <c r="A644" s="831" t="s">
        <v>5887</v>
      </c>
      <c r="B644" s="832" t="s">
        <v>5713</v>
      </c>
      <c r="C644" s="832" t="s">
        <v>5586</v>
      </c>
      <c r="D644" s="832" t="s">
        <v>5786</v>
      </c>
      <c r="E644" s="832" t="s">
        <v>5787</v>
      </c>
      <c r="F644" s="849">
        <v>9</v>
      </c>
      <c r="G644" s="849">
        <v>5328</v>
      </c>
      <c r="H644" s="849">
        <v>0.6</v>
      </c>
      <c r="I644" s="849">
        <v>592</v>
      </c>
      <c r="J644" s="849">
        <v>15</v>
      </c>
      <c r="K644" s="849">
        <v>8880</v>
      </c>
      <c r="L644" s="849">
        <v>1</v>
      </c>
      <c r="M644" s="849">
        <v>592</v>
      </c>
      <c r="N644" s="849">
        <v>27</v>
      </c>
      <c r="O644" s="849">
        <v>15984</v>
      </c>
      <c r="P644" s="837">
        <v>1.8</v>
      </c>
      <c r="Q644" s="850">
        <v>592</v>
      </c>
    </row>
    <row r="645" spans="1:17" ht="14.4" customHeight="1" x14ac:dyDescent="0.3">
      <c r="A645" s="831" t="s">
        <v>5887</v>
      </c>
      <c r="B645" s="832" t="s">
        <v>5713</v>
      </c>
      <c r="C645" s="832" t="s">
        <v>5586</v>
      </c>
      <c r="D645" s="832" t="s">
        <v>5788</v>
      </c>
      <c r="E645" s="832" t="s">
        <v>5789</v>
      </c>
      <c r="F645" s="849"/>
      <c r="G645" s="849"/>
      <c r="H645" s="849"/>
      <c r="I645" s="849"/>
      <c r="J645" s="849">
        <v>1</v>
      </c>
      <c r="K645" s="849">
        <v>50</v>
      </c>
      <c r="L645" s="849">
        <v>1</v>
      </c>
      <c r="M645" s="849">
        <v>50</v>
      </c>
      <c r="N645" s="849"/>
      <c r="O645" s="849"/>
      <c r="P645" s="837"/>
      <c r="Q645" s="850"/>
    </row>
    <row r="646" spans="1:17" ht="14.4" customHeight="1" x14ac:dyDescent="0.3">
      <c r="A646" s="831" t="s">
        <v>5887</v>
      </c>
      <c r="B646" s="832" t="s">
        <v>5713</v>
      </c>
      <c r="C646" s="832" t="s">
        <v>5586</v>
      </c>
      <c r="D646" s="832" t="s">
        <v>5790</v>
      </c>
      <c r="E646" s="832" t="s">
        <v>5791</v>
      </c>
      <c r="F646" s="849">
        <v>9</v>
      </c>
      <c r="G646" s="849">
        <v>4923</v>
      </c>
      <c r="H646" s="849">
        <v>0.81818181818181823</v>
      </c>
      <c r="I646" s="849">
        <v>547</v>
      </c>
      <c r="J646" s="849">
        <v>11</v>
      </c>
      <c r="K646" s="849">
        <v>6017</v>
      </c>
      <c r="L646" s="849">
        <v>1</v>
      </c>
      <c r="M646" s="849">
        <v>547</v>
      </c>
      <c r="N646" s="849">
        <v>27</v>
      </c>
      <c r="O646" s="849">
        <v>14769</v>
      </c>
      <c r="P646" s="837">
        <v>2.4545454545454546</v>
      </c>
      <c r="Q646" s="850">
        <v>547</v>
      </c>
    </row>
    <row r="647" spans="1:17" ht="14.4" customHeight="1" x14ac:dyDescent="0.3">
      <c r="A647" s="831" t="s">
        <v>5887</v>
      </c>
      <c r="B647" s="832" t="s">
        <v>5713</v>
      </c>
      <c r="C647" s="832" t="s">
        <v>5586</v>
      </c>
      <c r="D647" s="832" t="s">
        <v>5792</v>
      </c>
      <c r="E647" s="832" t="s">
        <v>5793</v>
      </c>
      <c r="F647" s="849">
        <v>1</v>
      </c>
      <c r="G647" s="849">
        <v>516</v>
      </c>
      <c r="H647" s="849">
        <v>0.49903288201160539</v>
      </c>
      <c r="I647" s="849">
        <v>516</v>
      </c>
      <c r="J647" s="849">
        <v>2</v>
      </c>
      <c r="K647" s="849">
        <v>1034</v>
      </c>
      <c r="L647" s="849">
        <v>1</v>
      </c>
      <c r="M647" s="849">
        <v>517</v>
      </c>
      <c r="N647" s="849"/>
      <c r="O647" s="849"/>
      <c r="P647" s="837"/>
      <c r="Q647" s="850"/>
    </row>
    <row r="648" spans="1:17" ht="14.4" customHeight="1" x14ac:dyDescent="0.3">
      <c r="A648" s="831" t="s">
        <v>5887</v>
      </c>
      <c r="B648" s="832" t="s">
        <v>5713</v>
      </c>
      <c r="C648" s="832" t="s">
        <v>5586</v>
      </c>
      <c r="D648" s="832" t="s">
        <v>5794</v>
      </c>
      <c r="E648" s="832" t="s">
        <v>5795</v>
      </c>
      <c r="F648" s="849">
        <v>9</v>
      </c>
      <c r="G648" s="849">
        <v>6624</v>
      </c>
      <c r="H648" s="849">
        <v>0.75</v>
      </c>
      <c r="I648" s="849">
        <v>736</v>
      </c>
      <c r="J648" s="849">
        <v>12</v>
      </c>
      <c r="K648" s="849">
        <v>8832</v>
      </c>
      <c r="L648" s="849">
        <v>1</v>
      </c>
      <c r="M648" s="849">
        <v>736</v>
      </c>
      <c r="N648" s="849">
        <v>27</v>
      </c>
      <c r="O648" s="849">
        <v>19872</v>
      </c>
      <c r="P648" s="837">
        <v>2.25</v>
      </c>
      <c r="Q648" s="850">
        <v>736</v>
      </c>
    </row>
    <row r="649" spans="1:17" ht="14.4" customHeight="1" x14ac:dyDescent="0.3">
      <c r="A649" s="831" t="s">
        <v>5887</v>
      </c>
      <c r="B649" s="832" t="s">
        <v>5713</v>
      </c>
      <c r="C649" s="832" t="s">
        <v>5586</v>
      </c>
      <c r="D649" s="832" t="s">
        <v>5796</v>
      </c>
      <c r="E649" s="832" t="s">
        <v>5797</v>
      </c>
      <c r="F649" s="849">
        <v>2</v>
      </c>
      <c r="G649" s="849">
        <v>658</v>
      </c>
      <c r="H649" s="849">
        <v>0.33333333333333331</v>
      </c>
      <c r="I649" s="849">
        <v>329</v>
      </c>
      <c r="J649" s="849">
        <v>6</v>
      </c>
      <c r="K649" s="849">
        <v>1974</v>
      </c>
      <c r="L649" s="849">
        <v>1</v>
      </c>
      <c r="M649" s="849">
        <v>329</v>
      </c>
      <c r="N649" s="849">
        <v>3</v>
      </c>
      <c r="O649" s="849">
        <v>987</v>
      </c>
      <c r="P649" s="837">
        <v>0.5</v>
      </c>
      <c r="Q649" s="850">
        <v>329</v>
      </c>
    </row>
    <row r="650" spans="1:17" ht="14.4" customHeight="1" x14ac:dyDescent="0.3">
      <c r="A650" s="831" t="s">
        <v>5887</v>
      </c>
      <c r="B650" s="832" t="s">
        <v>5713</v>
      </c>
      <c r="C650" s="832" t="s">
        <v>5586</v>
      </c>
      <c r="D650" s="832" t="s">
        <v>5798</v>
      </c>
      <c r="E650" s="832" t="s">
        <v>5799</v>
      </c>
      <c r="F650" s="849">
        <v>9</v>
      </c>
      <c r="G650" s="849">
        <v>3114</v>
      </c>
      <c r="H650" s="849">
        <v>0.6</v>
      </c>
      <c r="I650" s="849">
        <v>346</v>
      </c>
      <c r="J650" s="849">
        <v>15</v>
      </c>
      <c r="K650" s="849">
        <v>5190</v>
      </c>
      <c r="L650" s="849">
        <v>1</v>
      </c>
      <c r="M650" s="849">
        <v>346</v>
      </c>
      <c r="N650" s="849">
        <v>27</v>
      </c>
      <c r="O650" s="849">
        <v>9342</v>
      </c>
      <c r="P650" s="837">
        <v>1.8</v>
      </c>
      <c r="Q650" s="850">
        <v>346</v>
      </c>
    </row>
    <row r="651" spans="1:17" ht="14.4" customHeight="1" x14ac:dyDescent="0.3">
      <c r="A651" s="831" t="s">
        <v>5887</v>
      </c>
      <c r="B651" s="832" t="s">
        <v>5713</v>
      </c>
      <c r="C651" s="832" t="s">
        <v>5586</v>
      </c>
      <c r="D651" s="832" t="s">
        <v>5800</v>
      </c>
      <c r="E651" s="832" t="s">
        <v>5801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753</v>
      </c>
      <c r="P651" s="837"/>
      <c r="Q651" s="850">
        <v>753</v>
      </c>
    </row>
    <row r="652" spans="1:17" ht="14.4" customHeight="1" x14ac:dyDescent="0.3">
      <c r="A652" s="831" t="s">
        <v>5887</v>
      </c>
      <c r="B652" s="832" t="s">
        <v>5713</v>
      </c>
      <c r="C652" s="832" t="s">
        <v>5586</v>
      </c>
      <c r="D652" s="832" t="s">
        <v>5802</v>
      </c>
      <c r="E652" s="832" t="s">
        <v>5803</v>
      </c>
      <c r="F652" s="849">
        <v>52</v>
      </c>
      <c r="G652" s="849">
        <v>12064</v>
      </c>
      <c r="H652" s="849">
        <v>1.1304347826086956</v>
      </c>
      <c r="I652" s="849">
        <v>232</v>
      </c>
      <c r="J652" s="849">
        <v>46</v>
      </c>
      <c r="K652" s="849">
        <v>10672</v>
      </c>
      <c r="L652" s="849">
        <v>1</v>
      </c>
      <c r="M652" s="849">
        <v>232</v>
      </c>
      <c r="N652" s="849">
        <v>93</v>
      </c>
      <c r="O652" s="849">
        <v>21576</v>
      </c>
      <c r="P652" s="837">
        <v>2.0217391304347827</v>
      </c>
      <c r="Q652" s="850">
        <v>232</v>
      </c>
    </row>
    <row r="653" spans="1:17" ht="14.4" customHeight="1" x14ac:dyDescent="0.3">
      <c r="A653" s="831" t="s">
        <v>5887</v>
      </c>
      <c r="B653" s="832" t="s">
        <v>5713</v>
      </c>
      <c r="C653" s="832" t="s">
        <v>5586</v>
      </c>
      <c r="D653" s="832" t="s">
        <v>5808</v>
      </c>
      <c r="E653" s="832" t="s">
        <v>5809</v>
      </c>
      <c r="F653" s="849">
        <v>7</v>
      </c>
      <c r="G653" s="849">
        <v>2870</v>
      </c>
      <c r="H653" s="849">
        <v>0.875</v>
      </c>
      <c r="I653" s="849">
        <v>410</v>
      </c>
      <c r="J653" s="849">
        <v>8</v>
      </c>
      <c r="K653" s="849">
        <v>3280</v>
      </c>
      <c r="L653" s="849">
        <v>1</v>
      </c>
      <c r="M653" s="849">
        <v>410</v>
      </c>
      <c r="N653" s="849">
        <v>20</v>
      </c>
      <c r="O653" s="849">
        <v>8200</v>
      </c>
      <c r="P653" s="837">
        <v>2.5</v>
      </c>
      <c r="Q653" s="850">
        <v>410</v>
      </c>
    </row>
    <row r="654" spans="1:17" ht="14.4" customHeight="1" x14ac:dyDescent="0.3">
      <c r="A654" s="831" t="s">
        <v>5887</v>
      </c>
      <c r="B654" s="832" t="s">
        <v>5713</v>
      </c>
      <c r="C654" s="832" t="s">
        <v>5586</v>
      </c>
      <c r="D654" s="832" t="s">
        <v>5810</v>
      </c>
      <c r="E654" s="832" t="s">
        <v>5811</v>
      </c>
      <c r="F654" s="849">
        <v>1</v>
      </c>
      <c r="G654" s="849">
        <v>652</v>
      </c>
      <c r="H654" s="849"/>
      <c r="I654" s="849">
        <v>652</v>
      </c>
      <c r="J654" s="849"/>
      <c r="K654" s="849"/>
      <c r="L654" s="849"/>
      <c r="M654" s="849"/>
      <c r="N654" s="849">
        <v>1</v>
      </c>
      <c r="O654" s="849">
        <v>652</v>
      </c>
      <c r="P654" s="837"/>
      <c r="Q654" s="850">
        <v>652</v>
      </c>
    </row>
    <row r="655" spans="1:17" ht="14.4" customHeight="1" x14ac:dyDescent="0.3">
      <c r="A655" s="831" t="s">
        <v>5887</v>
      </c>
      <c r="B655" s="832" t="s">
        <v>5713</v>
      </c>
      <c r="C655" s="832" t="s">
        <v>5586</v>
      </c>
      <c r="D655" s="832" t="s">
        <v>5812</v>
      </c>
      <c r="E655" s="832" t="s">
        <v>5813</v>
      </c>
      <c r="F655" s="849">
        <v>7</v>
      </c>
      <c r="G655" s="849">
        <v>4130</v>
      </c>
      <c r="H655" s="849">
        <v>0.875</v>
      </c>
      <c r="I655" s="849">
        <v>590</v>
      </c>
      <c r="J655" s="849">
        <v>8</v>
      </c>
      <c r="K655" s="849">
        <v>4720</v>
      </c>
      <c r="L655" s="849">
        <v>1</v>
      </c>
      <c r="M655" s="849">
        <v>590</v>
      </c>
      <c r="N655" s="849">
        <v>20</v>
      </c>
      <c r="O655" s="849">
        <v>11800</v>
      </c>
      <c r="P655" s="837">
        <v>2.5</v>
      </c>
      <c r="Q655" s="850">
        <v>590</v>
      </c>
    </row>
    <row r="656" spans="1:17" ht="14.4" customHeight="1" x14ac:dyDescent="0.3">
      <c r="A656" s="831" t="s">
        <v>5887</v>
      </c>
      <c r="B656" s="832" t="s">
        <v>5713</v>
      </c>
      <c r="C656" s="832" t="s">
        <v>5586</v>
      </c>
      <c r="D656" s="832" t="s">
        <v>5814</v>
      </c>
      <c r="E656" s="832" t="s">
        <v>5815</v>
      </c>
      <c r="F656" s="849"/>
      <c r="G656" s="849"/>
      <c r="H656" s="849"/>
      <c r="I656" s="849"/>
      <c r="J656" s="849"/>
      <c r="K656" s="849"/>
      <c r="L656" s="849"/>
      <c r="M656" s="849"/>
      <c r="N656" s="849">
        <v>4</v>
      </c>
      <c r="O656" s="849">
        <v>1548</v>
      </c>
      <c r="P656" s="837"/>
      <c r="Q656" s="850">
        <v>387</v>
      </c>
    </row>
    <row r="657" spans="1:17" ht="14.4" customHeight="1" x14ac:dyDescent="0.3">
      <c r="A657" s="831" t="s">
        <v>5887</v>
      </c>
      <c r="B657" s="832" t="s">
        <v>5713</v>
      </c>
      <c r="C657" s="832" t="s">
        <v>5586</v>
      </c>
      <c r="D657" s="832" t="s">
        <v>5816</v>
      </c>
      <c r="E657" s="832" t="s">
        <v>5817</v>
      </c>
      <c r="F657" s="849"/>
      <c r="G657" s="849"/>
      <c r="H657" s="849"/>
      <c r="I657" s="849"/>
      <c r="J657" s="849">
        <v>1</v>
      </c>
      <c r="K657" s="849">
        <v>420</v>
      </c>
      <c r="L657" s="849">
        <v>1</v>
      </c>
      <c r="M657" s="849">
        <v>420</v>
      </c>
      <c r="N657" s="849"/>
      <c r="O657" s="849"/>
      <c r="P657" s="837"/>
      <c r="Q657" s="850"/>
    </row>
    <row r="658" spans="1:17" ht="14.4" customHeight="1" x14ac:dyDescent="0.3">
      <c r="A658" s="831" t="s">
        <v>5887</v>
      </c>
      <c r="B658" s="832" t="s">
        <v>5713</v>
      </c>
      <c r="C658" s="832" t="s">
        <v>5586</v>
      </c>
      <c r="D658" s="832" t="s">
        <v>5818</v>
      </c>
      <c r="E658" s="832" t="s">
        <v>5819</v>
      </c>
      <c r="F658" s="849"/>
      <c r="G658" s="849"/>
      <c r="H658" s="849"/>
      <c r="I658" s="849"/>
      <c r="J658" s="849">
        <v>1</v>
      </c>
      <c r="K658" s="849">
        <v>170</v>
      </c>
      <c r="L658" s="849">
        <v>1</v>
      </c>
      <c r="M658" s="849">
        <v>170</v>
      </c>
      <c r="N658" s="849"/>
      <c r="O658" s="849"/>
      <c r="P658" s="837"/>
      <c r="Q658" s="850"/>
    </row>
    <row r="659" spans="1:17" ht="14.4" customHeight="1" x14ac:dyDescent="0.3">
      <c r="A659" s="831" t="s">
        <v>5887</v>
      </c>
      <c r="B659" s="832" t="s">
        <v>5713</v>
      </c>
      <c r="C659" s="832" t="s">
        <v>5586</v>
      </c>
      <c r="D659" s="832" t="s">
        <v>5820</v>
      </c>
      <c r="E659" s="832" t="s">
        <v>5821</v>
      </c>
      <c r="F659" s="849">
        <v>137</v>
      </c>
      <c r="G659" s="849">
        <v>108093</v>
      </c>
      <c r="H659" s="849">
        <v>0.88387096774193552</v>
      </c>
      <c r="I659" s="849">
        <v>789</v>
      </c>
      <c r="J659" s="849">
        <v>155</v>
      </c>
      <c r="K659" s="849">
        <v>122295</v>
      </c>
      <c r="L659" s="849">
        <v>1</v>
      </c>
      <c r="M659" s="849">
        <v>789</v>
      </c>
      <c r="N659" s="849">
        <v>303</v>
      </c>
      <c r="O659" s="849">
        <v>239067</v>
      </c>
      <c r="P659" s="837">
        <v>1.9548387096774194</v>
      </c>
      <c r="Q659" s="850">
        <v>789</v>
      </c>
    </row>
    <row r="660" spans="1:17" ht="14.4" customHeight="1" x14ac:dyDescent="0.3">
      <c r="A660" s="831" t="s">
        <v>5887</v>
      </c>
      <c r="B660" s="832" t="s">
        <v>5713</v>
      </c>
      <c r="C660" s="832" t="s">
        <v>5586</v>
      </c>
      <c r="D660" s="832" t="s">
        <v>5822</v>
      </c>
      <c r="E660" s="832" t="s">
        <v>5823</v>
      </c>
      <c r="F660" s="849">
        <v>2</v>
      </c>
      <c r="G660" s="849">
        <v>448</v>
      </c>
      <c r="H660" s="849">
        <v>0.33333333333333331</v>
      </c>
      <c r="I660" s="849">
        <v>224</v>
      </c>
      <c r="J660" s="849">
        <v>6</v>
      </c>
      <c r="K660" s="849">
        <v>1344</v>
      </c>
      <c r="L660" s="849">
        <v>1</v>
      </c>
      <c r="M660" s="849">
        <v>224</v>
      </c>
      <c r="N660" s="849">
        <v>4</v>
      </c>
      <c r="O660" s="849">
        <v>896</v>
      </c>
      <c r="P660" s="837">
        <v>0.66666666666666663</v>
      </c>
      <c r="Q660" s="850">
        <v>224</v>
      </c>
    </row>
    <row r="661" spans="1:17" ht="14.4" customHeight="1" x14ac:dyDescent="0.3">
      <c r="A661" s="831" t="s">
        <v>5887</v>
      </c>
      <c r="B661" s="832" t="s">
        <v>5713</v>
      </c>
      <c r="C661" s="832" t="s">
        <v>5586</v>
      </c>
      <c r="D661" s="832" t="s">
        <v>5824</v>
      </c>
      <c r="E661" s="832" t="s">
        <v>5825</v>
      </c>
      <c r="F661" s="849">
        <v>1</v>
      </c>
      <c r="G661" s="849">
        <v>566</v>
      </c>
      <c r="H661" s="849"/>
      <c r="I661" s="849">
        <v>566</v>
      </c>
      <c r="J661" s="849"/>
      <c r="K661" s="849"/>
      <c r="L661" s="849"/>
      <c r="M661" s="849"/>
      <c r="N661" s="849">
        <v>3</v>
      </c>
      <c r="O661" s="849">
        <v>1698</v>
      </c>
      <c r="P661" s="837"/>
      <c r="Q661" s="850">
        <v>566</v>
      </c>
    </row>
    <row r="662" spans="1:17" ht="14.4" customHeight="1" x14ac:dyDescent="0.3">
      <c r="A662" s="831" t="s">
        <v>5887</v>
      </c>
      <c r="B662" s="832" t="s">
        <v>5713</v>
      </c>
      <c r="C662" s="832" t="s">
        <v>5586</v>
      </c>
      <c r="D662" s="832" t="s">
        <v>5826</v>
      </c>
      <c r="E662" s="832" t="s">
        <v>5827</v>
      </c>
      <c r="F662" s="849">
        <v>4</v>
      </c>
      <c r="G662" s="849">
        <v>3676</v>
      </c>
      <c r="H662" s="849">
        <v>1.3333333333333333</v>
      </c>
      <c r="I662" s="849">
        <v>919</v>
      </c>
      <c r="J662" s="849">
        <v>3</v>
      </c>
      <c r="K662" s="849">
        <v>2757</v>
      </c>
      <c r="L662" s="849">
        <v>1</v>
      </c>
      <c r="M662" s="849">
        <v>919</v>
      </c>
      <c r="N662" s="849">
        <v>10</v>
      </c>
      <c r="O662" s="849">
        <v>9190</v>
      </c>
      <c r="P662" s="837">
        <v>3.3333333333333335</v>
      </c>
      <c r="Q662" s="850">
        <v>919</v>
      </c>
    </row>
    <row r="663" spans="1:17" ht="14.4" customHeight="1" x14ac:dyDescent="0.3">
      <c r="A663" s="831" t="s">
        <v>5887</v>
      </c>
      <c r="B663" s="832" t="s">
        <v>5713</v>
      </c>
      <c r="C663" s="832" t="s">
        <v>5586</v>
      </c>
      <c r="D663" s="832" t="s">
        <v>5828</v>
      </c>
      <c r="E663" s="832" t="s">
        <v>5829</v>
      </c>
      <c r="F663" s="849">
        <v>4</v>
      </c>
      <c r="G663" s="849">
        <v>3584</v>
      </c>
      <c r="H663" s="849">
        <v>1.3333333333333333</v>
      </c>
      <c r="I663" s="849">
        <v>896</v>
      </c>
      <c r="J663" s="849">
        <v>3</v>
      </c>
      <c r="K663" s="849">
        <v>2688</v>
      </c>
      <c r="L663" s="849">
        <v>1</v>
      </c>
      <c r="M663" s="849">
        <v>896</v>
      </c>
      <c r="N663" s="849">
        <v>10</v>
      </c>
      <c r="O663" s="849">
        <v>8960</v>
      </c>
      <c r="P663" s="837">
        <v>3.3333333333333335</v>
      </c>
      <c r="Q663" s="850">
        <v>896</v>
      </c>
    </row>
    <row r="664" spans="1:17" ht="14.4" customHeight="1" x14ac:dyDescent="0.3">
      <c r="A664" s="831" t="s">
        <v>5887</v>
      </c>
      <c r="B664" s="832" t="s">
        <v>5713</v>
      </c>
      <c r="C664" s="832" t="s">
        <v>5586</v>
      </c>
      <c r="D664" s="832" t="s">
        <v>5872</v>
      </c>
      <c r="E664" s="832" t="s">
        <v>5873</v>
      </c>
      <c r="F664" s="849"/>
      <c r="G664" s="849"/>
      <c r="H664" s="849"/>
      <c r="I664" s="849"/>
      <c r="J664" s="849">
        <v>4</v>
      </c>
      <c r="K664" s="849">
        <v>976</v>
      </c>
      <c r="L664" s="849">
        <v>1</v>
      </c>
      <c r="M664" s="849">
        <v>244</v>
      </c>
      <c r="N664" s="849">
        <v>4</v>
      </c>
      <c r="O664" s="849">
        <v>976</v>
      </c>
      <c r="P664" s="837">
        <v>1</v>
      </c>
      <c r="Q664" s="850">
        <v>244</v>
      </c>
    </row>
    <row r="665" spans="1:17" ht="14.4" customHeight="1" x14ac:dyDescent="0.3">
      <c r="A665" s="831" t="s">
        <v>5890</v>
      </c>
      <c r="B665" s="832" t="s">
        <v>5394</v>
      </c>
      <c r="C665" s="832" t="s">
        <v>5586</v>
      </c>
      <c r="D665" s="832" t="s">
        <v>5591</v>
      </c>
      <c r="E665" s="832" t="s">
        <v>5592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37</v>
      </c>
      <c r="P665" s="837"/>
      <c r="Q665" s="850">
        <v>37</v>
      </c>
    </row>
    <row r="666" spans="1:17" ht="14.4" customHeight="1" x14ac:dyDescent="0.3">
      <c r="A666" s="831" t="s">
        <v>5890</v>
      </c>
      <c r="B666" s="832" t="s">
        <v>5394</v>
      </c>
      <c r="C666" s="832" t="s">
        <v>5586</v>
      </c>
      <c r="D666" s="832" t="s">
        <v>5621</v>
      </c>
      <c r="E666" s="832" t="s">
        <v>5622</v>
      </c>
      <c r="F666" s="849"/>
      <c r="G666" s="849"/>
      <c r="H666" s="849"/>
      <c r="I666" s="849"/>
      <c r="J666" s="849"/>
      <c r="K666" s="849"/>
      <c r="L666" s="849"/>
      <c r="M666" s="849"/>
      <c r="N666" s="849">
        <v>2</v>
      </c>
      <c r="O666" s="849">
        <v>710</v>
      </c>
      <c r="P666" s="837"/>
      <c r="Q666" s="850">
        <v>355</v>
      </c>
    </row>
    <row r="667" spans="1:17" ht="14.4" customHeight="1" x14ac:dyDescent="0.3">
      <c r="A667" s="831" t="s">
        <v>5890</v>
      </c>
      <c r="B667" s="832" t="s">
        <v>5394</v>
      </c>
      <c r="C667" s="832" t="s">
        <v>5586</v>
      </c>
      <c r="D667" s="832" t="s">
        <v>5633</v>
      </c>
      <c r="E667" s="832" t="s">
        <v>5634</v>
      </c>
      <c r="F667" s="849">
        <v>1</v>
      </c>
      <c r="G667" s="849">
        <v>177</v>
      </c>
      <c r="H667" s="849"/>
      <c r="I667" s="849">
        <v>177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5890</v>
      </c>
      <c r="B668" s="832" t="s">
        <v>5658</v>
      </c>
      <c r="C668" s="832" t="s">
        <v>5586</v>
      </c>
      <c r="D668" s="832" t="s">
        <v>5667</v>
      </c>
      <c r="E668" s="832" t="s">
        <v>5668</v>
      </c>
      <c r="F668" s="849">
        <v>1</v>
      </c>
      <c r="G668" s="849">
        <v>12793</v>
      </c>
      <c r="H668" s="849"/>
      <c r="I668" s="849">
        <v>12793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5890</v>
      </c>
      <c r="B669" s="832" t="s">
        <v>5713</v>
      </c>
      <c r="C669" s="832" t="s">
        <v>5586</v>
      </c>
      <c r="D669" s="832" t="s">
        <v>5718</v>
      </c>
      <c r="E669" s="832" t="s">
        <v>5719</v>
      </c>
      <c r="F669" s="849">
        <v>6</v>
      </c>
      <c r="G669" s="849">
        <v>2124</v>
      </c>
      <c r="H669" s="849"/>
      <c r="I669" s="849">
        <v>354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5890</v>
      </c>
      <c r="B670" s="832" t="s">
        <v>5713</v>
      </c>
      <c r="C670" s="832" t="s">
        <v>5586</v>
      </c>
      <c r="D670" s="832" t="s">
        <v>5722</v>
      </c>
      <c r="E670" s="832" t="s">
        <v>5723</v>
      </c>
      <c r="F670" s="849">
        <v>189</v>
      </c>
      <c r="G670" s="849">
        <v>12285</v>
      </c>
      <c r="H670" s="849">
        <v>1.0617977528089888</v>
      </c>
      <c r="I670" s="849">
        <v>65</v>
      </c>
      <c r="J670" s="849">
        <v>178</v>
      </c>
      <c r="K670" s="849">
        <v>11570</v>
      </c>
      <c r="L670" s="849">
        <v>1</v>
      </c>
      <c r="M670" s="849">
        <v>65</v>
      </c>
      <c r="N670" s="849">
        <v>189</v>
      </c>
      <c r="O670" s="849">
        <v>12285</v>
      </c>
      <c r="P670" s="837">
        <v>1.0617977528089888</v>
      </c>
      <c r="Q670" s="850">
        <v>65</v>
      </c>
    </row>
    <row r="671" spans="1:17" ht="14.4" customHeight="1" x14ac:dyDescent="0.3">
      <c r="A671" s="831" t="s">
        <v>5890</v>
      </c>
      <c r="B671" s="832" t="s">
        <v>5713</v>
      </c>
      <c r="C671" s="832" t="s">
        <v>5586</v>
      </c>
      <c r="D671" s="832" t="s">
        <v>5734</v>
      </c>
      <c r="E671" s="832" t="s">
        <v>5735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48</v>
      </c>
      <c r="P671" s="837"/>
      <c r="Q671" s="850">
        <v>24</v>
      </c>
    </row>
    <row r="672" spans="1:17" ht="14.4" customHeight="1" x14ac:dyDescent="0.3">
      <c r="A672" s="831" t="s">
        <v>5890</v>
      </c>
      <c r="B672" s="832" t="s">
        <v>5713</v>
      </c>
      <c r="C672" s="832" t="s">
        <v>5586</v>
      </c>
      <c r="D672" s="832" t="s">
        <v>5738</v>
      </c>
      <c r="E672" s="832" t="s">
        <v>5739</v>
      </c>
      <c r="F672" s="849"/>
      <c r="G672" s="849"/>
      <c r="H672" s="849"/>
      <c r="I672" s="849"/>
      <c r="J672" s="849">
        <v>4</v>
      </c>
      <c r="K672" s="849">
        <v>220</v>
      </c>
      <c r="L672" s="849">
        <v>1</v>
      </c>
      <c r="M672" s="849">
        <v>55</v>
      </c>
      <c r="N672" s="849">
        <v>2</v>
      </c>
      <c r="O672" s="849">
        <v>110</v>
      </c>
      <c r="P672" s="837">
        <v>0.5</v>
      </c>
      <c r="Q672" s="850">
        <v>55</v>
      </c>
    </row>
    <row r="673" spans="1:17" ht="14.4" customHeight="1" x14ac:dyDescent="0.3">
      <c r="A673" s="831" t="s">
        <v>5890</v>
      </c>
      <c r="B673" s="832" t="s">
        <v>5713</v>
      </c>
      <c r="C673" s="832" t="s">
        <v>5586</v>
      </c>
      <c r="D673" s="832" t="s">
        <v>5740</v>
      </c>
      <c r="E673" s="832" t="s">
        <v>5741</v>
      </c>
      <c r="F673" s="849">
        <v>39</v>
      </c>
      <c r="G673" s="849">
        <v>3003</v>
      </c>
      <c r="H673" s="849">
        <v>1.3</v>
      </c>
      <c r="I673" s="849">
        <v>77</v>
      </c>
      <c r="J673" s="849">
        <v>30</v>
      </c>
      <c r="K673" s="849">
        <v>2310</v>
      </c>
      <c r="L673" s="849">
        <v>1</v>
      </c>
      <c r="M673" s="849">
        <v>77</v>
      </c>
      <c r="N673" s="849">
        <v>28</v>
      </c>
      <c r="O673" s="849">
        <v>2156</v>
      </c>
      <c r="P673" s="837">
        <v>0.93333333333333335</v>
      </c>
      <c r="Q673" s="850">
        <v>77</v>
      </c>
    </row>
    <row r="674" spans="1:17" ht="14.4" customHeight="1" x14ac:dyDescent="0.3">
      <c r="A674" s="831" t="s">
        <v>5890</v>
      </c>
      <c r="B674" s="832" t="s">
        <v>5713</v>
      </c>
      <c r="C674" s="832" t="s">
        <v>5586</v>
      </c>
      <c r="D674" s="832" t="s">
        <v>5744</v>
      </c>
      <c r="E674" s="832" t="s">
        <v>5745</v>
      </c>
      <c r="F674" s="849">
        <v>13</v>
      </c>
      <c r="G674" s="849">
        <v>312</v>
      </c>
      <c r="H674" s="849">
        <v>1.3</v>
      </c>
      <c r="I674" s="849">
        <v>24</v>
      </c>
      <c r="J674" s="849">
        <v>10</v>
      </c>
      <c r="K674" s="849">
        <v>240</v>
      </c>
      <c r="L674" s="849">
        <v>1</v>
      </c>
      <c r="M674" s="849">
        <v>24</v>
      </c>
      <c r="N674" s="849">
        <v>14</v>
      </c>
      <c r="O674" s="849">
        <v>336</v>
      </c>
      <c r="P674" s="837">
        <v>1.4</v>
      </c>
      <c r="Q674" s="850">
        <v>24</v>
      </c>
    </row>
    <row r="675" spans="1:17" ht="14.4" customHeight="1" x14ac:dyDescent="0.3">
      <c r="A675" s="831" t="s">
        <v>5890</v>
      </c>
      <c r="B675" s="832" t="s">
        <v>5713</v>
      </c>
      <c r="C675" s="832" t="s">
        <v>5586</v>
      </c>
      <c r="D675" s="832" t="s">
        <v>5756</v>
      </c>
      <c r="E675" s="832" t="s">
        <v>5757</v>
      </c>
      <c r="F675" s="849">
        <v>1</v>
      </c>
      <c r="G675" s="849">
        <v>66</v>
      </c>
      <c r="H675" s="849">
        <v>0.5</v>
      </c>
      <c r="I675" s="849">
        <v>66</v>
      </c>
      <c r="J675" s="849">
        <v>2</v>
      </c>
      <c r="K675" s="849">
        <v>132</v>
      </c>
      <c r="L675" s="849">
        <v>1</v>
      </c>
      <c r="M675" s="849">
        <v>66</v>
      </c>
      <c r="N675" s="849">
        <v>1</v>
      </c>
      <c r="O675" s="849">
        <v>66</v>
      </c>
      <c r="P675" s="837">
        <v>0.5</v>
      </c>
      <c r="Q675" s="850">
        <v>66</v>
      </c>
    </row>
    <row r="676" spans="1:17" ht="14.4" customHeight="1" x14ac:dyDescent="0.3">
      <c r="A676" s="831" t="s">
        <v>5890</v>
      </c>
      <c r="B676" s="832" t="s">
        <v>5713</v>
      </c>
      <c r="C676" s="832" t="s">
        <v>5586</v>
      </c>
      <c r="D676" s="832" t="s">
        <v>5760</v>
      </c>
      <c r="E676" s="832" t="s">
        <v>5761</v>
      </c>
      <c r="F676" s="849">
        <v>46</v>
      </c>
      <c r="G676" s="849">
        <v>782</v>
      </c>
      <c r="H676" s="849">
        <v>1.2777777777777777</v>
      </c>
      <c r="I676" s="849">
        <v>17</v>
      </c>
      <c r="J676" s="849">
        <v>36</v>
      </c>
      <c r="K676" s="849">
        <v>612</v>
      </c>
      <c r="L676" s="849">
        <v>1</v>
      </c>
      <c r="M676" s="849">
        <v>17</v>
      </c>
      <c r="N676" s="849">
        <v>30</v>
      </c>
      <c r="O676" s="849">
        <v>510</v>
      </c>
      <c r="P676" s="837">
        <v>0.83333333333333337</v>
      </c>
      <c r="Q676" s="850">
        <v>17</v>
      </c>
    </row>
    <row r="677" spans="1:17" ht="14.4" customHeight="1" x14ac:dyDescent="0.3">
      <c r="A677" s="831" t="s">
        <v>5890</v>
      </c>
      <c r="B677" s="832" t="s">
        <v>5713</v>
      </c>
      <c r="C677" s="832" t="s">
        <v>5586</v>
      </c>
      <c r="D677" s="832" t="s">
        <v>5766</v>
      </c>
      <c r="E677" s="832" t="s">
        <v>5767</v>
      </c>
      <c r="F677" s="849">
        <v>13</v>
      </c>
      <c r="G677" s="849">
        <v>325</v>
      </c>
      <c r="H677" s="849">
        <v>1.3</v>
      </c>
      <c r="I677" s="849">
        <v>25</v>
      </c>
      <c r="J677" s="849">
        <v>10</v>
      </c>
      <c r="K677" s="849">
        <v>250</v>
      </c>
      <c r="L677" s="849">
        <v>1</v>
      </c>
      <c r="M677" s="849">
        <v>25</v>
      </c>
      <c r="N677" s="849">
        <v>12</v>
      </c>
      <c r="O677" s="849">
        <v>300</v>
      </c>
      <c r="P677" s="837">
        <v>1.2</v>
      </c>
      <c r="Q677" s="850">
        <v>25</v>
      </c>
    </row>
    <row r="678" spans="1:17" ht="14.4" customHeight="1" x14ac:dyDescent="0.3">
      <c r="A678" s="831" t="s">
        <v>5890</v>
      </c>
      <c r="B678" s="832" t="s">
        <v>5713</v>
      </c>
      <c r="C678" s="832" t="s">
        <v>5586</v>
      </c>
      <c r="D678" s="832" t="s">
        <v>5770</v>
      </c>
      <c r="E678" s="832" t="s">
        <v>5771</v>
      </c>
      <c r="F678" s="849">
        <v>1</v>
      </c>
      <c r="G678" s="849">
        <v>181</v>
      </c>
      <c r="H678" s="849"/>
      <c r="I678" s="849">
        <v>181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5890</v>
      </c>
      <c r="B679" s="832" t="s">
        <v>5713</v>
      </c>
      <c r="C679" s="832" t="s">
        <v>5586</v>
      </c>
      <c r="D679" s="832" t="s">
        <v>5776</v>
      </c>
      <c r="E679" s="832" t="s">
        <v>5777</v>
      </c>
      <c r="F679" s="849">
        <v>16</v>
      </c>
      <c r="G679" s="849">
        <v>4064</v>
      </c>
      <c r="H679" s="849">
        <v>2.2857142857142856</v>
      </c>
      <c r="I679" s="849">
        <v>254</v>
      </c>
      <c r="J679" s="849">
        <v>7</v>
      </c>
      <c r="K679" s="849">
        <v>1778</v>
      </c>
      <c r="L679" s="849">
        <v>1</v>
      </c>
      <c r="M679" s="849">
        <v>254</v>
      </c>
      <c r="N679" s="849">
        <v>12</v>
      </c>
      <c r="O679" s="849">
        <v>3048</v>
      </c>
      <c r="P679" s="837">
        <v>1.7142857142857142</v>
      </c>
      <c r="Q679" s="850">
        <v>254</v>
      </c>
    </row>
    <row r="680" spans="1:17" ht="14.4" customHeight="1" x14ac:dyDescent="0.3">
      <c r="A680" s="831" t="s">
        <v>5890</v>
      </c>
      <c r="B680" s="832" t="s">
        <v>5713</v>
      </c>
      <c r="C680" s="832" t="s">
        <v>5586</v>
      </c>
      <c r="D680" s="832" t="s">
        <v>5782</v>
      </c>
      <c r="E680" s="832" t="s">
        <v>5783</v>
      </c>
      <c r="F680" s="849">
        <v>2</v>
      </c>
      <c r="G680" s="849">
        <v>434</v>
      </c>
      <c r="H680" s="849"/>
      <c r="I680" s="849">
        <v>217</v>
      </c>
      <c r="J680" s="849"/>
      <c r="K680" s="849"/>
      <c r="L680" s="849"/>
      <c r="M680" s="849"/>
      <c r="N680" s="849">
        <v>2</v>
      </c>
      <c r="O680" s="849">
        <v>434</v>
      </c>
      <c r="P680" s="837"/>
      <c r="Q680" s="850">
        <v>217</v>
      </c>
    </row>
    <row r="681" spans="1:17" ht="14.4" customHeight="1" x14ac:dyDescent="0.3">
      <c r="A681" s="831" t="s">
        <v>5891</v>
      </c>
      <c r="B681" s="832" t="s">
        <v>5394</v>
      </c>
      <c r="C681" s="832" t="s">
        <v>5586</v>
      </c>
      <c r="D681" s="832" t="s">
        <v>5591</v>
      </c>
      <c r="E681" s="832" t="s">
        <v>5592</v>
      </c>
      <c r="F681" s="849"/>
      <c r="G681" s="849"/>
      <c r="H681" s="849"/>
      <c r="I681" s="849"/>
      <c r="J681" s="849">
        <v>1</v>
      </c>
      <c r="K681" s="849">
        <v>37</v>
      </c>
      <c r="L681" s="849">
        <v>1</v>
      </c>
      <c r="M681" s="849">
        <v>37</v>
      </c>
      <c r="N681" s="849"/>
      <c r="O681" s="849"/>
      <c r="P681" s="837"/>
      <c r="Q681" s="850"/>
    </row>
    <row r="682" spans="1:17" ht="14.4" customHeight="1" x14ac:dyDescent="0.3">
      <c r="A682" s="831" t="s">
        <v>5891</v>
      </c>
      <c r="B682" s="832" t="s">
        <v>5394</v>
      </c>
      <c r="C682" s="832" t="s">
        <v>5586</v>
      </c>
      <c r="D682" s="832" t="s">
        <v>5627</v>
      </c>
      <c r="E682" s="832" t="s">
        <v>5628</v>
      </c>
      <c r="F682" s="849"/>
      <c r="G682" s="849"/>
      <c r="H682" s="849"/>
      <c r="I682" s="849"/>
      <c r="J682" s="849">
        <v>1</v>
      </c>
      <c r="K682" s="849">
        <v>173</v>
      </c>
      <c r="L682" s="849">
        <v>1</v>
      </c>
      <c r="M682" s="849">
        <v>173</v>
      </c>
      <c r="N682" s="849">
        <v>1</v>
      </c>
      <c r="O682" s="849">
        <v>174</v>
      </c>
      <c r="P682" s="837">
        <v>1.0057803468208093</v>
      </c>
      <c r="Q682" s="850">
        <v>174</v>
      </c>
    </row>
    <row r="683" spans="1:17" ht="14.4" customHeight="1" x14ac:dyDescent="0.3">
      <c r="A683" s="831" t="s">
        <v>5891</v>
      </c>
      <c r="B683" s="832" t="s">
        <v>5394</v>
      </c>
      <c r="C683" s="832" t="s">
        <v>5586</v>
      </c>
      <c r="D683" s="832" t="s">
        <v>5637</v>
      </c>
      <c r="E683" s="832" t="s">
        <v>5638</v>
      </c>
      <c r="F683" s="849"/>
      <c r="G683" s="849"/>
      <c r="H683" s="849"/>
      <c r="I683" s="849"/>
      <c r="J683" s="849">
        <v>1</v>
      </c>
      <c r="K683" s="849">
        <v>701</v>
      </c>
      <c r="L683" s="849">
        <v>1</v>
      </c>
      <c r="M683" s="849">
        <v>701</v>
      </c>
      <c r="N683" s="849"/>
      <c r="O683" s="849"/>
      <c r="P683" s="837"/>
      <c r="Q683" s="850"/>
    </row>
    <row r="684" spans="1:17" ht="14.4" customHeight="1" x14ac:dyDescent="0.3">
      <c r="A684" s="831" t="s">
        <v>5891</v>
      </c>
      <c r="B684" s="832" t="s">
        <v>5713</v>
      </c>
      <c r="C684" s="832" t="s">
        <v>5586</v>
      </c>
      <c r="D684" s="832" t="s">
        <v>5714</v>
      </c>
      <c r="E684" s="832" t="s">
        <v>5715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222</v>
      </c>
      <c r="P684" s="837"/>
      <c r="Q684" s="850">
        <v>222</v>
      </c>
    </row>
    <row r="685" spans="1:17" ht="14.4" customHeight="1" x14ac:dyDescent="0.3">
      <c r="A685" s="831" t="s">
        <v>5891</v>
      </c>
      <c r="B685" s="832" t="s">
        <v>5713</v>
      </c>
      <c r="C685" s="832" t="s">
        <v>5586</v>
      </c>
      <c r="D685" s="832" t="s">
        <v>5716</v>
      </c>
      <c r="E685" s="832" t="s">
        <v>5717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509</v>
      </c>
      <c r="P685" s="837"/>
      <c r="Q685" s="850">
        <v>509</v>
      </c>
    </row>
    <row r="686" spans="1:17" ht="14.4" customHeight="1" x14ac:dyDescent="0.3">
      <c r="A686" s="831" t="s">
        <v>5891</v>
      </c>
      <c r="B686" s="832" t="s">
        <v>5713</v>
      </c>
      <c r="C686" s="832" t="s">
        <v>5586</v>
      </c>
      <c r="D686" s="832" t="s">
        <v>5718</v>
      </c>
      <c r="E686" s="832" t="s">
        <v>5719</v>
      </c>
      <c r="F686" s="849"/>
      <c r="G686" s="849"/>
      <c r="H686" s="849"/>
      <c r="I686" s="849"/>
      <c r="J686" s="849"/>
      <c r="K686" s="849"/>
      <c r="L686" s="849"/>
      <c r="M686" s="849"/>
      <c r="N686" s="849">
        <v>4</v>
      </c>
      <c r="O686" s="849">
        <v>1416</v>
      </c>
      <c r="P686" s="837"/>
      <c r="Q686" s="850">
        <v>354</v>
      </c>
    </row>
    <row r="687" spans="1:17" ht="14.4" customHeight="1" x14ac:dyDescent="0.3">
      <c r="A687" s="831" t="s">
        <v>5891</v>
      </c>
      <c r="B687" s="832" t="s">
        <v>5713</v>
      </c>
      <c r="C687" s="832" t="s">
        <v>5586</v>
      </c>
      <c r="D687" s="832" t="s">
        <v>5722</v>
      </c>
      <c r="E687" s="832" t="s">
        <v>5723</v>
      </c>
      <c r="F687" s="849">
        <v>240</v>
      </c>
      <c r="G687" s="849">
        <v>15600</v>
      </c>
      <c r="H687" s="849">
        <v>1.0666666666666667</v>
      </c>
      <c r="I687" s="849">
        <v>65</v>
      </c>
      <c r="J687" s="849">
        <v>225</v>
      </c>
      <c r="K687" s="849">
        <v>14625</v>
      </c>
      <c r="L687" s="849">
        <v>1</v>
      </c>
      <c r="M687" s="849">
        <v>65</v>
      </c>
      <c r="N687" s="849">
        <v>268</v>
      </c>
      <c r="O687" s="849">
        <v>17420</v>
      </c>
      <c r="P687" s="837">
        <v>1.191111111111111</v>
      </c>
      <c r="Q687" s="850">
        <v>65</v>
      </c>
    </row>
    <row r="688" spans="1:17" ht="14.4" customHeight="1" x14ac:dyDescent="0.3">
      <c r="A688" s="831" t="s">
        <v>5891</v>
      </c>
      <c r="B688" s="832" t="s">
        <v>5713</v>
      </c>
      <c r="C688" s="832" t="s">
        <v>5586</v>
      </c>
      <c r="D688" s="832" t="s">
        <v>5726</v>
      </c>
      <c r="E688" s="832" t="s">
        <v>5727</v>
      </c>
      <c r="F688" s="849"/>
      <c r="G688" s="849"/>
      <c r="H688" s="849"/>
      <c r="I688" s="849"/>
      <c r="J688" s="849">
        <v>1</v>
      </c>
      <c r="K688" s="849">
        <v>592</v>
      </c>
      <c r="L688" s="849">
        <v>1</v>
      </c>
      <c r="M688" s="849">
        <v>592</v>
      </c>
      <c r="N688" s="849">
        <v>2</v>
      </c>
      <c r="O688" s="849">
        <v>1184</v>
      </c>
      <c r="P688" s="837">
        <v>2</v>
      </c>
      <c r="Q688" s="850">
        <v>592</v>
      </c>
    </row>
    <row r="689" spans="1:17" ht="14.4" customHeight="1" x14ac:dyDescent="0.3">
      <c r="A689" s="831" t="s">
        <v>5891</v>
      </c>
      <c r="B689" s="832" t="s">
        <v>5713</v>
      </c>
      <c r="C689" s="832" t="s">
        <v>5586</v>
      </c>
      <c r="D689" s="832" t="s">
        <v>5728</v>
      </c>
      <c r="E689" s="832" t="s">
        <v>5729</v>
      </c>
      <c r="F689" s="849"/>
      <c r="G689" s="849"/>
      <c r="H689" s="849"/>
      <c r="I689" s="849"/>
      <c r="J689" s="849">
        <v>1</v>
      </c>
      <c r="K689" s="849">
        <v>617</v>
      </c>
      <c r="L689" s="849">
        <v>1</v>
      </c>
      <c r="M689" s="849">
        <v>617</v>
      </c>
      <c r="N689" s="849">
        <v>1</v>
      </c>
      <c r="O689" s="849">
        <v>617</v>
      </c>
      <c r="P689" s="837">
        <v>1</v>
      </c>
      <c r="Q689" s="850">
        <v>617</v>
      </c>
    </row>
    <row r="690" spans="1:17" ht="14.4" customHeight="1" x14ac:dyDescent="0.3">
      <c r="A690" s="831" t="s">
        <v>5891</v>
      </c>
      <c r="B690" s="832" t="s">
        <v>5713</v>
      </c>
      <c r="C690" s="832" t="s">
        <v>5586</v>
      </c>
      <c r="D690" s="832" t="s">
        <v>5734</v>
      </c>
      <c r="E690" s="832" t="s">
        <v>5735</v>
      </c>
      <c r="F690" s="849"/>
      <c r="G690" s="849"/>
      <c r="H690" s="849"/>
      <c r="I690" s="849"/>
      <c r="J690" s="849">
        <v>2</v>
      </c>
      <c r="K690" s="849">
        <v>48</v>
      </c>
      <c r="L690" s="849">
        <v>1</v>
      </c>
      <c r="M690" s="849">
        <v>24</v>
      </c>
      <c r="N690" s="849">
        <v>2</v>
      </c>
      <c r="O690" s="849">
        <v>48</v>
      </c>
      <c r="P690" s="837">
        <v>1</v>
      </c>
      <c r="Q690" s="850">
        <v>24</v>
      </c>
    </row>
    <row r="691" spans="1:17" ht="14.4" customHeight="1" x14ac:dyDescent="0.3">
      <c r="A691" s="831" t="s">
        <v>5891</v>
      </c>
      <c r="B691" s="832" t="s">
        <v>5713</v>
      </c>
      <c r="C691" s="832" t="s">
        <v>5586</v>
      </c>
      <c r="D691" s="832" t="s">
        <v>5738</v>
      </c>
      <c r="E691" s="832" t="s">
        <v>5739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55</v>
      </c>
      <c r="P691" s="837"/>
      <c r="Q691" s="850">
        <v>55</v>
      </c>
    </row>
    <row r="692" spans="1:17" ht="14.4" customHeight="1" x14ac:dyDescent="0.3">
      <c r="A692" s="831" t="s">
        <v>5891</v>
      </c>
      <c r="B692" s="832" t="s">
        <v>5713</v>
      </c>
      <c r="C692" s="832" t="s">
        <v>5586</v>
      </c>
      <c r="D692" s="832" t="s">
        <v>5740</v>
      </c>
      <c r="E692" s="832" t="s">
        <v>5741</v>
      </c>
      <c r="F692" s="849">
        <v>16</v>
      </c>
      <c r="G692" s="849">
        <v>1232</v>
      </c>
      <c r="H692" s="849">
        <v>0.64</v>
      </c>
      <c r="I692" s="849">
        <v>77</v>
      </c>
      <c r="J692" s="849">
        <v>25</v>
      </c>
      <c r="K692" s="849">
        <v>1925</v>
      </c>
      <c r="L692" s="849">
        <v>1</v>
      </c>
      <c r="M692" s="849">
        <v>77</v>
      </c>
      <c r="N692" s="849">
        <v>51</v>
      </c>
      <c r="O692" s="849">
        <v>3927</v>
      </c>
      <c r="P692" s="837">
        <v>2.04</v>
      </c>
      <c r="Q692" s="850">
        <v>77</v>
      </c>
    </row>
    <row r="693" spans="1:17" ht="14.4" customHeight="1" x14ac:dyDescent="0.3">
      <c r="A693" s="831" t="s">
        <v>5891</v>
      </c>
      <c r="B693" s="832" t="s">
        <v>5713</v>
      </c>
      <c r="C693" s="832" t="s">
        <v>5586</v>
      </c>
      <c r="D693" s="832" t="s">
        <v>5744</v>
      </c>
      <c r="E693" s="832" t="s">
        <v>5745</v>
      </c>
      <c r="F693" s="849">
        <v>17</v>
      </c>
      <c r="G693" s="849">
        <v>408</v>
      </c>
      <c r="H693" s="849">
        <v>1</v>
      </c>
      <c r="I693" s="849">
        <v>24</v>
      </c>
      <c r="J693" s="849">
        <v>17</v>
      </c>
      <c r="K693" s="849">
        <v>408</v>
      </c>
      <c r="L693" s="849">
        <v>1</v>
      </c>
      <c r="M693" s="849">
        <v>24</v>
      </c>
      <c r="N693" s="849">
        <v>24</v>
      </c>
      <c r="O693" s="849">
        <v>576</v>
      </c>
      <c r="P693" s="837">
        <v>1.411764705882353</v>
      </c>
      <c r="Q693" s="850">
        <v>24</v>
      </c>
    </row>
    <row r="694" spans="1:17" ht="14.4" customHeight="1" x14ac:dyDescent="0.3">
      <c r="A694" s="831" t="s">
        <v>5891</v>
      </c>
      <c r="B694" s="832" t="s">
        <v>5713</v>
      </c>
      <c r="C694" s="832" t="s">
        <v>5586</v>
      </c>
      <c r="D694" s="832" t="s">
        <v>5756</v>
      </c>
      <c r="E694" s="832" t="s">
        <v>5757</v>
      </c>
      <c r="F694" s="849">
        <v>3</v>
      </c>
      <c r="G694" s="849">
        <v>198</v>
      </c>
      <c r="H694" s="849">
        <v>3</v>
      </c>
      <c r="I694" s="849">
        <v>66</v>
      </c>
      <c r="J694" s="849">
        <v>1</v>
      </c>
      <c r="K694" s="849">
        <v>66</v>
      </c>
      <c r="L694" s="849">
        <v>1</v>
      </c>
      <c r="M694" s="849">
        <v>66</v>
      </c>
      <c r="N694" s="849"/>
      <c r="O694" s="849"/>
      <c r="P694" s="837"/>
      <c r="Q694" s="850"/>
    </row>
    <row r="695" spans="1:17" ht="14.4" customHeight="1" x14ac:dyDescent="0.3">
      <c r="A695" s="831" t="s">
        <v>5891</v>
      </c>
      <c r="B695" s="832" t="s">
        <v>5713</v>
      </c>
      <c r="C695" s="832" t="s">
        <v>5586</v>
      </c>
      <c r="D695" s="832" t="s">
        <v>5760</v>
      </c>
      <c r="E695" s="832" t="s">
        <v>5761</v>
      </c>
      <c r="F695" s="849">
        <v>18</v>
      </c>
      <c r="G695" s="849">
        <v>306</v>
      </c>
      <c r="H695" s="849">
        <v>0.62068965517241381</v>
      </c>
      <c r="I695" s="849">
        <v>17</v>
      </c>
      <c r="J695" s="849">
        <v>29</v>
      </c>
      <c r="K695" s="849">
        <v>493</v>
      </c>
      <c r="L695" s="849">
        <v>1</v>
      </c>
      <c r="M695" s="849">
        <v>17</v>
      </c>
      <c r="N695" s="849">
        <v>55</v>
      </c>
      <c r="O695" s="849">
        <v>935</v>
      </c>
      <c r="P695" s="837">
        <v>1.896551724137931</v>
      </c>
      <c r="Q695" s="850">
        <v>17</v>
      </c>
    </row>
    <row r="696" spans="1:17" ht="14.4" customHeight="1" x14ac:dyDescent="0.3">
      <c r="A696" s="831" t="s">
        <v>5891</v>
      </c>
      <c r="B696" s="832" t="s">
        <v>5713</v>
      </c>
      <c r="C696" s="832" t="s">
        <v>5586</v>
      </c>
      <c r="D696" s="832" t="s">
        <v>5764</v>
      </c>
      <c r="E696" s="832" t="s">
        <v>5765</v>
      </c>
      <c r="F696" s="849"/>
      <c r="G696" s="849"/>
      <c r="H696" s="849"/>
      <c r="I696" s="849"/>
      <c r="J696" s="849"/>
      <c r="K696" s="849"/>
      <c r="L696" s="849"/>
      <c r="M696" s="849"/>
      <c r="N696" s="849">
        <v>26</v>
      </c>
      <c r="O696" s="849">
        <v>9100</v>
      </c>
      <c r="P696" s="837"/>
      <c r="Q696" s="850">
        <v>350</v>
      </c>
    </row>
    <row r="697" spans="1:17" ht="14.4" customHeight="1" x14ac:dyDescent="0.3">
      <c r="A697" s="831" t="s">
        <v>5891</v>
      </c>
      <c r="B697" s="832" t="s">
        <v>5713</v>
      </c>
      <c r="C697" s="832" t="s">
        <v>5586</v>
      </c>
      <c r="D697" s="832" t="s">
        <v>5766</v>
      </c>
      <c r="E697" s="832" t="s">
        <v>5767</v>
      </c>
      <c r="F697" s="849">
        <v>17</v>
      </c>
      <c r="G697" s="849">
        <v>425</v>
      </c>
      <c r="H697" s="849">
        <v>1.2142857142857142</v>
      </c>
      <c r="I697" s="849">
        <v>25</v>
      </c>
      <c r="J697" s="849">
        <v>14</v>
      </c>
      <c r="K697" s="849">
        <v>350</v>
      </c>
      <c r="L697" s="849">
        <v>1</v>
      </c>
      <c r="M697" s="849">
        <v>25</v>
      </c>
      <c r="N697" s="849">
        <v>22</v>
      </c>
      <c r="O697" s="849">
        <v>550</v>
      </c>
      <c r="P697" s="837">
        <v>1.5714285714285714</v>
      </c>
      <c r="Q697" s="850">
        <v>25</v>
      </c>
    </row>
    <row r="698" spans="1:17" ht="14.4" customHeight="1" x14ac:dyDescent="0.3">
      <c r="A698" s="831" t="s">
        <v>5891</v>
      </c>
      <c r="B698" s="832" t="s">
        <v>5713</v>
      </c>
      <c r="C698" s="832" t="s">
        <v>5586</v>
      </c>
      <c r="D698" s="832" t="s">
        <v>5768</v>
      </c>
      <c r="E698" s="832" t="s">
        <v>5769</v>
      </c>
      <c r="F698" s="849"/>
      <c r="G698" s="849"/>
      <c r="H698" s="849"/>
      <c r="I698" s="849"/>
      <c r="J698" s="849">
        <v>1</v>
      </c>
      <c r="K698" s="849">
        <v>742</v>
      </c>
      <c r="L698" s="849">
        <v>1</v>
      </c>
      <c r="M698" s="849">
        <v>742</v>
      </c>
      <c r="N698" s="849">
        <v>1</v>
      </c>
      <c r="O698" s="849">
        <v>742</v>
      </c>
      <c r="P698" s="837">
        <v>1</v>
      </c>
      <c r="Q698" s="850">
        <v>742</v>
      </c>
    </row>
    <row r="699" spans="1:17" ht="14.4" customHeight="1" x14ac:dyDescent="0.3">
      <c r="A699" s="831" t="s">
        <v>5891</v>
      </c>
      <c r="B699" s="832" t="s">
        <v>5713</v>
      </c>
      <c r="C699" s="832" t="s">
        <v>5586</v>
      </c>
      <c r="D699" s="832" t="s">
        <v>5770</v>
      </c>
      <c r="E699" s="832" t="s">
        <v>5771</v>
      </c>
      <c r="F699" s="849"/>
      <c r="G699" s="849"/>
      <c r="H699" s="849"/>
      <c r="I699" s="849"/>
      <c r="J699" s="849">
        <v>1</v>
      </c>
      <c r="K699" s="849">
        <v>181</v>
      </c>
      <c r="L699" s="849">
        <v>1</v>
      </c>
      <c r="M699" s="849">
        <v>181</v>
      </c>
      <c r="N699" s="849">
        <v>2</v>
      </c>
      <c r="O699" s="849">
        <v>362</v>
      </c>
      <c r="P699" s="837">
        <v>2</v>
      </c>
      <c r="Q699" s="850">
        <v>181</v>
      </c>
    </row>
    <row r="700" spans="1:17" ht="14.4" customHeight="1" x14ac:dyDescent="0.3">
      <c r="A700" s="831" t="s">
        <v>5891</v>
      </c>
      <c r="B700" s="832" t="s">
        <v>5713</v>
      </c>
      <c r="C700" s="832" t="s">
        <v>5586</v>
      </c>
      <c r="D700" s="832" t="s">
        <v>5776</v>
      </c>
      <c r="E700" s="832" t="s">
        <v>5777</v>
      </c>
      <c r="F700" s="849">
        <v>2</v>
      </c>
      <c r="G700" s="849">
        <v>508</v>
      </c>
      <c r="H700" s="849">
        <v>1</v>
      </c>
      <c r="I700" s="849">
        <v>254</v>
      </c>
      <c r="J700" s="849">
        <v>2</v>
      </c>
      <c r="K700" s="849">
        <v>508</v>
      </c>
      <c r="L700" s="849">
        <v>1</v>
      </c>
      <c r="M700" s="849">
        <v>254</v>
      </c>
      <c r="N700" s="849">
        <v>6</v>
      </c>
      <c r="O700" s="849">
        <v>1524</v>
      </c>
      <c r="P700" s="837">
        <v>3</v>
      </c>
      <c r="Q700" s="850">
        <v>254</v>
      </c>
    </row>
    <row r="701" spans="1:17" ht="14.4" customHeight="1" x14ac:dyDescent="0.3">
      <c r="A701" s="831" t="s">
        <v>5891</v>
      </c>
      <c r="B701" s="832" t="s">
        <v>5713</v>
      </c>
      <c r="C701" s="832" t="s">
        <v>5586</v>
      </c>
      <c r="D701" s="832" t="s">
        <v>5778</v>
      </c>
      <c r="E701" s="832" t="s">
        <v>5779</v>
      </c>
      <c r="F701" s="849"/>
      <c r="G701" s="849"/>
      <c r="H701" s="849"/>
      <c r="I701" s="849"/>
      <c r="J701" s="849">
        <v>1</v>
      </c>
      <c r="K701" s="849">
        <v>268</v>
      </c>
      <c r="L701" s="849">
        <v>1</v>
      </c>
      <c r="M701" s="849">
        <v>268</v>
      </c>
      <c r="N701" s="849">
        <v>1</v>
      </c>
      <c r="O701" s="849">
        <v>268</v>
      </c>
      <c r="P701" s="837">
        <v>1</v>
      </c>
      <c r="Q701" s="850">
        <v>268</v>
      </c>
    </row>
    <row r="702" spans="1:17" ht="14.4" customHeight="1" x14ac:dyDescent="0.3">
      <c r="A702" s="831" t="s">
        <v>5891</v>
      </c>
      <c r="B702" s="832" t="s">
        <v>5713</v>
      </c>
      <c r="C702" s="832" t="s">
        <v>5586</v>
      </c>
      <c r="D702" s="832" t="s">
        <v>5782</v>
      </c>
      <c r="E702" s="832" t="s">
        <v>5783</v>
      </c>
      <c r="F702" s="849"/>
      <c r="G702" s="849"/>
      <c r="H702" s="849"/>
      <c r="I702" s="849"/>
      <c r="J702" s="849">
        <v>1</v>
      </c>
      <c r="K702" s="849">
        <v>217</v>
      </c>
      <c r="L702" s="849">
        <v>1</v>
      </c>
      <c r="M702" s="849">
        <v>217</v>
      </c>
      <c r="N702" s="849">
        <v>2</v>
      </c>
      <c r="O702" s="849">
        <v>434</v>
      </c>
      <c r="P702" s="837">
        <v>2</v>
      </c>
      <c r="Q702" s="850">
        <v>217</v>
      </c>
    </row>
    <row r="703" spans="1:17" ht="14.4" customHeight="1" x14ac:dyDescent="0.3">
      <c r="A703" s="831" t="s">
        <v>5891</v>
      </c>
      <c r="B703" s="832" t="s">
        <v>5713</v>
      </c>
      <c r="C703" s="832" t="s">
        <v>5586</v>
      </c>
      <c r="D703" s="832" t="s">
        <v>5786</v>
      </c>
      <c r="E703" s="832" t="s">
        <v>5787</v>
      </c>
      <c r="F703" s="849"/>
      <c r="G703" s="849"/>
      <c r="H703" s="849"/>
      <c r="I703" s="849"/>
      <c r="J703" s="849">
        <v>1</v>
      </c>
      <c r="K703" s="849">
        <v>592</v>
      </c>
      <c r="L703" s="849">
        <v>1</v>
      </c>
      <c r="M703" s="849">
        <v>592</v>
      </c>
      <c r="N703" s="849">
        <v>2</v>
      </c>
      <c r="O703" s="849">
        <v>1184</v>
      </c>
      <c r="P703" s="837">
        <v>2</v>
      </c>
      <c r="Q703" s="850">
        <v>592</v>
      </c>
    </row>
    <row r="704" spans="1:17" ht="14.4" customHeight="1" x14ac:dyDescent="0.3">
      <c r="A704" s="831" t="s">
        <v>5891</v>
      </c>
      <c r="B704" s="832" t="s">
        <v>5713</v>
      </c>
      <c r="C704" s="832" t="s">
        <v>5586</v>
      </c>
      <c r="D704" s="832" t="s">
        <v>5790</v>
      </c>
      <c r="E704" s="832" t="s">
        <v>5791</v>
      </c>
      <c r="F704" s="849"/>
      <c r="G704" s="849"/>
      <c r="H704" s="849"/>
      <c r="I704" s="849"/>
      <c r="J704" s="849">
        <v>1</v>
      </c>
      <c r="K704" s="849">
        <v>547</v>
      </c>
      <c r="L704" s="849">
        <v>1</v>
      </c>
      <c r="M704" s="849">
        <v>547</v>
      </c>
      <c r="N704" s="849">
        <v>1</v>
      </c>
      <c r="O704" s="849">
        <v>547</v>
      </c>
      <c r="P704" s="837">
        <v>1</v>
      </c>
      <c r="Q704" s="850">
        <v>547</v>
      </c>
    </row>
    <row r="705" spans="1:17" ht="14.4" customHeight="1" x14ac:dyDescent="0.3">
      <c r="A705" s="831" t="s">
        <v>5891</v>
      </c>
      <c r="B705" s="832" t="s">
        <v>5713</v>
      </c>
      <c r="C705" s="832" t="s">
        <v>5586</v>
      </c>
      <c r="D705" s="832" t="s">
        <v>5794</v>
      </c>
      <c r="E705" s="832" t="s">
        <v>5795</v>
      </c>
      <c r="F705" s="849"/>
      <c r="G705" s="849"/>
      <c r="H705" s="849"/>
      <c r="I705" s="849"/>
      <c r="J705" s="849">
        <v>1</v>
      </c>
      <c r="K705" s="849">
        <v>736</v>
      </c>
      <c r="L705" s="849">
        <v>1</v>
      </c>
      <c r="M705" s="849">
        <v>736</v>
      </c>
      <c r="N705" s="849">
        <v>1</v>
      </c>
      <c r="O705" s="849">
        <v>736</v>
      </c>
      <c r="P705" s="837">
        <v>1</v>
      </c>
      <c r="Q705" s="850">
        <v>736</v>
      </c>
    </row>
    <row r="706" spans="1:17" ht="14.4" customHeight="1" x14ac:dyDescent="0.3">
      <c r="A706" s="831" t="s">
        <v>5891</v>
      </c>
      <c r="B706" s="832" t="s">
        <v>5713</v>
      </c>
      <c r="C706" s="832" t="s">
        <v>5586</v>
      </c>
      <c r="D706" s="832" t="s">
        <v>5796</v>
      </c>
      <c r="E706" s="832" t="s">
        <v>5797</v>
      </c>
      <c r="F706" s="849"/>
      <c r="G706" s="849"/>
      <c r="H706" s="849"/>
      <c r="I706" s="849"/>
      <c r="J706" s="849">
        <v>1</v>
      </c>
      <c r="K706" s="849">
        <v>329</v>
      </c>
      <c r="L706" s="849">
        <v>1</v>
      </c>
      <c r="M706" s="849">
        <v>329</v>
      </c>
      <c r="N706" s="849"/>
      <c r="O706" s="849"/>
      <c r="P706" s="837"/>
      <c r="Q706" s="850"/>
    </row>
    <row r="707" spans="1:17" ht="14.4" customHeight="1" x14ac:dyDescent="0.3">
      <c r="A707" s="831" t="s">
        <v>5891</v>
      </c>
      <c r="B707" s="832" t="s">
        <v>5713</v>
      </c>
      <c r="C707" s="832" t="s">
        <v>5586</v>
      </c>
      <c r="D707" s="832" t="s">
        <v>5798</v>
      </c>
      <c r="E707" s="832" t="s">
        <v>5799</v>
      </c>
      <c r="F707" s="849"/>
      <c r="G707" s="849"/>
      <c r="H707" s="849"/>
      <c r="I707" s="849"/>
      <c r="J707" s="849">
        <v>1</v>
      </c>
      <c r="K707" s="849">
        <v>346</v>
      </c>
      <c r="L707" s="849">
        <v>1</v>
      </c>
      <c r="M707" s="849">
        <v>346</v>
      </c>
      <c r="N707" s="849">
        <v>1</v>
      </c>
      <c r="O707" s="849">
        <v>346</v>
      </c>
      <c r="P707" s="837">
        <v>1</v>
      </c>
      <c r="Q707" s="850">
        <v>346</v>
      </c>
    </row>
    <row r="708" spans="1:17" ht="14.4" customHeight="1" x14ac:dyDescent="0.3">
      <c r="A708" s="831" t="s">
        <v>5891</v>
      </c>
      <c r="B708" s="832" t="s">
        <v>5713</v>
      </c>
      <c r="C708" s="832" t="s">
        <v>5586</v>
      </c>
      <c r="D708" s="832" t="s">
        <v>5800</v>
      </c>
      <c r="E708" s="832" t="s">
        <v>5801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753</v>
      </c>
      <c r="P708" s="837"/>
      <c r="Q708" s="850">
        <v>753</v>
      </c>
    </row>
    <row r="709" spans="1:17" ht="14.4" customHeight="1" x14ac:dyDescent="0.3">
      <c r="A709" s="831" t="s">
        <v>5891</v>
      </c>
      <c r="B709" s="832" t="s">
        <v>5713</v>
      </c>
      <c r="C709" s="832" t="s">
        <v>5586</v>
      </c>
      <c r="D709" s="832" t="s">
        <v>5802</v>
      </c>
      <c r="E709" s="832" t="s">
        <v>5803</v>
      </c>
      <c r="F709" s="849"/>
      <c r="G709" s="849"/>
      <c r="H709" s="849"/>
      <c r="I709" s="849"/>
      <c r="J709" s="849">
        <v>3</v>
      </c>
      <c r="K709" s="849">
        <v>696</v>
      </c>
      <c r="L709" s="849">
        <v>1</v>
      </c>
      <c r="M709" s="849">
        <v>232</v>
      </c>
      <c r="N709" s="849"/>
      <c r="O709" s="849"/>
      <c r="P709" s="837"/>
      <c r="Q709" s="850"/>
    </row>
    <row r="710" spans="1:17" ht="14.4" customHeight="1" x14ac:dyDescent="0.3">
      <c r="A710" s="831" t="s">
        <v>5891</v>
      </c>
      <c r="B710" s="832" t="s">
        <v>5713</v>
      </c>
      <c r="C710" s="832" t="s">
        <v>5586</v>
      </c>
      <c r="D710" s="832" t="s">
        <v>5820</v>
      </c>
      <c r="E710" s="832" t="s">
        <v>5821</v>
      </c>
      <c r="F710" s="849"/>
      <c r="G710" s="849"/>
      <c r="H710" s="849"/>
      <c r="I710" s="849"/>
      <c r="J710" s="849">
        <v>9</v>
      </c>
      <c r="K710" s="849">
        <v>7101</v>
      </c>
      <c r="L710" s="849">
        <v>1</v>
      </c>
      <c r="M710" s="849">
        <v>789</v>
      </c>
      <c r="N710" s="849"/>
      <c r="O710" s="849"/>
      <c r="P710" s="837"/>
      <c r="Q710" s="850"/>
    </row>
    <row r="711" spans="1:17" ht="14.4" customHeight="1" x14ac:dyDescent="0.3">
      <c r="A711" s="831" t="s">
        <v>5891</v>
      </c>
      <c r="B711" s="832" t="s">
        <v>5713</v>
      </c>
      <c r="C711" s="832" t="s">
        <v>5586</v>
      </c>
      <c r="D711" s="832" t="s">
        <v>5822</v>
      </c>
      <c r="E711" s="832" t="s">
        <v>5823</v>
      </c>
      <c r="F711" s="849"/>
      <c r="G711" s="849"/>
      <c r="H711" s="849"/>
      <c r="I711" s="849"/>
      <c r="J711" s="849">
        <v>1</v>
      </c>
      <c r="K711" s="849">
        <v>224</v>
      </c>
      <c r="L711" s="849">
        <v>1</v>
      </c>
      <c r="M711" s="849">
        <v>224</v>
      </c>
      <c r="N711" s="849"/>
      <c r="O711" s="849"/>
      <c r="P711" s="837"/>
      <c r="Q711" s="850"/>
    </row>
    <row r="712" spans="1:17" ht="14.4" customHeight="1" x14ac:dyDescent="0.3">
      <c r="A712" s="831" t="s">
        <v>5891</v>
      </c>
      <c r="B712" s="832" t="s">
        <v>5713</v>
      </c>
      <c r="C712" s="832" t="s">
        <v>5586</v>
      </c>
      <c r="D712" s="832" t="s">
        <v>5826</v>
      </c>
      <c r="E712" s="832" t="s">
        <v>5827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919</v>
      </c>
      <c r="P712" s="837"/>
      <c r="Q712" s="850">
        <v>919</v>
      </c>
    </row>
    <row r="713" spans="1:17" ht="14.4" customHeight="1" x14ac:dyDescent="0.3">
      <c r="A713" s="831" t="s">
        <v>5891</v>
      </c>
      <c r="B713" s="832" t="s">
        <v>5713</v>
      </c>
      <c r="C713" s="832" t="s">
        <v>5586</v>
      </c>
      <c r="D713" s="832" t="s">
        <v>5828</v>
      </c>
      <c r="E713" s="832" t="s">
        <v>5829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896</v>
      </c>
      <c r="P713" s="837"/>
      <c r="Q713" s="850">
        <v>896</v>
      </c>
    </row>
    <row r="714" spans="1:17" ht="14.4" customHeight="1" x14ac:dyDescent="0.3">
      <c r="A714" s="831" t="s">
        <v>5892</v>
      </c>
      <c r="B714" s="832" t="s">
        <v>5394</v>
      </c>
      <c r="C714" s="832" t="s">
        <v>5581</v>
      </c>
      <c r="D714" s="832" t="s">
        <v>5582</v>
      </c>
      <c r="E714" s="832" t="s">
        <v>5583</v>
      </c>
      <c r="F714" s="849"/>
      <c r="G714" s="849"/>
      <c r="H714" s="849"/>
      <c r="I714" s="849"/>
      <c r="J714" s="849">
        <v>1</v>
      </c>
      <c r="K714" s="849">
        <v>565.1</v>
      </c>
      <c r="L714" s="849">
        <v>1</v>
      </c>
      <c r="M714" s="849">
        <v>565.1</v>
      </c>
      <c r="N714" s="849">
        <v>1</v>
      </c>
      <c r="O714" s="849">
        <v>565.1</v>
      </c>
      <c r="P714" s="837">
        <v>1</v>
      </c>
      <c r="Q714" s="850">
        <v>565.1</v>
      </c>
    </row>
    <row r="715" spans="1:17" ht="14.4" customHeight="1" x14ac:dyDescent="0.3">
      <c r="A715" s="831" t="s">
        <v>5892</v>
      </c>
      <c r="B715" s="832" t="s">
        <v>5394</v>
      </c>
      <c r="C715" s="832" t="s">
        <v>5581</v>
      </c>
      <c r="D715" s="832" t="s">
        <v>5584</v>
      </c>
      <c r="E715" s="832" t="s">
        <v>5585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1049</v>
      </c>
      <c r="P715" s="837"/>
      <c r="Q715" s="850">
        <v>1049</v>
      </c>
    </row>
    <row r="716" spans="1:17" ht="14.4" customHeight="1" x14ac:dyDescent="0.3">
      <c r="A716" s="831" t="s">
        <v>5892</v>
      </c>
      <c r="B716" s="832" t="s">
        <v>5394</v>
      </c>
      <c r="C716" s="832" t="s">
        <v>5586</v>
      </c>
      <c r="D716" s="832" t="s">
        <v>5591</v>
      </c>
      <c r="E716" s="832" t="s">
        <v>5592</v>
      </c>
      <c r="F716" s="849">
        <v>3</v>
      </c>
      <c r="G716" s="849">
        <v>111</v>
      </c>
      <c r="H716" s="849">
        <v>0.25</v>
      </c>
      <c r="I716" s="849">
        <v>37</v>
      </c>
      <c r="J716" s="849">
        <v>12</v>
      </c>
      <c r="K716" s="849">
        <v>444</v>
      </c>
      <c r="L716" s="849">
        <v>1</v>
      </c>
      <c r="M716" s="849">
        <v>37</v>
      </c>
      <c r="N716" s="849">
        <v>3</v>
      </c>
      <c r="O716" s="849">
        <v>111</v>
      </c>
      <c r="P716" s="837">
        <v>0.25</v>
      </c>
      <c r="Q716" s="850">
        <v>37</v>
      </c>
    </row>
    <row r="717" spans="1:17" ht="14.4" customHeight="1" x14ac:dyDescent="0.3">
      <c r="A717" s="831" t="s">
        <v>5892</v>
      </c>
      <c r="B717" s="832" t="s">
        <v>5394</v>
      </c>
      <c r="C717" s="832" t="s">
        <v>5586</v>
      </c>
      <c r="D717" s="832" t="s">
        <v>5597</v>
      </c>
      <c r="E717" s="832" t="s">
        <v>5598</v>
      </c>
      <c r="F717" s="849"/>
      <c r="G717" s="849"/>
      <c r="H717" s="849"/>
      <c r="I717" s="849"/>
      <c r="J717" s="849">
        <v>1</v>
      </c>
      <c r="K717" s="849">
        <v>177</v>
      </c>
      <c r="L717" s="849">
        <v>1</v>
      </c>
      <c r="M717" s="849">
        <v>177</v>
      </c>
      <c r="N717" s="849">
        <v>1</v>
      </c>
      <c r="O717" s="849">
        <v>178</v>
      </c>
      <c r="P717" s="837">
        <v>1.0056497175141244</v>
      </c>
      <c r="Q717" s="850">
        <v>178</v>
      </c>
    </row>
    <row r="718" spans="1:17" ht="14.4" customHeight="1" x14ac:dyDescent="0.3">
      <c r="A718" s="831" t="s">
        <v>5892</v>
      </c>
      <c r="B718" s="832" t="s">
        <v>5394</v>
      </c>
      <c r="C718" s="832" t="s">
        <v>5586</v>
      </c>
      <c r="D718" s="832" t="s">
        <v>5601</v>
      </c>
      <c r="E718" s="832" t="s">
        <v>5602</v>
      </c>
      <c r="F718" s="849"/>
      <c r="G718" s="849"/>
      <c r="H718" s="849"/>
      <c r="I718" s="849"/>
      <c r="J718" s="849">
        <v>1</v>
      </c>
      <c r="K718" s="849">
        <v>49</v>
      </c>
      <c r="L718" s="849">
        <v>1</v>
      </c>
      <c r="M718" s="849">
        <v>49</v>
      </c>
      <c r="N718" s="849">
        <v>1</v>
      </c>
      <c r="O718" s="849">
        <v>49</v>
      </c>
      <c r="P718" s="837">
        <v>1</v>
      </c>
      <c r="Q718" s="850">
        <v>49</v>
      </c>
    </row>
    <row r="719" spans="1:17" ht="14.4" customHeight="1" x14ac:dyDescent="0.3">
      <c r="A719" s="831" t="s">
        <v>5892</v>
      </c>
      <c r="B719" s="832" t="s">
        <v>5394</v>
      </c>
      <c r="C719" s="832" t="s">
        <v>5586</v>
      </c>
      <c r="D719" s="832" t="s">
        <v>5613</v>
      </c>
      <c r="E719" s="832" t="s">
        <v>5614</v>
      </c>
      <c r="F719" s="849"/>
      <c r="G719" s="849"/>
      <c r="H719" s="849"/>
      <c r="I719" s="849"/>
      <c r="J719" s="849">
        <v>1</v>
      </c>
      <c r="K719" s="849">
        <v>86</v>
      </c>
      <c r="L719" s="849">
        <v>1</v>
      </c>
      <c r="M719" s="849">
        <v>86</v>
      </c>
      <c r="N719" s="849">
        <v>1</v>
      </c>
      <c r="O719" s="849">
        <v>86</v>
      </c>
      <c r="P719" s="837">
        <v>1</v>
      </c>
      <c r="Q719" s="850">
        <v>86</v>
      </c>
    </row>
    <row r="720" spans="1:17" ht="14.4" customHeight="1" x14ac:dyDescent="0.3">
      <c r="A720" s="831" t="s">
        <v>5892</v>
      </c>
      <c r="B720" s="832" t="s">
        <v>5394</v>
      </c>
      <c r="C720" s="832" t="s">
        <v>5586</v>
      </c>
      <c r="D720" s="832" t="s">
        <v>5621</v>
      </c>
      <c r="E720" s="832" t="s">
        <v>5622</v>
      </c>
      <c r="F720" s="849">
        <v>3</v>
      </c>
      <c r="G720" s="849">
        <v>1062</v>
      </c>
      <c r="H720" s="849"/>
      <c r="I720" s="849">
        <v>354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5892</v>
      </c>
      <c r="B721" s="832" t="s">
        <v>5394</v>
      </c>
      <c r="C721" s="832" t="s">
        <v>5586</v>
      </c>
      <c r="D721" s="832" t="s">
        <v>5625</v>
      </c>
      <c r="E721" s="832" t="s">
        <v>5626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476</v>
      </c>
      <c r="P721" s="837"/>
      <c r="Q721" s="850">
        <v>476</v>
      </c>
    </row>
    <row r="722" spans="1:17" ht="14.4" customHeight="1" x14ac:dyDescent="0.3">
      <c r="A722" s="831" t="s">
        <v>5892</v>
      </c>
      <c r="B722" s="832" t="s">
        <v>5394</v>
      </c>
      <c r="C722" s="832" t="s">
        <v>5586</v>
      </c>
      <c r="D722" s="832" t="s">
        <v>5627</v>
      </c>
      <c r="E722" s="832" t="s">
        <v>5628</v>
      </c>
      <c r="F722" s="849"/>
      <c r="G722" s="849"/>
      <c r="H722" s="849"/>
      <c r="I722" s="849"/>
      <c r="J722" s="849">
        <v>2</v>
      </c>
      <c r="K722" s="849">
        <v>346</v>
      </c>
      <c r="L722" s="849">
        <v>1</v>
      </c>
      <c r="M722" s="849">
        <v>173</v>
      </c>
      <c r="N722" s="849"/>
      <c r="O722" s="849"/>
      <c r="P722" s="837"/>
      <c r="Q722" s="850"/>
    </row>
    <row r="723" spans="1:17" ht="14.4" customHeight="1" x14ac:dyDescent="0.3">
      <c r="A723" s="831" t="s">
        <v>5892</v>
      </c>
      <c r="B723" s="832" t="s">
        <v>5394</v>
      </c>
      <c r="C723" s="832" t="s">
        <v>5586</v>
      </c>
      <c r="D723" s="832" t="s">
        <v>5633</v>
      </c>
      <c r="E723" s="832" t="s">
        <v>5634</v>
      </c>
      <c r="F723" s="849"/>
      <c r="G723" s="849"/>
      <c r="H723" s="849"/>
      <c r="I723" s="849"/>
      <c r="J723" s="849">
        <v>1</v>
      </c>
      <c r="K723" s="849">
        <v>177</v>
      </c>
      <c r="L723" s="849">
        <v>1</v>
      </c>
      <c r="M723" s="849">
        <v>177</v>
      </c>
      <c r="N723" s="849"/>
      <c r="O723" s="849"/>
      <c r="P723" s="837"/>
      <c r="Q723" s="850"/>
    </row>
    <row r="724" spans="1:17" ht="14.4" customHeight="1" x14ac:dyDescent="0.3">
      <c r="A724" s="831" t="s">
        <v>5892</v>
      </c>
      <c r="B724" s="832" t="s">
        <v>5394</v>
      </c>
      <c r="C724" s="832" t="s">
        <v>5586</v>
      </c>
      <c r="D724" s="832" t="s">
        <v>5637</v>
      </c>
      <c r="E724" s="832" t="s">
        <v>5638</v>
      </c>
      <c r="F724" s="849">
        <v>2</v>
      </c>
      <c r="G724" s="849">
        <v>1402</v>
      </c>
      <c r="H724" s="849"/>
      <c r="I724" s="849">
        <v>701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5892</v>
      </c>
      <c r="B725" s="832" t="s">
        <v>5658</v>
      </c>
      <c r="C725" s="832" t="s">
        <v>5586</v>
      </c>
      <c r="D725" s="832" t="s">
        <v>5663</v>
      </c>
      <c r="E725" s="832" t="s">
        <v>5664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299</v>
      </c>
      <c r="P725" s="837"/>
      <c r="Q725" s="850">
        <v>299</v>
      </c>
    </row>
    <row r="726" spans="1:17" ht="14.4" customHeight="1" x14ac:dyDescent="0.3">
      <c r="A726" s="831" t="s">
        <v>5892</v>
      </c>
      <c r="B726" s="832" t="s">
        <v>5658</v>
      </c>
      <c r="C726" s="832" t="s">
        <v>5586</v>
      </c>
      <c r="D726" s="832" t="s">
        <v>5673</v>
      </c>
      <c r="E726" s="832" t="s">
        <v>5674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11396</v>
      </c>
      <c r="P726" s="837"/>
      <c r="Q726" s="850">
        <v>11396</v>
      </c>
    </row>
    <row r="727" spans="1:17" ht="14.4" customHeight="1" x14ac:dyDescent="0.3">
      <c r="A727" s="831" t="s">
        <v>5892</v>
      </c>
      <c r="B727" s="832" t="s">
        <v>5713</v>
      </c>
      <c r="C727" s="832" t="s">
        <v>5586</v>
      </c>
      <c r="D727" s="832" t="s">
        <v>5714</v>
      </c>
      <c r="E727" s="832" t="s">
        <v>5715</v>
      </c>
      <c r="F727" s="849"/>
      <c r="G727" s="849"/>
      <c r="H727" s="849"/>
      <c r="I727" s="849"/>
      <c r="J727" s="849">
        <v>1</v>
      </c>
      <c r="K727" s="849">
        <v>221</v>
      </c>
      <c r="L727" s="849">
        <v>1</v>
      </c>
      <c r="M727" s="849">
        <v>221</v>
      </c>
      <c r="N727" s="849"/>
      <c r="O727" s="849"/>
      <c r="P727" s="837"/>
      <c r="Q727" s="850"/>
    </row>
    <row r="728" spans="1:17" ht="14.4" customHeight="1" x14ac:dyDescent="0.3">
      <c r="A728" s="831" t="s">
        <v>5892</v>
      </c>
      <c r="B728" s="832" t="s">
        <v>5713</v>
      </c>
      <c r="C728" s="832" t="s">
        <v>5586</v>
      </c>
      <c r="D728" s="832" t="s">
        <v>5716</v>
      </c>
      <c r="E728" s="832" t="s">
        <v>5717</v>
      </c>
      <c r="F728" s="849"/>
      <c r="G728" s="849"/>
      <c r="H728" s="849"/>
      <c r="I728" s="849"/>
      <c r="J728" s="849">
        <v>1</v>
      </c>
      <c r="K728" s="849">
        <v>508</v>
      </c>
      <c r="L728" s="849">
        <v>1</v>
      </c>
      <c r="M728" s="849">
        <v>508</v>
      </c>
      <c r="N728" s="849"/>
      <c r="O728" s="849"/>
      <c r="P728" s="837"/>
      <c r="Q728" s="850"/>
    </row>
    <row r="729" spans="1:17" ht="14.4" customHeight="1" x14ac:dyDescent="0.3">
      <c r="A729" s="831" t="s">
        <v>5892</v>
      </c>
      <c r="B729" s="832" t="s">
        <v>5713</v>
      </c>
      <c r="C729" s="832" t="s">
        <v>5586</v>
      </c>
      <c r="D729" s="832" t="s">
        <v>5718</v>
      </c>
      <c r="E729" s="832" t="s">
        <v>5719</v>
      </c>
      <c r="F729" s="849">
        <v>1</v>
      </c>
      <c r="G729" s="849">
        <v>354</v>
      </c>
      <c r="H729" s="849">
        <v>5.8823529411764705E-2</v>
      </c>
      <c r="I729" s="849">
        <v>354</v>
      </c>
      <c r="J729" s="849">
        <v>17</v>
      </c>
      <c r="K729" s="849">
        <v>6018</v>
      </c>
      <c r="L729" s="849">
        <v>1</v>
      </c>
      <c r="M729" s="849">
        <v>354</v>
      </c>
      <c r="N729" s="849">
        <v>13</v>
      </c>
      <c r="O729" s="849">
        <v>4602</v>
      </c>
      <c r="P729" s="837">
        <v>0.76470588235294112</v>
      </c>
      <c r="Q729" s="850">
        <v>354</v>
      </c>
    </row>
    <row r="730" spans="1:17" ht="14.4" customHeight="1" x14ac:dyDescent="0.3">
      <c r="A730" s="831" t="s">
        <v>5892</v>
      </c>
      <c r="B730" s="832" t="s">
        <v>5713</v>
      </c>
      <c r="C730" s="832" t="s">
        <v>5586</v>
      </c>
      <c r="D730" s="832" t="s">
        <v>5722</v>
      </c>
      <c r="E730" s="832" t="s">
        <v>5723</v>
      </c>
      <c r="F730" s="849">
        <v>836</v>
      </c>
      <c r="G730" s="849">
        <v>54340</v>
      </c>
      <c r="H730" s="849">
        <v>0.58625525946704071</v>
      </c>
      <c r="I730" s="849">
        <v>65</v>
      </c>
      <c r="J730" s="849">
        <v>1426</v>
      </c>
      <c r="K730" s="849">
        <v>92690</v>
      </c>
      <c r="L730" s="849">
        <v>1</v>
      </c>
      <c r="M730" s="849">
        <v>65</v>
      </c>
      <c r="N730" s="849">
        <v>1310</v>
      </c>
      <c r="O730" s="849">
        <v>85150</v>
      </c>
      <c r="P730" s="837">
        <v>0.9186535764375876</v>
      </c>
      <c r="Q730" s="850">
        <v>65</v>
      </c>
    </row>
    <row r="731" spans="1:17" ht="14.4" customHeight="1" x14ac:dyDescent="0.3">
      <c r="A731" s="831" t="s">
        <v>5892</v>
      </c>
      <c r="B731" s="832" t="s">
        <v>5713</v>
      </c>
      <c r="C731" s="832" t="s">
        <v>5586</v>
      </c>
      <c r="D731" s="832" t="s">
        <v>5724</v>
      </c>
      <c r="E731" s="832" t="s">
        <v>5725</v>
      </c>
      <c r="F731" s="849"/>
      <c r="G731" s="849"/>
      <c r="H731" s="849"/>
      <c r="I731" s="849"/>
      <c r="J731" s="849">
        <v>1</v>
      </c>
      <c r="K731" s="849">
        <v>545</v>
      </c>
      <c r="L731" s="849">
        <v>1</v>
      </c>
      <c r="M731" s="849">
        <v>545</v>
      </c>
      <c r="N731" s="849"/>
      <c r="O731" s="849"/>
      <c r="P731" s="837"/>
      <c r="Q731" s="850"/>
    </row>
    <row r="732" spans="1:17" ht="14.4" customHeight="1" x14ac:dyDescent="0.3">
      <c r="A732" s="831" t="s">
        <v>5892</v>
      </c>
      <c r="B732" s="832" t="s">
        <v>5713</v>
      </c>
      <c r="C732" s="832" t="s">
        <v>5586</v>
      </c>
      <c r="D732" s="832" t="s">
        <v>5734</v>
      </c>
      <c r="E732" s="832" t="s">
        <v>5735</v>
      </c>
      <c r="F732" s="849">
        <v>11</v>
      </c>
      <c r="G732" s="849">
        <v>264</v>
      </c>
      <c r="H732" s="849">
        <v>0.45833333333333331</v>
      </c>
      <c r="I732" s="849">
        <v>24</v>
      </c>
      <c r="J732" s="849">
        <v>24</v>
      </c>
      <c r="K732" s="849">
        <v>576</v>
      </c>
      <c r="L732" s="849">
        <v>1</v>
      </c>
      <c r="M732" s="849">
        <v>24</v>
      </c>
      <c r="N732" s="849">
        <v>13</v>
      </c>
      <c r="O732" s="849">
        <v>312</v>
      </c>
      <c r="P732" s="837">
        <v>0.54166666666666663</v>
      </c>
      <c r="Q732" s="850">
        <v>24</v>
      </c>
    </row>
    <row r="733" spans="1:17" ht="14.4" customHeight="1" x14ac:dyDescent="0.3">
      <c r="A733" s="831" t="s">
        <v>5892</v>
      </c>
      <c r="B733" s="832" t="s">
        <v>5713</v>
      </c>
      <c r="C733" s="832" t="s">
        <v>5586</v>
      </c>
      <c r="D733" s="832" t="s">
        <v>5738</v>
      </c>
      <c r="E733" s="832" t="s">
        <v>5739</v>
      </c>
      <c r="F733" s="849">
        <v>7</v>
      </c>
      <c r="G733" s="849">
        <v>385</v>
      </c>
      <c r="H733" s="849">
        <v>0.46666666666666667</v>
      </c>
      <c r="I733" s="849">
        <v>55</v>
      </c>
      <c r="J733" s="849">
        <v>15</v>
      </c>
      <c r="K733" s="849">
        <v>825</v>
      </c>
      <c r="L733" s="849">
        <v>1</v>
      </c>
      <c r="M733" s="849">
        <v>55</v>
      </c>
      <c r="N733" s="849">
        <v>14</v>
      </c>
      <c r="O733" s="849">
        <v>770</v>
      </c>
      <c r="P733" s="837">
        <v>0.93333333333333335</v>
      </c>
      <c r="Q733" s="850">
        <v>55</v>
      </c>
    </row>
    <row r="734" spans="1:17" ht="14.4" customHeight="1" x14ac:dyDescent="0.3">
      <c r="A734" s="831" t="s">
        <v>5892</v>
      </c>
      <c r="B734" s="832" t="s">
        <v>5713</v>
      </c>
      <c r="C734" s="832" t="s">
        <v>5586</v>
      </c>
      <c r="D734" s="832" t="s">
        <v>5740</v>
      </c>
      <c r="E734" s="832" t="s">
        <v>5741</v>
      </c>
      <c r="F734" s="849">
        <v>306</v>
      </c>
      <c r="G734" s="849">
        <v>23562</v>
      </c>
      <c r="H734" s="849">
        <v>0.64556962025316456</v>
      </c>
      <c r="I734" s="849">
        <v>77</v>
      </c>
      <c r="J734" s="849">
        <v>474</v>
      </c>
      <c r="K734" s="849">
        <v>36498</v>
      </c>
      <c r="L734" s="849">
        <v>1</v>
      </c>
      <c r="M734" s="849">
        <v>77</v>
      </c>
      <c r="N734" s="849">
        <v>378</v>
      </c>
      <c r="O734" s="849">
        <v>29106</v>
      </c>
      <c r="P734" s="837">
        <v>0.79746835443037978</v>
      </c>
      <c r="Q734" s="850">
        <v>77</v>
      </c>
    </row>
    <row r="735" spans="1:17" ht="14.4" customHeight="1" x14ac:dyDescent="0.3">
      <c r="A735" s="831" t="s">
        <v>5892</v>
      </c>
      <c r="B735" s="832" t="s">
        <v>5713</v>
      </c>
      <c r="C735" s="832" t="s">
        <v>5586</v>
      </c>
      <c r="D735" s="832" t="s">
        <v>5744</v>
      </c>
      <c r="E735" s="832" t="s">
        <v>5745</v>
      </c>
      <c r="F735" s="849">
        <v>80</v>
      </c>
      <c r="G735" s="849">
        <v>1920</v>
      </c>
      <c r="H735" s="849">
        <v>0.50955414012738853</v>
      </c>
      <c r="I735" s="849">
        <v>24</v>
      </c>
      <c r="J735" s="849">
        <v>157</v>
      </c>
      <c r="K735" s="849">
        <v>3768</v>
      </c>
      <c r="L735" s="849">
        <v>1</v>
      </c>
      <c r="M735" s="849">
        <v>24</v>
      </c>
      <c r="N735" s="849">
        <v>148</v>
      </c>
      <c r="O735" s="849">
        <v>3552</v>
      </c>
      <c r="P735" s="837">
        <v>0.9426751592356688</v>
      </c>
      <c r="Q735" s="850">
        <v>24</v>
      </c>
    </row>
    <row r="736" spans="1:17" ht="14.4" customHeight="1" x14ac:dyDescent="0.3">
      <c r="A736" s="831" t="s">
        <v>5892</v>
      </c>
      <c r="B736" s="832" t="s">
        <v>5713</v>
      </c>
      <c r="C736" s="832" t="s">
        <v>5586</v>
      </c>
      <c r="D736" s="832" t="s">
        <v>5752</v>
      </c>
      <c r="E736" s="832" t="s">
        <v>5753</v>
      </c>
      <c r="F736" s="849">
        <v>2</v>
      </c>
      <c r="G736" s="849">
        <v>1262</v>
      </c>
      <c r="H736" s="849">
        <v>2</v>
      </c>
      <c r="I736" s="849">
        <v>631</v>
      </c>
      <c r="J736" s="849">
        <v>1</v>
      </c>
      <c r="K736" s="849">
        <v>631</v>
      </c>
      <c r="L736" s="849">
        <v>1</v>
      </c>
      <c r="M736" s="849">
        <v>631</v>
      </c>
      <c r="N736" s="849">
        <v>2</v>
      </c>
      <c r="O736" s="849">
        <v>1262</v>
      </c>
      <c r="P736" s="837">
        <v>2</v>
      </c>
      <c r="Q736" s="850">
        <v>631</v>
      </c>
    </row>
    <row r="737" spans="1:17" ht="14.4" customHeight="1" x14ac:dyDescent="0.3">
      <c r="A737" s="831" t="s">
        <v>5892</v>
      </c>
      <c r="B737" s="832" t="s">
        <v>5713</v>
      </c>
      <c r="C737" s="832" t="s">
        <v>5586</v>
      </c>
      <c r="D737" s="832" t="s">
        <v>5756</v>
      </c>
      <c r="E737" s="832" t="s">
        <v>5757</v>
      </c>
      <c r="F737" s="849">
        <v>143</v>
      </c>
      <c r="G737" s="849">
        <v>9438</v>
      </c>
      <c r="H737" s="849">
        <v>0.3611111111111111</v>
      </c>
      <c r="I737" s="849">
        <v>66</v>
      </c>
      <c r="J737" s="849">
        <v>396</v>
      </c>
      <c r="K737" s="849">
        <v>26136</v>
      </c>
      <c r="L737" s="849">
        <v>1</v>
      </c>
      <c r="M737" s="849">
        <v>66</v>
      </c>
      <c r="N737" s="849">
        <v>174</v>
      </c>
      <c r="O737" s="849">
        <v>11484</v>
      </c>
      <c r="P737" s="837">
        <v>0.43939393939393939</v>
      </c>
      <c r="Q737" s="850">
        <v>66</v>
      </c>
    </row>
    <row r="738" spans="1:17" ht="14.4" customHeight="1" x14ac:dyDescent="0.3">
      <c r="A738" s="831" t="s">
        <v>5892</v>
      </c>
      <c r="B738" s="832" t="s">
        <v>5713</v>
      </c>
      <c r="C738" s="832" t="s">
        <v>5586</v>
      </c>
      <c r="D738" s="832" t="s">
        <v>5758</v>
      </c>
      <c r="E738" s="832" t="s">
        <v>5759</v>
      </c>
      <c r="F738" s="849"/>
      <c r="G738" s="849"/>
      <c r="H738" s="849"/>
      <c r="I738" s="849"/>
      <c r="J738" s="849">
        <v>1</v>
      </c>
      <c r="K738" s="849">
        <v>299</v>
      </c>
      <c r="L738" s="849">
        <v>1</v>
      </c>
      <c r="M738" s="849">
        <v>299</v>
      </c>
      <c r="N738" s="849"/>
      <c r="O738" s="849"/>
      <c r="P738" s="837"/>
      <c r="Q738" s="850"/>
    </row>
    <row r="739" spans="1:17" ht="14.4" customHeight="1" x14ac:dyDescent="0.3">
      <c r="A739" s="831" t="s">
        <v>5892</v>
      </c>
      <c r="B739" s="832" t="s">
        <v>5713</v>
      </c>
      <c r="C739" s="832" t="s">
        <v>5586</v>
      </c>
      <c r="D739" s="832" t="s">
        <v>5760</v>
      </c>
      <c r="E739" s="832" t="s">
        <v>5761</v>
      </c>
      <c r="F739" s="849">
        <v>312</v>
      </c>
      <c r="G739" s="849">
        <v>5304</v>
      </c>
      <c r="H739" s="849">
        <v>0.65</v>
      </c>
      <c r="I739" s="849">
        <v>17</v>
      </c>
      <c r="J739" s="849">
        <v>480</v>
      </c>
      <c r="K739" s="849">
        <v>8160</v>
      </c>
      <c r="L739" s="849">
        <v>1</v>
      </c>
      <c r="M739" s="849">
        <v>17</v>
      </c>
      <c r="N739" s="849">
        <v>375</v>
      </c>
      <c r="O739" s="849">
        <v>6375</v>
      </c>
      <c r="P739" s="837">
        <v>0.78125</v>
      </c>
      <c r="Q739" s="850">
        <v>17</v>
      </c>
    </row>
    <row r="740" spans="1:17" ht="14.4" customHeight="1" x14ac:dyDescent="0.3">
      <c r="A740" s="831" t="s">
        <v>5892</v>
      </c>
      <c r="B740" s="832" t="s">
        <v>5713</v>
      </c>
      <c r="C740" s="832" t="s">
        <v>5586</v>
      </c>
      <c r="D740" s="832" t="s">
        <v>5764</v>
      </c>
      <c r="E740" s="832" t="s">
        <v>5765</v>
      </c>
      <c r="F740" s="849"/>
      <c r="G740" s="849"/>
      <c r="H740" s="849"/>
      <c r="I740" s="849"/>
      <c r="J740" s="849">
        <v>20</v>
      </c>
      <c r="K740" s="849">
        <v>7000</v>
      </c>
      <c r="L740" s="849">
        <v>1</v>
      </c>
      <c r="M740" s="849">
        <v>350</v>
      </c>
      <c r="N740" s="849">
        <v>10</v>
      </c>
      <c r="O740" s="849">
        <v>3500</v>
      </c>
      <c r="P740" s="837">
        <v>0.5</v>
      </c>
      <c r="Q740" s="850">
        <v>350</v>
      </c>
    </row>
    <row r="741" spans="1:17" ht="14.4" customHeight="1" x14ac:dyDescent="0.3">
      <c r="A741" s="831" t="s">
        <v>5892</v>
      </c>
      <c r="B741" s="832" t="s">
        <v>5713</v>
      </c>
      <c r="C741" s="832" t="s">
        <v>5586</v>
      </c>
      <c r="D741" s="832" t="s">
        <v>5766</v>
      </c>
      <c r="E741" s="832" t="s">
        <v>5767</v>
      </c>
      <c r="F741" s="849">
        <v>66</v>
      </c>
      <c r="G741" s="849">
        <v>1650</v>
      </c>
      <c r="H741" s="849">
        <v>0.58407079646017701</v>
      </c>
      <c r="I741" s="849">
        <v>25</v>
      </c>
      <c r="J741" s="849">
        <v>113</v>
      </c>
      <c r="K741" s="849">
        <v>2825</v>
      </c>
      <c r="L741" s="849">
        <v>1</v>
      </c>
      <c r="M741" s="849">
        <v>25</v>
      </c>
      <c r="N741" s="849">
        <v>133</v>
      </c>
      <c r="O741" s="849">
        <v>3325</v>
      </c>
      <c r="P741" s="837">
        <v>1.1769911504424779</v>
      </c>
      <c r="Q741" s="850">
        <v>25</v>
      </c>
    </row>
    <row r="742" spans="1:17" ht="14.4" customHeight="1" x14ac:dyDescent="0.3">
      <c r="A742" s="831" t="s">
        <v>5892</v>
      </c>
      <c r="B742" s="832" t="s">
        <v>5713</v>
      </c>
      <c r="C742" s="832" t="s">
        <v>5586</v>
      </c>
      <c r="D742" s="832" t="s">
        <v>5768</v>
      </c>
      <c r="E742" s="832" t="s">
        <v>5769</v>
      </c>
      <c r="F742" s="849"/>
      <c r="G742" s="849"/>
      <c r="H742" s="849"/>
      <c r="I742" s="849"/>
      <c r="J742" s="849">
        <v>1</v>
      </c>
      <c r="K742" s="849">
        <v>742</v>
      </c>
      <c r="L742" s="849">
        <v>1</v>
      </c>
      <c r="M742" s="849">
        <v>742</v>
      </c>
      <c r="N742" s="849"/>
      <c r="O742" s="849"/>
      <c r="P742" s="837"/>
      <c r="Q742" s="850"/>
    </row>
    <row r="743" spans="1:17" ht="14.4" customHeight="1" x14ac:dyDescent="0.3">
      <c r="A743" s="831" t="s">
        <v>5892</v>
      </c>
      <c r="B743" s="832" t="s">
        <v>5713</v>
      </c>
      <c r="C743" s="832" t="s">
        <v>5586</v>
      </c>
      <c r="D743" s="832" t="s">
        <v>5770</v>
      </c>
      <c r="E743" s="832" t="s">
        <v>5771</v>
      </c>
      <c r="F743" s="849">
        <v>15</v>
      </c>
      <c r="G743" s="849">
        <v>2715</v>
      </c>
      <c r="H743" s="849">
        <v>0.34883720930232559</v>
      </c>
      <c r="I743" s="849">
        <v>181</v>
      </c>
      <c r="J743" s="849">
        <v>43</v>
      </c>
      <c r="K743" s="849">
        <v>7783</v>
      </c>
      <c r="L743" s="849">
        <v>1</v>
      </c>
      <c r="M743" s="849">
        <v>181</v>
      </c>
      <c r="N743" s="849">
        <v>60</v>
      </c>
      <c r="O743" s="849">
        <v>10860</v>
      </c>
      <c r="P743" s="837">
        <v>1.3953488372093024</v>
      </c>
      <c r="Q743" s="850">
        <v>181</v>
      </c>
    </row>
    <row r="744" spans="1:17" ht="14.4" customHeight="1" x14ac:dyDescent="0.3">
      <c r="A744" s="831" t="s">
        <v>5892</v>
      </c>
      <c r="B744" s="832" t="s">
        <v>5713</v>
      </c>
      <c r="C744" s="832" t="s">
        <v>5586</v>
      </c>
      <c r="D744" s="832" t="s">
        <v>5776</v>
      </c>
      <c r="E744" s="832" t="s">
        <v>5777</v>
      </c>
      <c r="F744" s="849">
        <v>85</v>
      </c>
      <c r="G744" s="849">
        <v>21590</v>
      </c>
      <c r="H744" s="849">
        <v>0.4913294797687861</v>
      </c>
      <c r="I744" s="849">
        <v>254</v>
      </c>
      <c r="J744" s="849">
        <v>173</v>
      </c>
      <c r="K744" s="849">
        <v>43942</v>
      </c>
      <c r="L744" s="849">
        <v>1</v>
      </c>
      <c r="M744" s="849">
        <v>254</v>
      </c>
      <c r="N744" s="849">
        <v>151</v>
      </c>
      <c r="O744" s="849">
        <v>38354</v>
      </c>
      <c r="P744" s="837">
        <v>0.87283236994219648</v>
      </c>
      <c r="Q744" s="850">
        <v>254</v>
      </c>
    </row>
    <row r="745" spans="1:17" ht="14.4" customHeight="1" x14ac:dyDescent="0.3">
      <c r="A745" s="831" t="s">
        <v>5892</v>
      </c>
      <c r="B745" s="832" t="s">
        <v>5713</v>
      </c>
      <c r="C745" s="832" t="s">
        <v>5586</v>
      </c>
      <c r="D745" s="832" t="s">
        <v>5782</v>
      </c>
      <c r="E745" s="832" t="s">
        <v>5783</v>
      </c>
      <c r="F745" s="849">
        <v>19</v>
      </c>
      <c r="G745" s="849">
        <v>4123</v>
      </c>
      <c r="H745" s="849">
        <v>0.44186046511627908</v>
      </c>
      <c r="I745" s="849">
        <v>217</v>
      </c>
      <c r="J745" s="849">
        <v>43</v>
      </c>
      <c r="K745" s="849">
        <v>9331</v>
      </c>
      <c r="L745" s="849">
        <v>1</v>
      </c>
      <c r="M745" s="849">
        <v>217</v>
      </c>
      <c r="N745" s="849">
        <v>58</v>
      </c>
      <c r="O745" s="849">
        <v>12586</v>
      </c>
      <c r="P745" s="837">
        <v>1.3488372093023255</v>
      </c>
      <c r="Q745" s="850">
        <v>217</v>
      </c>
    </row>
    <row r="746" spans="1:17" ht="14.4" customHeight="1" x14ac:dyDescent="0.3">
      <c r="A746" s="831" t="s">
        <v>5892</v>
      </c>
      <c r="B746" s="832" t="s">
        <v>5713</v>
      </c>
      <c r="C746" s="832" t="s">
        <v>5586</v>
      </c>
      <c r="D746" s="832" t="s">
        <v>5784</v>
      </c>
      <c r="E746" s="832" t="s">
        <v>5785</v>
      </c>
      <c r="F746" s="849">
        <v>1</v>
      </c>
      <c r="G746" s="849">
        <v>37</v>
      </c>
      <c r="H746" s="849">
        <v>8.3333333333333329E-2</v>
      </c>
      <c r="I746" s="849">
        <v>37</v>
      </c>
      <c r="J746" s="849">
        <v>12</v>
      </c>
      <c r="K746" s="849">
        <v>444</v>
      </c>
      <c r="L746" s="849">
        <v>1</v>
      </c>
      <c r="M746" s="849">
        <v>37</v>
      </c>
      <c r="N746" s="849"/>
      <c r="O746" s="849"/>
      <c r="P746" s="837"/>
      <c r="Q746" s="850"/>
    </row>
    <row r="747" spans="1:17" ht="14.4" customHeight="1" x14ac:dyDescent="0.3">
      <c r="A747" s="831" t="s">
        <v>5892</v>
      </c>
      <c r="B747" s="832" t="s">
        <v>5713</v>
      </c>
      <c r="C747" s="832" t="s">
        <v>5586</v>
      </c>
      <c r="D747" s="832" t="s">
        <v>5788</v>
      </c>
      <c r="E747" s="832" t="s">
        <v>5789</v>
      </c>
      <c r="F747" s="849">
        <v>3</v>
      </c>
      <c r="G747" s="849">
        <v>150</v>
      </c>
      <c r="H747" s="849">
        <v>0.1875</v>
      </c>
      <c r="I747" s="849">
        <v>50</v>
      </c>
      <c r="J747" s="849">
        <v>16</v>
      </c>
      <c r="K747" s="849">
        <v>800</v>
      </c>
      <c r="L747" s="849">
        <v>1</v>
      </c>
      <c r="M747" s="849">
        <v>50</v>
      </c>
      <c r="N747" s="849">
        <v>11</v>
      </c>
      <c r="O747" s="849">
        <v>550</v>
      </c>
      <c r="P747" s="837">
        <v>0.6875</v>
      </c>
      <c r="Q747" s="850">
        <v>50</v>
      </c>
    </row>
    <row r="748" spans="1:17" ht="14.4" customHeight="1" x14ac:dyDescent="0.3">
      <c r="A748" s="831" t="s">
        <v>5892</v>
      </c>
      <c r="B748" s="832" t="s">
        <v>5713</v>
      </c>
      <c r="C748" s="832" t="s">
        <v>5586</v>
      </c>
      <c r="D748" s="832" t="s">
        <v>5790</v>
      </c>
      <c r="E748" s="832" t="s">
        <v>5791</v>
      </c>
      <c r="F748" s="849"/>
      <c r="G748" s="849"/>
      <c r="H748" s="849"/>
      <c r="I748" s="849"/>
      <c r="J748" s="849">
        <v>1</v>
      </c>
      <c r="K748" s="849">
        <v>547</v>
      </c>
      <c r="L748" s="849">
        <v>1</v>
      </c>
      <c r="M748" s="849">
        <v>547</v>
      </c>
      <c r="N748" s="849"/>
      <c r="O748" s="849"/>
      <c r="P748" s="837"/>
      <c r="Q748" s="850"/>
    </row>
    <row r="749" spans="1:17" ht="14.4" customHeight="1" x14ac:dyDescent="0.3">
      <c r="A749" s="831" t="s">
        <v>5892</v>
      </c>
      <c r="B749" s="832" t="s">
        <v>5713</v>
      </c>
      <c r="C749" s="832" t="s">
        <v>5586</v>
      </c>
      <c r="D749" s="832" t="s">
        <v>5792</v>
      </c>
      <c r="E749" s="832" t="s">
        <v>5793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518</v>
      </c>
      <c r="P749" s="837"/>
      <c r="Q749" s="850">
        <v>518</v>
      </c>
    </row>
    <row r="750" spans="1:17" ht="14.4" customHeight="1" x14ac:dyDescent="0.3">
      <c r="A750" s="831" t="s">
        <v>5892</v>
      </c>
      <c r="B750" s="832" t="s">
        <v>5713</v>
      </c>
      <c r="C750" s="832" t="s">
        <v>5586</v>
      </c>
      <c r="D750" s="832" t="s">
        <v>5794</v>
      </c>
      <c r="E750" s="832" t="s">
        <v>5795</v>
      </c>
      <c r="F750" s="849"/>
      <c r="G750" s="849"/>
      <c r="H750" s="849"/>
      <c r="I750" s="849"/>
      <c r="J750" s="849">
        <v>1</v>
      </c>
      <c r="K750" s="849">
        <v>736</v>
      </c>
      <c r="L750" s="849">
        <v>1</v>
      </c>
      <c r="M750" s="849">
        <v>736</v>
      </c>
      <c r="N750" s="849"/>
      <c r="O750" s="849"/>
      <c r="P750" s="837"/>
      <c r="Q750" s="850"/>
    </row>
    <row r="751" spans="1:17" ht="14.4" customHeight="1" x14ac:dyDescent="0.3">
      <c r="A751" s="831" t="s">
        <v>5892</v>
      </c>
      <c r="B751" s="832" t="s">
        <v>5713</v>
      </c>
      <c r="C751" s="832" t="s">
        <v>5586</v>
      </c>
      <c r="D751" s="832" t="s">
        <v>5796</v>
      </c>
      <c r="E751" s="832" t="s">
        <v>5797</v>
      </c>
      <c r="F751" s="849"/>
      <c r="G751" s="849"/>
      <c r="H751" s="849"/>
      <c r="I751" s="849"/>
      <c r="J751" s="849">
        <v>1</v>
      </c>
      <c r="K751" s="849">
        <v>329</v>
      </c>
      <c r="L751" s="849">
        <v>1</v>
      </c>
      <c r="M751" s="849">
        <v>329</v>
      </c>
      <c r="N751" s="849"/>
      <c r="O751" s="849"/>
      <c r="P751" s="837"/>
      <c r="Q751" s="850"/>
    </row>
    <row r="752" spans="1:17" ht="14.4" customHeight="1" x14ac:dyDescent="0.3">
      <c r="A752" s="831" t="s">
        <v>5892</v>
      </c>
      <c r="B752" s="832" t="s">
        <v>5713</v>
      </c>
      <c r="C752" s="832" t="s">
        <v>5586</v>
      </c>
      <c r="D752" s="832" t="s">
        <v>5802</v>
      </c>
      <c r="E752" s="832" t="s">
        <v>5803</v>
      </c>
      <c r="F752" s="849"/>
      <c r="G752" s="849"/>
      <c r="H752" s="849"/>
      <c r="I752" s="849"/>
      <c r="J752" s="849">
        <v>3</v>
      </c>
      <c r="K752" s="849">
        <v>696</v>
      </c>
      <c r="L752" s="849">
        <v>1</v>
      </c>
      <c r="M752" s="849">
        <v>232</v>
      </c>
      <c r="N752" s="849"/>
      <c r="O752" s="849"/>
      <c r="P752" s="837"/>
      <c r="Q752" s="850"/>
    </row>
    <row r="753" spans="1:17" ht="14.4" customHeight="1" x14ac:dyDescent="0.3">
      <c r="A753" s="831" t="s">
        <v>5892</v>
      </c>
      <c r="B753" s="832" t="s">
        <v>5713</v>
      </c>
      <c r="C753" s="832" t="s">
        <v>5586</v>
      </c>
      <c r="D753" s="832" t="s">
        <v>5810</v>
      </c>
      <c r="E753" s="832" t="s">
        <v>5811</v>
      </c>
      <c r="F753" s="849">
        <v>1</v>
      </c>
      <c r="G753" s="849">
        <v>652</v>
      </c>
      <c r="H753" s="849">
        <v>1</v>
      </c>
      <c r="I753" s="849">
        <v>652</v>
      </c>
      <c r="J753" s="849">
        <v>1</v>
      </c>
      <c r="K753" s="849">
        <v>652</v>
      </c>
      <c r="L753" s="849">
        <v>1</v>
      </c>
      <c r="M753" s="849">
        <v>652</v>
      </c>
      <c r="N753" s="849"/>
      <c r="O753" s="849"/>
      <c r="P753" s="837"/>
      <c r="Q753" s="850"/>
    </row>
    <row r="754" spans="1:17" ht="14.4" customHeight="1" x14ac:dyDescent="0.3">
      <c r="A754" s="831" t="s">
        <v>5892</v>
      </c>
      <c r="B754" s="832" t="s">
        <v>5713</v>
      </c>
      <c r="C754" s="832" t="s">
        <v>5586</v>
      </c>
      <c r="D754" s="832" t="s">
        <v>5820</v>
      </c>
      <c r="E754" s="832" t="s">
        <v>5821</v>
      </c>
      <c r="F754" s="849"/>
      <c r="G754" s="849"/>
      <c r="H754" s="849"/>
      <c r="I754" s="849"/>
      <c r="J754" s="849">
        <v>3</v>
      </c>
      <c r="K754" s="849">
        <v>2367</v>
      </c>
      <c r="L754" s="849">
        <v>1</v>
      </c>
      <c r="M754" s="849">
        <v>789</v>
      </c>
      <c r="N754" s="849"/>
      <c r="O754" s="849"/>
      <c r="P754" s="837"/>
      <c r="Q754" s="850"/>
    </row>
    <row r="755" spans="1:17" ht="14.4" customHeight="1" x14ac:dyDescent="0.3">
      <c r="A755" s="831" t="s">
        <v>5892</v>
      </c>
      <c r="B755" s="832" t="s">
        <v>5713</v>
      </c>
      <c r="C755" s="832" t="s">
        <v>5586</v>
      </c>
      <c r="D755" s="832" t="s">
        <v>5822</v>
      </c>
      <c r="E755" s="832" t="s">
        <v>5823</v>
      </c>
      <c r="F755" s="849"/>
      <c r="G755" s="849"/>
      <c r="H755" s="849"/>
      <c r="I755" s="849"/>
      <c r="J755" s="849">
        <v>1</v>
      </c>
      <c r="K755" s="849">
        <v>224</v>
      </c>
      <c r="L755" s="849">
        <v>1</v>
      </c>
      <c r="M755" s="849">
        <v>224</v>
      </c>
      <c r="N755" s="849"/>
      <c r="O755" s="849"/>
      <c r="P755" s="837"/>
      <c r="Q755" s="850"/>
    </row>
    <row r="756" spans="1:17" ht="14.4" customHeight="1" x14ac:dyDescent="0.3">
      <c r="A756" s="831" t="s">
        <v>5892</v>
      </c>
      <c r="B756" s="832" t="s">
        <v>5713</v>
      </c>
      <c r="C756" s="832" t="s">
        <v>5586</v>
      </c>
      <c r="D756" s="832" t="s">
        <v>5824</v>
      </c>
      <c r="E756" s="832" t="s">
        <v>5825</v>
      </c>
      <c r="F756" s="849"/>
      <c r="G756" s="849"/>
      <c r="H756" s="849"/>
      <c r="I756" s="849"/>
      <c r="J756" s="849">
        <v>1</v>
      </c>
      <c r="K756" s="849">
        <v>566</v>
      </c>
      <c r="L756" s="849">
        <v>1</v>
      </c>
      <c r="M756" s="849">
        <v>566</v>
      </c>
      <c r="N756" s="849"/>
      <c r="O756" s="849"/>
      <c r="P756" s="837"/>
      <c r="Q756" s="850"/>
    </row>
    <row r="757" spans="1:17" ht="14.4" customHeight="1" x14ac:dyDescent="0.3">
      <c r="A757" s="831" t="s">
        <v>5893</v>
      </c>
      <c r="B757" s="832" t="s">
        <v>5713</v>
      </c>
      <c r="C757" s="832" t="s">
        <v>5586</v>
      </c>
      <c r="D757" s="832" t="s">
        <v>5722</v>
      </c>
      <c r="E757" s="832" t="s">
        <v>5723</v>
      </c>
      <c r="F757" s="849">
        <v>78</v>
      </c>
      <c r="G757" s="849">
        <v>5070</v>
      </c>
      <c r="H757" s="849">
        <v>1.0985915492957747</v>
      </c>
      <c r="I757" s="849">
        <v>65</v>
      </c>
      <c r="J757" s="849">
        <v>71</v>
      </c>
      <c r="K757" s="849">
        <v>4615</v>
      </c>
      <c r="L757" s="849">
        <v>1</v>
      </c>
      <c r="M757" s="849">
        <v>65</v>
      </c>
      <c r="N757" s="849">
        <v>74</v>
      </c>
      <c r="O757" s="849">
        <v>4810</v>
      </c>
      <c r="P757" s="837">
        <v>1.0422535211267605</v>
      </c>
      <c r="Q757" s="850">
        <v>65</v>
      </c>
    </row>
    <row r="758" spans="1:17" ht="14.4" customHeight="1" x14ac:dyDescent="0.3">
      <c r="A758" s="831" t="s">
        <v>5893</v>
      </c>
      <c r="B758" s="832" t="s">
        <v>5713</v>
      </c>
      <c r="C758" s="832" t="s">
        <v>5586</v>
      </c>
      <c r="D758" s="832" t="s">
        <v>5740</v>
      </c>
      <c r="E758" s="832" t="s">
        <v>5741</v>
      </c>
      <c r="F758" s="849"/>
      <c r="G758" s="849"/>
      <c r="H758" s="849"/>
      <c r="I758" s="849"/>
      <c r="J758" s="849"/>
      <c r="K758" s="849"/>
      <c r="L758" s="849"/>
      <c r="M758" s="849"/>
      <c r="N758" s="849">
        <v>2</v>
      </c>
      <c r="O758" s="849">
        <v>154</v>
      </c>
      <c r="P758" s="837"/>
      <c r="Q758" s="850">
        <v>77</v>
      </c>
    </row>
    <row r="759" spans="1:17" ht="14.4" customHeight="1" x14ac:dyDescent="0.3">
      <c r="A759" s="831" t="s">
        <v>5893</v>
      </c>
      <c r="B759" s="832" t="s">
        <v>5713</v>
      </c>
      <c r="C759" s="832" t="s">
        <v>5586</v>
      </c>
      <c r="D759" s="832" t="s">
        <v>5744</v>
      </c>
      <c r="E759" s="832" t="s">
        <v>5745</v>
      </c>
      <c r="F759" s="849">
        <v>1</v>
      </c>
      <c r="G759" s="849">
        <v>24</v>
      </c>
      <c r="H759" s="849">
        <v>1</v>
      </c>
      <c r="I759" s="849">
        <v>24</v>
      </c>
      <c r="J759" s="849">
        <v>1</v>
      </c>
      <c r="K759" s="849">
        <v>24</v>
      </c>
      <c r="L759" s="849">
        <v>1</v>
      </c>
      <c r="M759" s="849">
        <v>24</v>
      </c>
      <c r="N759" s="849">
        <v>2</v>
      </c>
      <c r="O759" s="849">
        <v>48</v>
      </c>
      <c r="P759" s="837">
        <v>2</v>
      </c>
      <c r="Q759" s="850">
        <v>24</v>
      </c>
    </row>
    <row r="760" spans="1:17" ht="14.4" customHeight="1" x14ac:dyDescent="0.3">
      <c r="A760" s="831" t="s">
        <v>5893</v>
      </c>
      <c r="B760" s="832" t="s">
        <v>5713</v>
      </c>
      <c r="C760" s="832" t="s">
        <v>5586</v>
      </c>
      <c r="D760" s="832" t="s">
        <v>5760</v>
      </c>
      <c r="E760" s="832" t="s">
        <v>5761</v>
      </c>
      <c r="F760" s="849"/>
      <c r="G760" s="849"/>
      <c r="H760" s="849"/>
      <c r="I760" s="849"/>
      <c r="J760" s="849"/>
      <c r="K760" s="849"/>
      <c r="L760" s="849"/>
      <c r="M760" s="849"/>
      <c r="N760" s="849">
        <v>2</v>
      </c>
      <c r="O760" s="849">
        <v>34</v>
      </c>
      <c r="P760" s="837"/>
      <c r="Q760" s="850">
        <v>17</v>
      </c>
    </row>
    <row r="761" spans="1:17" ht="14.4" customHeight="1" x14ac:dyDescent="0.3">
      <c r="A761" s="831" t="s">
        <v>5893</v>
      </c>
      <c r="B761" s="832" t="s">
        <v>5713</v>
      </c>
      <c r="C761" s="832" t="s">
        <v>5586</v>
      </c>
      <c r="D761" s="832" t="s">
        <v>5766</v>
      </c>
      <c r="E761" s="832" t="s">
        <v>5767</v>
      </c>
      <c r="F761" s="849">
        <v>1</v>
      </c>
      <c r="G761" s="849">
        <v>25</v>
      </c>
      <c r="H761" s="849">
        <v>1</v>
      </c>
      <c r="I761" s="849">
        <v>25</v>
      </c>
      <c r="J761" s="849">
        <v>1</v>
      </c>
      <c r="K761" s="849">
        <v>25</v>
      </c>
      <c r="L761" s="849">
        <v>1</v>
      </c>
      <c r="M761" s="849">
        <v>25</v>
      </c>
      <c r="N761" s="849">
        <v>2</v>
      </c>
      <c r="O761" s="849">
        <v>50</v>
      </c>
      <c r="P761" s="837">
        <v>2</v>
      </c>
      <c r="Q761" s="850">
        <v>25</v>
      </c>
    </row>
    <row r="762" spans="1:17" ht="14.4" customHeight="1" x14ac:dyDescent="0.3">
      <c r="A762" s="831" t="s">
        <v>5894</v>
      </c>
      <c r="B762" s="832" t="s">
        <v>5394</v>
      </c>
      <c r="C762" s="832" t="s">
        <v>5586</v>
      </c>
      <c r="D762" s="832" t="s">
        <v>5591</v>
      </c>
      <c r="E762" s="832" t="s">
        <v>5592</v>
      </c>
      <c r="F762" s="849">
        <v>2</v>
      </c>
      <c r="G762" s="849">
        <v>74</v>
      </c>
      <c r="H762" s="849"/>
      <c r="I762" s="849">
        <v>37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5894</v>
      </c>
      <c r="B763" s="832" t="s">
        <v>5394</v>
      </c>
      <c r="C763" s="832" t="s">
        <v>5586</v>
      </c>
      <c r="D763" s="832" t="s">
        <v>5627</v>
      </c>
      <c r="E763" s="832" t="s">
        <v>5628</v>
      </c>
      <c r="F763" s="849">
        <v>2</v>
      </c>
      <c r="G763" s="849">
        <v>346</v>
      </c>
      <c r="H763" s="849">
        <v>2</v>
      </c>
      <c r="I763" s="849">
        <v>173</v>
      </c>
      <c r="J763" s="849">
        <v>1</v>
      </c>
      <c r="K763" s="849">
        <v>173</v>
      </c>
      <c r="L763" s="849">
        <v>1</v>
      </c>
      <c r="M763" s="849">
        <v>173</v>
      </c>
      <c r="N763" s="849">
        <v>1</v>
      </c>
      <c r="O763" s="849">
        <v>174</v>
      </c>
      <c r="P763" s="837">
        <v>1.0057803468208093</v>
      </c>
      <c r="Q763" s="850">
        <v>174</v>
      </c>
    </row>
    <row r="764" spans="1:17" ht="14.4" customHeight="1" x14ac:dyDescent="0.3">
      <c r="A764" s="831" t="s">
        <v>5894</v>
      </c>
      <c r="B764" s="832" t="s">
        <v>5658</v>
      </c>
      <c r="C764" s="832" t="s">
        <v>5586</v>
      </c>
      <c r="D764" s="832" t="s">
        <v>5663</v>
      </c>
      <c r="E764" s="832" t="s">
        <v>5664</v>
      </c>
      <c r="F764" s="849">
        <v>1</v>
      </c>
      <c r="G764" s="849">
        <v>314</v>
      </c>
      <c r="H764" s="849"/>
      <c r="I764" s="849">
        <v>314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5894</v>
      </c>
      <c r="B765" s="832" t="s">
        <v>5658</v>
      </c>
      <c r="C765" s="832" t="s">
        <v>5586</v>
      </c>
      <c r="D765" s="832" t="s">
        <v>5669</v>
      </c>
      <c r="E765" s="832" t="s">
        <v>5670</v>
      </c>
      <c r="F765" s="849">
        <v>2</v>
      </c>
      <c r="G765" s="849">
        <v>2566</v>
      </c>
      <c r="H765" s="849"/>
      <c r="I765" s="849">
        <v>1283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5894</v>
      </c>
      <c r="B766" s="832" t="s">
        <v>5658</v>
      </c>
      <c r="C766" s="832" t="s">
        <v>5586</v>
      </c>
      <c r="D766" s="832" t="s">
        <v>5673</v>
      </c>
      <c r="E766" s="832" t="s">
        <v>5674</v>
      </c>
      <c r="F766" s="849">
        <v>1</v>
      </c>
      <c r="G766" s="849">
        <v>10372</v>
      </c>
      <c r="H766" s="849"/>
      <c r="I766" s="849">
        <v>10372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5894</v>
      </c>
      <c r="B767" s="832" t="s">
        <v>5713</v>
      </c>
      <c r="C767" s="832" t="s">
        <v>5586</v>
      </c>
      <c r="D767" s="832" t="s">
        <v>5718</v>
      </c>
      <c r="E767" s="832" t="s">
        <v>5719</v>
      </c>
      <c r="F767" s="849">
        <v>1</v>
      </c>
      <c r="G767" s="849">
        <v>354</v>
      </c>
      <c r="H767" s="849">
        <v>0.1</v>
      </c>
      <c r="I767" s="849">
        <v>354</v>
      </c>
      <c r="J767" s="849">
        <v>10</v>
      </c>
      <c r="K767" s="849">
        <v>3540</v>
      </c>
      <c r="L767" s="849">
        <v>1</v>
      </c>
      <c r="M767" s="849">
        <v>354</v>
      </c>
      <c r="N767" s="849">
        <v>2</v>
      </c>
      <c r="O767" s="849">
        <v>708</v>
      </c>
      <c r="P767" s="837">
        <v>0.2</v>
      </c>
      <c r="Q767" s="850">
        <v>354</v>
      </c>
    </row>
    <row r="768" spans="1:17" ht="14.4" customHeight="1" x14ac:dyDescent="0.3">
      <c r="A768" s="831" t="s">
        <v>5894</v>
      </c>
      <c r="B768" s="832" t="s">
        <v>5713</v>
      </c>
      <c r="C768" s="832" t="s">
        <v>5586</v>
      </c>
      <c r="D768" s="832" t="s">
        <v>5722</v>
      </c>
      <c r="E768" s="832" t="s">
        <v>5723</v>
      </c>
      <c r="F768" s="849">
        <v>47</v>
      </c>
      <c r="G768" s="849">
        <v>3055</v>
      </c>
      <c r="H768" s="849">
        <v>0.95918367346938771</v>
      </c>
      <c r="I768" s="849">
        <v>65</v>
      </c>
      <c r="J768" s="849">
        <v>49</v>
      </c>
      <c r="K768" s="849">
        <v>3185</v>
      </c>
      <c r="L768" s="849">
        <v>1</v>
      </c>
      <c r="M768" s="849">
        <v>65</v>
      </c>
      <c r="N768" s="849">
        <v>52</v>
      </c>
      <c r="O768" s="849">
        <v>3380</v>
      </c>
      <c r="P768" s="837">
        <v>1.0612244897959184</v>
      </c>
      <c r="Q768" s="850">
        <v>65</v>
      </c>
    </row>
    <row r="769" spans="1:17" ht="14.4" customHeight="1" x14ac:dyDescent="0.3">
      <c r="A769" s="831" t="s">
        <v>5894</v>
      </c>
      <c r="B769" s="832" t="s">
        <v>5713</v>
      </c>
      <c r="C769" s="832" t="s">
        <v>5586</v>
      </c>
      <c r="D769" s="832" t="s">
        <v>5724</v>
      </c>
      <c r="E769" s="832" t="s">
        <v>5725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545</v>
      </c>
      <c r="P769" s="837"/>
      <c r="Q769" s="850">
        <v>545</v>
      </c>
    </row>
    <row r="770" spans="1:17" ht="14.4" customHeight="1" x14ac:dyDescent="0.3">
      <c r="A770" s="831" t="s">
        <v>5894</v>
      </c>
      <c r="B770" s="832" t="s">
        <v>5713</v>
      </c>
      <c r="C770" s="832" t="s">
        <v>5586</v>
      </c>
      <c r="D770" s="832" t="s">
        <v>5726</v>
      </c>
      <c r="E770" s="832" t="s">
        <v>5727</v>
      </c>
      <c r="F770" s="849">
        <v>5</v>
      </c>
      <c r="G770" s="849">
        <v>2960</v>
      </c>
      <c r="H770" s="849"/>
      <c r="I770" s="849">
        <v>592</v>
      </c>
      <c r="J770" s="849"/>
      <c r="K770" s="849"/>
      <c r="L770" s="849"/>
      <c r="M770" s="849"/>
      <c r="N770" s="849">
        <v>4</v>
      </c>
      <c r="O770" s="849">
        <v>2368</v>
      </c>
      <c r="P770" s="837"/>
      <c r="Q770" s="850">
        <v>592</v>
      </c>
    </row>
    <row r="771" spans="1:17" ht="14.4" customHeight="1" x14ac:dyDescent="0.3">
      <c r="A771" s="831" t="s">
        <v>5894</v>
      </c>
      <c r="B771" s="832" t="s">
        <v>5713</v>
      </c>
      <c r="C771" s="832" t="s">
        <v>5586</v>
      </c>
      <c r="D771" s="832" t="s">
        <v>5730</v>
      </c>
      <c r="E771" s="832" t="s">
        <v>5731</v>
      </c>
      <c r="F771" s="849"/>
      <c r="G771" s="849"/>
      <c r="H771" s="849"/>
      <c r="I771" s="849"/>
      <c r="J771" s="849"/>
      <c r="K771" s="849"/>
      <c r="L771" s="849"/>
      <c r="M771" s="849"/>
      <c r="N771" s="849">
        <v>2</v>
      </c>
      <c r="O771" s="849">
        <v>306</v>
      </c>
      <c r="P771" s="837"/>
      <c r="Q771" s="850">
        <v>153</v>
      </c>
    </row>
    <row r="772" spans="1:17" ht="14.4" customHeight="1" x14ac:dyDescent="0.3">
      <c r="A772" s="831" t="s">
        <v>5894</v>
      </c>
      <c r="B772" s="832" t="s">
        <v>5713</v>
      </c>
      <c r="C772" s="832" t="s">
        <v>5586</v>
      </c>
      <c r="D772" s="832" t="s">
        <v>5738</v>
      </c>
      <c r="E772" s="832" t="s">
        <v>5739</v>
      </c>
      <c r="F772" s="849"/>
      <c r="G772" s="849"/>
      <c r="H772" s="849"/>
      <c r="I772" s="849"/>
      <c r="J772" s="849">
        <v>1</v>
      </c>
      <c r="K772" s="849">
        <v>55</v>
      </c>
      <c r="L772" s="849">
        <v>1</v>
      </c>
      <c r="M772" s="849">
        <v>55</v>
      </c>
      <c r="N772" s="849">
        <v>1</v>
      </c>
      <c r="O772" s="849">
        <v>55</v>
      </c>
      <c r="P772" s="837">
        <v>1</v>
      </c>
      <c r="Q772" s="850">
        <v>55</v>
      </c>
    </row>
    <row r="773" spans="1:17" ht="14.4" customHeight="1" x14ac:dyDescent="0.3">
      <c r="A773" s="831" t="s">
        <v>5894</v>
      </c>
      <c r="B773" s="832" t="s">
        <v>5713</v>
      </c>
      <c r="C773" s="832" t="s">
        <v>5586</v>
      </c>
      <c r="D773" s="832" t="s">
        <v>5740</v>
      </c>
      <c r="E773" s="832" t="s">
        <v>5741</v>
      </c>
      <c r="F773" s="849">
        <v>58</v>
      </c>
      <c r="G773" s="849">
        <v>4466</v>
      </c>
      <c r="H773" s="849">
        <v>0.61052631578947369</v>
      </c>
      <c r="I773" s="849">
        <v>77</v>
      </c>
      <c r="J773" s="849">
        <v>95</v>
      </c>
      <c r="K773" s="849">
        <v>7315</v>
      </c>
      <c r="L773" s="849">
        <v>1</v>
      </c>
      <c r="M773" s="849">
        <v>77</v>
      </c>
      <c r="N773" s="849">
        <v>73</v>
      </c>
      <c r="O773" s="849">
        <v>5621</v>
      </c>
      <c r="P773" s="837">
        <v>0.76842105263157889</v>
      </c>
      <c r="Q773" s="850">
        <v>77</v>
      </c>
    </row>
    <row r="774" spans="1:17" ht="14.4" customHeight="1" x14ac:dyDescent="0.3">
      <c r="A774" s="831" t="s">
        <v>5894</v>
      </c>
      <c r="B774" s="832" t="s">
        <v>5713</v>
      </c>
      <c r="C774" s="832" t="s">
        <v>5586</v>
      </c>
      <c r="D774" s="832" t="s">
        <v>5744</v>
      </c>
      <c r="E774" s="832" t="s">
        <v>5745</v>
      </c>
      <c r="F774" s="849">
        <v>5</v>
      </c>
      <c r="G774" s="849">
        <v>120</v>
      </c>
      <c r="H774" s="849">
        <v>1.6666666666666667</v>
      </c>
      <c r="I774" s="849">
        <v>24</v>
      </c>
      <c r="J774" s="849">
        <v>3</v>
      </c>
      <c r="K774" s="849">
        <v>72</v>
      </c>
      <c r="L774" s="849">
        <v>1</v>
      </c>
      <c r="M774" s="849">
        <v>24</v>
      </c>
      <c r="N774" s="849">
        <v>11</v>
      </c>
      <c r="O774" s="849">
        <v>264</v>
      </c>
      <c r="P774" s="837">
        <v>3.6666666666666665</v>
      </c>
      <c r="Q774" s="850">
        <v>24</v>
      </c>
    </row>
    <row r="775" spans="1:17" ht="14.4" customHeight="1" x14ac:dyDescent="0.3">
      <c r="A775" s="831" t="s">
        <v>5894</v>
      </c>
      <c r="B775" s="832" t="s">
        <v>5713</v>
      </c>
      <c r="C775" s="832" t="s">
        <v>5586</v>
      </c>
      <c r="D775" s="832" t="s">
        <v>5748</v>
      </c>
      <c r="E775" s="832" t="s">
        <v>5749</v>
      </c>
      <c r="F775" s="849"/>
      <c r="G775" s="849"/>
      <c r="H775" s="849"/>
      <c r="I775" s="849"/>
      <c r="J775" s="849"/>
      <c r="K775" s="849"/>
      <c r="L775" s="849"/>
      <c r="M775" s="849"/>
      <c r="N775" s="849">
        <v>2</v>
      </c>
      <c r="O775" s="849">
        <v>360</v>
      </c>
      <c r="P775" s="837"/>
      <c r="Q775" s="850">
        <v>180</v>
      </c>
    </row>
    <row r="776" spans="1:17" ht="14.4" customHeight="1" x14ac:dyDescent="0.3">
      <c r="A776" s="831" t="s">
        <v>5894</v>
      </c>
      <c r="B776" s="832" t="s">
        <v>5713</v>
      </c>
      <c r="C776" s="832" t="s">
        <v>5586</v>
      </c>
      <c r="D776" s="832" t="s">
        <v>5756</v>
      </c>
      <c r="E776" s="832" t="s">
        <v>5757</v>
      </c>
      <c r="F776" s="849">
        <v>2</v>
      </c>
      <c r="G776" s="849">
        <v>132</v>
      </c>
      <c r="H776" s="849">
        <v>1</v>
      </c>
      <c r="I776" s="849">
        <v>66</v>
      </c>
      <c r="J776" s="849">
        <v>2</v>
      </c>
      <c r="K776" s="849">
        <v>132</v>
      </c>
      <c r="L776" s="849">
        <v>1</v>
      </c>
      <c r="M776" s="849">
        <v>66</v>
      </c>
      <c r="N776" s="849">
        <v>6</v>
      </c>
      <c r="O776" s="849">
        <v>396</v>
      </c>
      <c r="P776" s="837">
        <v>3</v>
      </c>
      <c r="Q776" s="850">
        <v>66</v>
      </c>
    </row>
    <row r="777" spans="1:17" ht="14.4" customHeight="1" x14ac:dyDescent="0.3">
      <c r="A777" s="831" t="s">
        <v>5894</v>
      </c>
      <c r="B777" s="832" t="s">
        <v>5713</v>
      </c>
      <c r="C777" s="832" t="s">
        <v>5586</v>
      </c>
      <c r="D777" s="832" t="s">
        <v>5760</v>
      </c>
      <c r="E777" s="832" t="s">
        <v>5761</v>
      </c>
      <c r="F777" s="849">
        <v>85</v>
      </c>
      <c r="G777" s="849">
        <v>1445</v>
      </c>
      <c r="H777" s="849">
        <v>0.84158415841584155</v>
      </c>
      <c r="I777" s="849">
        <v>17</v>
      </c>
      <c r="J777" s="849">
        <v>101</v>
      </c>
      <c r="K777" s="849">
        <v>1717</v>
      </c>
      <c r="L777" s="849">
        <v>1</v>
      </c>
      <c r="M777" s="849">
        <v>17</v>
      </c>
      <c r="N777" s="849">
        <v>82</v>
      </c>
      <c r="O777" s="849">
        <v>1394</v>
      </c>
      <c r="P777" s="837">
        <v>0.81188118811881194</v>
      </c>
      <c r="Q777" s="850">
        <v>17</v>
      </c>
    </row>
    <row r="778" spans="1:17" ht="14.4" customHeight="1" x14ac:dyDescent="0.3">
      <c r="A778" s="831" t="s">
        <v>5894</v>
      </c>
      <c r="B778" s="832" t="s">
        <v>5713</v>
      </c>
      <c r="C778" s="832" t="s">
        <v>5586</v>
      </c>
      <c r="D778" s="832" t="s">
        <v>5764</v>
      </c>
      <c r="E778" s="832" t="s">
        <v>5765</v>
      </c>
      <c r="F778" s="849">
        <v>12</v>
      </c>
      <c r="G778" s="849">
        <v>4200</v>
      </c>
      <c r="H778" s="849"/>
      <c r="I778" s="849">
        <v>350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5894</v>
      </c>
      <c r="B779" s="832" t="s">
        <v>5713</v>
      </c>
      <c r="C779" s="832" t="s">
        <v>5586</v>
      </c>
      <c r="D779" s="832" t="s">
        <v>5766</v>
      </c>
      <c r="E779" s="832" t="s">
        <v>5767</v>
      </c>
      <c r="F779" s="849">
        <v>5</v>
      </c>
      <c r="G779" s="849">
        <v>125</v>
      </c>
      <c r="H779" s="849">
        <v>1.6666666666666667</v>
      </c>
      <c r="I779" s="849">
        <v>25</v>
      </c>
      <c r="J779" s="849">
        <v>3</v>
      </c>
      <c r="K779" s="849">
        <v>75</v>
      </c>
      <c r="L779" s="849">
        <v>1</v>
      </c>
      <c r="M779" s="849">
        <v>25</v>
      </c>
      <c r="N779" s="849">
        <v>10</v>
      </c>
      <c r="O779" s="849">
        <v>250</v>
      </c>
      <c r="P779" s="837">
        <v>3.3333333333333335</v>
      </c>
      <c r="Q779" s="850">
        <v>25</v>
      </c>
    </row>
    <row r="780" spans="1:17" ht="14.4" customHeight="1" x14ac:dyDescent="0.3">
      <c r="A780" s="831" t="s">
        <v>5894</v>
      </c>
      <c r="B780" s="832" t="s">
        <v>5713</v>
      </c>
      <c r="C780" s="832" t="s">
        <v>5586</v>
      </c>
      <c r="D780" s="832" t="s">
        <v>5770</v>
      </c>
      <c r="E780" s="832" t="s">
        <v>5771</v>
      </c>
      <c r="F780" s="849"/>
      <c r="G780" s="849"/>
      <c r="H780" s="849"/>
      <c r="I780" s="849"/>
      <c r="J780" s="849">
        <v>2</v>
      </c>
      <c r="K780" s="849">
        <v>362</v>
      </c>
      <c r="L780" s="849">
        <v>1</v>
      </c>
      <c r="M780" s="849">
        <v>181</v>
      </c>
      <c r="N780" s="849">
        <v>1</v>
      </c>
      <c r="O780" s="849">
        <v>181</v>
      </c>
      <c r="P780" s="837">
        <v>0.5</v>
      </c>
      <c r="Q780" s="850">
        <v>181</v>
      </c>
    </row>
    <row r="781" spans="1:17" ht="14.4" customHeight="1" x14ac:dyDescent="0.3">
      <c r="A781" s="831" t="s">
        <v>5894</v>
      </c>
      <c r="B781" s="832" t="s">
        <v>5713</v>
      </c>
      <c r="C781" s="832" t="s">
        <v>5586</v>
      </c>
      <c r="D781" s="832" t="s">
        <v>5776</v>
      </c>
      <c r="E781" s="832" t="s">
        <v>5777</v>
      </c>
      <c r="F781" s="849">
        <v>4</v>
      </c>
      <c r="G781" s="849">
        <v>1016</v>
      </c>
      <c r="H781" s="849">
        <v>1.3333333333333333</v>
      </c>
      <c r="I781" s="849">
        <v>254</v>
      </c>
      <c r="J781" s="849">
        <v>3</v>
      </c>
      <c r="K781" s="849">
        <v>762</v>
      </c>
      <c r="L781" s="849">
        <v>1</v>
      </c>
      <c r="M781" s="849">
        <v>254</v>
      </c>
      <c r="N781" s="849">
        <v>5</v>
      </c>
      <c r="O781" s="849">
        <v>1270</v>
      </c>
      <c r="P781" s="837">
        <v>1.6666666666666667</v>
      </c>
      <c r="Q781" s="850">
        <v>254</v>
      </c>
    </row>
    <row r="782" spans="1:17" ht="14.4" customHeight="1" x14ac:dyDescent="0.3">
      <c r="A782" s="831" t="s">
        <v>5894</v>
      </c>
      <c r="B782" s="832" t="s">
        <v>5713</v>
      </c>
      <c r="C782" s="832" t="s">
        <v>5586</v>
      </c>
      <c r="D782" s="832" t="s">
        <v>5782</v>
      </c>
      <c r="E782" s="832" t="s">
        <v>5783</v>
      </c>
      <c r="F782" s="849"/>
      <c r="G782" s="849"/>
      <c r="H782" s="849"/>
      <c r="I782" s="849"/>
      <c r="J782" s="849">
        <v>2</v>
      </c>
      <c r="K782" s="849">
        <v>434</v>
      </c>
      <c r="L782" s="849">
        <v>1</v>
      </c>
      <c r="M782" s="849">
        <v>217</v>
      </c>
      <c r="N782" s="849">
        <v>3</v>
      </c>
      <c r="O782" s="849">
        <v>651</v>
      </c>
      <c r="P782" s="837">
        <v>1.5</v>
      </c>
      <c r="Q782" s="850">
        <v>217</v>
      </c>
    </row>
    <row r="783" spans="1:17" ht="14.4" customHeight="1" x14ac:dyDescent="0.3">
      <c r="A783" s="831" t="s">
        <v>5894</v>
      </c>
      <c r="B783" s="832" t="s">
        <v>5713</v>
      </c>
      <c r="C783" s="832" t="s">
        <v>5586</v>
      </c>
      <c r="D783" s="832" t="s">
        <v>5786</v>
      </c>
      <c r="E783" s="832" t="s">
        <v>5787</v>
      </c>
      <c r="F783" s="849">
        <v>1</v>
      </c>
      <c r="G783" s="849">
        <v>592</v>
      </c>
      <c r="H783" s="849"/>
      <c r="I783" s="849">
        <v>592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5894</v>
      </c>
      <c r="B784" s="832" t="s">
        <v>5713</v>
      </c>
      <c r="C784" s="832" t="s">
        <v>5586</v>
      </c>
      <c r="D784" s="832" t="s">
        <v>5802</v>
      </c>
      <c r="E784" s="832" t="s">
        <v>5803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232</v>
      </c>
      <c r="P784" s="837"/>
      <c r="Q784" s="850">
        <v>232</v>
      </c>
    </row>
    <row r="785" spans="1:17" ht="14.4" customHeight="1" x14ac:dyDescent="0.3">
      <c r="A785" s="831" t="s">
        <v>5894</v>
      </c>
      <c r="B785" s="832" t="s">
        <v>5713</v>
      </c>
      <c r="C785" s="832" t="s">
        <v>5586</v>
      </c>
      <c r="D785" s="832" t="s">
        <v>5806</v>
      </c>
      <c r="E785" s="832" t="s">
        <v>5807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233</v>
      </c>
      <c r="P785" s="837"/>
      <c r="Q785" s="850">
        <v>233</v>
      </c>
    </row>
    <row r="786" spans="1:17" ht="14.4" customHeight="1" x14ac:dyDescent="0.3">
      <c r="A786" s="831" t="s">
        <v>5894</v>
      </c>
      <c r="B786" s="832" t="s">
        <v>5713</v>
      </c>
      <c r="C786" s="832" t="s">
        <v>5586</v>
      </c>
      <c r="D786" s="832" t="s">
        <v>5808</v>
      </c>
      <c r="E786" s="832" t="s">
        <v>5809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410</v>
      </c>
      <c r="P786" s="837"/>
      <c r="Q786" s="850">
        <v>410</v>
      </c>
    </row>
    <row r="787" spans="1:17" ht="14.4" customHeight="1" x14ac:dyDescent="0.3">
      <c r="A787" s="831" t="s">
        <v>5894</v>
      </c>
      <c r="B787" s="832" t="s">
        <v>5713</v>
      </c>
      <c r="C787" s="832" t="s">
        <v>5586</v>
      </c>
      <c r="D787" s="832" t="s">
        <v>5810</v>
      </c>
      <c r="E787" s="832" t="s">
        <v>5811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652</v>
      </c>
      <c r="P787" s="837"/>
      <c r="Q787" s="850">
        <v>652</v>
      </c>
    </row>
    <row r="788" spans="1:17" ht="14.4" customHeight="1" x14ac:dyDescent="0.3">
      <c r="A788" s="831" t="s">
        <v>5894</v>
      </c>
      <c r="B788" s="832" t="s">
        <v>5713</v>
      </c>
      <c r="C788" s="832" t="s">
        <v>5586</v>
      </c>
      <c r="D788" s="832" t="s">
        <v>5812</v>
      </c>
      <c r="E788" s="832" t="s">
        <v>5813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590</v>
      </c>
      <c r="P788" s="837"/>
      <c r="Q788" s="850">
        <v>590</v>
      </c>
    </row>
    <row r="789" spans="1:17" ht="14.4" customHeight="1" x14ac:dyDescent="0.3">
      <c r="A789" s="831" t="s">
        <v>5895</v>
      </c>
      <c r="B789" s="832" t="s">
        <v>5394</v>
      </c>
      <c r="C789" s="832" t="s">
        <v>5586</v>
      </c>
      <c r="D789" s="832" t="s">
        <v>5627</v>
      </c>
      <c r="E789" s="832" t="s">
        <v>5628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174</v>
      </c>
      <c r="P789" s="837"/>
      <c r="Q789" s="850">
        <v>174</v>
      </c>
    </row>
    <row r="790" spans="1:17" ht="14.4" customHeight="1" x14ac:dyDescent="0.3">
      <c r="A790" s="831" t="s">
        <v>5895</v>
      </c>
      <c r="B790" s="832" t="s">
        <v>5394</v>
      </c>
      <c r="C790" s="832" t="s">
        <v>5586</v>
      </c>
      <c r="D790" s="832" t="s">
        <v>5633</v>
      </c>
      <c r="E790" s="832" t="s">
        <v>5634</v>
      </c>
      <c r="F790" s="849">
        <v>1</v>
      </c>
      <c r="G790" s="849">
        <v>177</v>
      </c>
      <c r="H790" s="849"/>
      <c r="I790" s="849">
        <v>177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5895</v>
      </c>
      <c r="B791" s="832" t="s">
        <v>5658</v>
      </c>
      <c r="C791" s="832" t="s">
        <v>5586</v>
      </c>
      <c r="D791" s="832" t="s">
        <v>5665</v>
      </c>
      <c r="E791" s="832" t="s">
        <v>5666</v>
      </c>
      <c r="F791" s="849">
        <v>3</v>
      </c>
      <c r="G791" s="849">
        <v>69</v>
      </c>
      <c r="H791" s="849"/>
      <c r="I791" s="849">
        <v>23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5895</v>
      </c>
      <c r="B792" s="832" t="s">
        <v>5658</v>
      </c>
      <c r="C792" s="832" t="s">
        <v>5586</v>
      </c>
      <c r="D792" s="832" t="s">
        <v>5669</v>
      </c>
      <c r="E792" s="832" t="s">
        <v>5670</v>
      </c>
      <c r="F792" s="849">
        <v>2</v>
      </c>
      <c r="G792" s="849">
        <v>2566</v>
      </c>
      <c r="H792" s="849"/>
      <c r="I792" s="849">
        <v>1283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5895</v>
      </c>
      <c r="B793" s="832" t="s">
        <v>5658</v>
      </c>
      <c r="C793" s="832" t="s">
        <v>5586</v>
      </c>
      <c r="D793" s="832" t="s">
        <v>5675</v>
      </c>
      <c r="E793" s="832" t="s">
        <v>5676</v>
      </c>
      <c r="F793" s="849">
        <v>2</v>
      </c>
      <c r="G793" s="849">
        <v>870</v>
      </c>
      <c r="H793" s="849"/>
      <c r="I793" s="849">
        <v>435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5895</v>
      </c>
      <c r="B794" s="832" t="s">
        <v>5658</v>
      </c>
      <c r="C794" s="832" t="s">
        <v>5586</v>
      </c>
      <c r="D794" s="832" t="s">
        <v>5679</v>
      </c>
      <c r="E794" s="832" t="s">
        <v>5680</v>
      </c>
      <c r="F794" s="849">
        <v>2</v>
      </c>
      <c r="G794" s="849">
        <v>2022</v>
      </c>
      <c r="H794" s="849"/>
      <c r="I794" s="849">
        <v>1011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5895</v>
      </c>
      <c r="B795" s="832" t="s">
        <v>5658</v>
      </c>
      <c r="C795" s="832" t="s">
        <v>5586</v>
      </c>
      <c r="D795" s="832" t="s">
        <v>5681</v>
      </c>
      <c r="E795" s="832" t="s">
        <v>5682</v>
      </c>
      <c r="F795" s="849">
        <v>1</v>
      </c>
      <c r="G795" s="849">
        <v>2294</v>
      </c>
      <c r="H795" s="849"/>
      <c r="I795" s="849">
        <v>2294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5895</v>
      </c>
      <c r="B796" s="832" t="s">
        <v>5713</v>
      </c>
      <c r="C796" s="832" t="s">
        <v>5586</v>
      </c>
      <c r="D796" s="832" t="s">
        <v>5714</v>
      </c>
      <c r="E796" s="832" t="s">
        <v>5715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222</v>
      </c>
      <c r="P796" s="837"/>
      <c r="Q796" s="850">
        <v>222</v>
      </c>
    </row>
    <row r="797" spans="1:17" ht="14.4" customHeight="1" x14ac:dyDescent="0.3">
      <c r="A797" s="831" t="s">
        <v>5895</v>
      </c>
      <c r="B797" s="832" t="s">
        <v>5713</v>
      </c>
      <c r="C797" s="832" t="s">
        <v>5586</v>
      </c>
      <c r="D797" s="832" t="s">
        <v>5716</v>
      </c>
      <c r="E797" s="832" t="s">
        <v>5717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509</v>
      </c>
      <c r="P797" s="837"/>
      <c r="Q797" s="850">
        <v>509</v>
      </c>
    </row>
    <row r="798" spans="1:17" ht="14.4" customHeight="1" x14ac:dyDescent="0.3">
      <c r="A798" s="831" t="s">
        <v>5895</v>
      </c>
      <c r="B798" s="832" t="s">
        <v>5713</v>
      </c>
      <c r="C798" s="832" t="s">
        <v>5586</v>
      </c>
      <c r="D798" s="832" t="s">
        <v>5718</v>
      </c>
      <c r="E798" s="832" t="s">
        <v>5719</v>
      </c>
      <c r="F798" s="849">
        <v>8</v>
      </c>
      <c r="G798" s="849">
        <v>2832</v>
      </c>
      <c r="H798" s="849">
        <v>0.8</v>
      </c>
      <c r="I798" s="849">
        <v>354</v>
      </c>
      <c r="J798" s="849">
        <v>10</v>
      </c>
      <c r="K798" s="849">
        <v>3540</v>
      </c>
      <c r="L798" s="849">
        <v>1</v>
      </c>
      <c r="M798" s="849">
        <v>354</v>
      </c>
      <c r="N798" s="849">
        <v>7</v>
      </c>
      <c r="O798" s="849">
        <v>2478</v>
      </c>
      <c r="P798" s="837">
        <v>0.7</v>
      </c>
      <c r="Q798" s="850">
        <v>354</v>
      </c>
    </row>
    <row r="799" spans="1:17" ht="14.4" customHeight="1" x14ac:dyDescent="0.3">
      <c r="A799" s="831" t="s">
        <v>5895</v>
      </c>
      <c r="B799" s="832" t="s">
        <v>5713</v>
      </c>
      <c r="C799" s="832" t="s">
        <v>5586</v>
      </c>
      <c r="D799" s="832" t="s">
        <v>5722</v>
      </c>
      <c r="E799" s="832" t="s">
        <v>5723</v>
      </c>
      <c r="F799" s="849">
        <v>35</v>
      </c>
      <c r="G799" s="849">
        <v>2275</v>
      </c>
      <c r="H799" s="849">
        <v>0.63636363636363635</v>
      </c>
      <c r="I799" s="849">
        <v>65</v>
      </c>
      <c r="J799" s="849">
        <v>55</v>
      </c>
      <c r="K799" s="849">
        <v>3575</v>
      </c>
      <c r="L799" s="849">
        <v>1</v>
      </c>
      <c r="M799" s="849">
        <v>65</v>
      </c>
      <c r="N799" s="849">
        <v>50</v>
      </c>
      <c r="O799" s="849">
        <v>3250</v>
      </c>
      <c r="P799" s="837">
        <v>0.90909090909090906</v>
      </c>
      <c r="Q799" s="850">
        <v>65</v>
      </c>
    </row>
    <row r="800" spans="1:17" ht="14.4" customHeight="1" x14ac:dyDescent="0.3">
      <c r="A800" s="831" t="s">
        <v>5895</v>
      </c>
      <c r="B800" s="832" t="s">
        <v>5713</v>
      </c>
      <c r="C800" s="832" t="s">
        <v>5586</v>
      </c>
      <c r="D800" s="832" t="s">
        <v>5726</v>
      </c>
      <c r="E800" s="832" t="s">
        <v>5727</v>
      </c>
      <c r="F800" s="849">
        <v>1</v>
      </c>
      <c r="G800" s="849">
        <v>592</v>
      </c>
      <c r="H800" s="849"/>
      <c r="I800" s="849">
        <v>592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5895</v>
      </c>
      <c r="B801" s="832" t="s">
        <v>5713</v>
      </c>
      <c r="C801" s="832" t="s">
        <v>5586</v>
      </c>
      <c r="D801" s="832" t="s">
        <v>5728</v>
      </c>
      <c r="E801" s="832" t="s">
        <v>5729</v>
      </c>
      <c r="F801" s="849">
        <v>1</v>
      </c>
      <c r="G801" s="849">
        <v>617</v>
      </c>
      <c r="H801" s="849"/>
      <c r="I801" s="849">
        <v>617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5895</v>
      </c>
      <c r="B802" s="832" t="s">
        <v>5713</v>
      </c>
      <c r="C802" s="832" t="s">
        <v>5586</v>
      </c>
      <c r="D802" s="832" t="s">
        <v>5730</v>
      </c>
      <c r="E802" s="832" t="s">
        <v>5731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153</v>
      </c>
      <c r="P802" s="837"/>
      <c r="Q802" s="850">
        <v>153</v>
      </c>
    </row>
    <row r="803" spans="1:17" ht="14.4" customHeight="1" x14ac:dyDescent="0.3">
      <c r="A803" s="831" t="s">
        <v>5895</v>
      </c>
      <c r="B803" s="832" t="s">
        <v>5713</v>
      </c>
      <c r="C803" s="832" t="s">
        <v>5586</v>
      </c>
      <c r="D803" s="832" t="s">
        <v>5740</v>
      </c>
      <c r="E803" s="832" t="s">
        <v>5741</v>
      </c>
      <c r="F803" s="849">
        <v>20</v>
      </c>
      <c r="G803" s="849">
        <v>1540</v>
      </c>
      <c r="H803" s="849">
        <v>2</v>
      </c>
      <c r="I803" s="849">
        <v>77</v>
      </c>
      <c r="J803" s="849">
        <v>10</v>
      </c>
      <c r="K803" s="849">
        <v>770</v>
      </c>
      <c r="L803" s="849">
        <v>1</v>
      </c>
      <c r="M803" s="849">
        <v>77</v>
      </c>
      <c r="N803" s="849">
        <v>11</v>
      </c>
      <c r="O803" s="849">
        <v>847</v>
      </c>
      <c r="P803" s="837">
        <v>1.1000000000000001</v>
      </c>
      <c r="Q803" s="850">
        <v>77</v>
      </c>
    </row>
    <row r="804" spans="1:17" ht="14.4" customHeight="1" x14ac:dyDescent="0.3">
      <c r="A804" s="831" t="s">
        <v>5895</v>
      </c>
      <c r="B804" s="832" t="s">
        <v>5713</v>
      </c>
      <c r="C804" s="832" t="s">
        <v>5586</v>
      </c>
      <c r="D804" s="832" t="s">
        <v>5744</v>
      </c>
      <c r="E804" s="832" t="s">
        <v>5745</v>
      </c>
      <c r="F804" s="849"/>
      <c r="G804" s="849"/>
      <c r="H804" s="849"/>
      <c r="I804" s="849"/>
      <c r="J804" s="849">
        <v>4</v>
      </c>
      <c r="K804" s="849">
        <v>96</v>
      </c>
      <c r="L804" s="849">
        <v>1</v>
      </c>
      <c r="M804" s="849">
        <v>24</v>
      </c>
      <c r="N804" s="849">
        <v>7</v>
      </c>
      <c r="O804" s="849">
        <v>168</v>
      </c>
      <c r="P804" s="837">
        <v>1.75</v>
      </c>
      <c r="Q804" s="850">
        <v>24</v>
      </c>
    </row>
    <row r="805" spans="1:17" ht="14.4" customHeight="1" x14ac:dyDescent="0.3">
      <c r="A805" s="831" t="s">
        <v>5895</v>
      </c>
      <c r="B805" s="832" t="s">
        <v>5713</v>
      </c>
      <c r="C805" s="832" t="s">
        <v>5586</v>
      </c>
      <c r="D805" s="832" t="s">
        <v>5756</v>
      </c>
      <c r="E805" s="832" t="s">
        <v>5757</v>
      </c>
      <c r="F805" s="849"/>
      <c r="G805" s="849"/>
      <c r="H805" s="849"/>
      <c r="I805" s="849"/>
      <c r="J805" s="849">
        <v>1</v>
      </c>
      <c r="K805" s="849">
        <v>66</v>
      </c>
      <c r="L805" s="849">
        <v>1</v>
      </c>
      <c r="M805" s="849">
        <v>66</v>
      </c>
      <c r="N805" s="849"/>
      <c r="O805" s="849"/>
      <c r="P805" s="837"/>
      <c r="Q805" s="850"/>
    </row>
    <row r="806" spans="1:17" ht="14.4" customHeight="1" x14ac:dyDescent="0.3">
      <c r="A806" s="831" t="s">
        <v>5895</v>
      </c>
      <c r="B806" s="832" t="s">
        <v>5713</v>
      </c>
      <c r="C806" s="832" t="s">
        <v>5586</v>
      </c>
      <c r="D806" s="832" t="s">
        <v>5760</v>
      </c>
      <c r="E806" s="832" t="s">
        <v>5761</v>
      </c>
      <c r="F806" s="849">
        <v>31</v>
      </c>
      <c r="G806" s="849">
        <v>527</v>
      </c>
      <c r="H806" s="849">
        <v>0.72093023255813948</v>
      </c>
      <c r="I806" s="849">
        <v>17</v>
      </c>
      <c r="J806" s="849">
        <v>43</v>
      </c>
      <c r="K806" s="849">
        <v>731</v>
      </c>
      <c r="L806" s="849">
        <v>1</v>
      </c>
      <c r="M806" s="849">
        <v>17</v>
      </c>
      <c r="N806" s="849">
        <v>40</v>
      </c>
      <c r="O806" s="849">
        <v>680</v>
      </c>
      <c r="P806" s="837">
        <v>0.93023255813953487</v>
      </c>
      <c r="Q806" s="850">
        <v>17</v>
      </c>
    </row>
    <row r="807" spans="1:17" ht="14.4" customHeight="1" x14ac:dyDescent="0.3">
      <c r="A807" s="831" t="s">
        <v>5895</v>
      </c>
      <c r="B807" s="832" t="s">
        <v>5713</v>
      </c>
      <c r="C807" s="832" t="s">
        <v>5586</v>
      </c>
      <c r="D807" s="832" t="s">
        <v>5764</v>
      </c>
      <c r="E807" s="832" t="s">
        <v>5765</v>
      </c>
      <c r="F807" s="849"/>
      <c r="G807" s="849"/>
      <c r="H807" s="849"/>
      <c r="I807" s="849"/>
      <c r="J807" s="849"/>
      <c r="K807" s="849"/>
      <c r="L807" s="849"/>
      <c r="M807" s="849"/>
      <c r="N807" s="849">
        <v>16</v>
      </c>
      <c r="O807" s="849">
        <v>5600</v>
      </c>
      <c r="P807" s="837"/>
      <c r="Q807" s="850">
        <v>350</v>
      </c>
    </row>
    <row r="808" spans="1:17" ht="14.4" customHeight="1" x14ac:dyDescent="0.3">
      <c r="A808" s="831" t="s">
        <v>5895</v>
      </c>
      <c r="B808" s="832" t="s">
        <v>5713</v>
      </c>
      <c r="C808" s="832" t="s">
        <v>5586</v>
      </c>
      <c r="D808" s="832" t="s">
        <v>5766</v>
      </c>
      <c r="E808" s="832" t="s">
        <v>5767</v>
      </c>
      <c r="F808" s="849"/>
      <c r="G808" s="849"/>
      <c r="H808" s="849"/>
      <c r="I808" s="849"/>
      <c r="J808" s="849">
        <v>4</v>
      </c>
      <c r="K808" s="849">
        <v>100</v>
      </c>
      <c r="L808" s="849">
        <v>1</v>
      </c>
      <c r="M808" s="849">
        <v>25</v>
      </c>
      <c r="N808" s="849">
        <v>5</v>
      </c>
      <c r="O808" s="849">
        <v>125</v>
      </c>
      <c r="P808" s="837">
        <v>1.25</v>
      </c>
      <c r="Q808" s="850">
        <v>25</v>
      </c>
    </row>
    <row r="809" spans="1:17" ht="14.4" customHeight="1" x14ac:dyDescent="0.3">
      <c r="A809" s="831" t="s">
        <v>5895</v>
      </c>
      <c r="B809" s="832" t="s">
        <v>5713</v>
      </c>
      <c r="C809" s="832" t="s">
        <v>5586</v>
      </c>
      <c r="D809" s="832" t="s">
        <v>5768</v>
      </c>
      <c r="E809" s="832" t="s">
        <v>5769</v>
      </c>
      <c r="F809" s="849">
        <v>1</v>
      </c>
      <c r="G809" s="849">
        <v>742</v>
      </c>
      <c r="H809" s="849"/>
      <c r="I809" s="849">
        <v>742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5895</v>
      </c>
      <c r="B810" s="832" t="s">
        <v>5713</v>
      </c>
      <c r="C810" s="832" t="s">
        <v>5586</v>
      </c>
      <c r="D810" s="832" t="s">
        <v>5770</v>
      </c>
      <c r="E810" s="832" t="s">
        <v>5771</v>
      </c>
      <c r="F810" s="849">
        <v>1</v>
      </c>
      <c r="G810" s="849">
        <v>181</v>
      </c>
      <c r="H810" s="849"/>
      <c r="I810" s="849">
        <v>181</v>
      </c>
      <c r="J810" s="849"/>
      <c r="K810" s="849"/>
      <c r="L810" s="849"/>
      <c r="M810" s="849"/>
      <c r="N810" s="849">
        <v>1</v>
      </c>
      <c r="O810" s="849">
        <v>181</v>
      </c>
      <c r="P810" s="837"/>
      <c r="Q810" s="850">
        <v>181</v>
      </c>
    </row>
    <row r="811" spans="1:17" ht="14.4" customHeight="1" x14ac:dyDescent="0.3">
      <c r="A811" s="831" t="s">
        <v>5895</v>
      </c>
      <c r="B811" s="832" t="s">
        <v>5713</v>
      </c>
      <c r="C811" s="832" t="s">
        <v>5586</v>
      </c>
      <c r="D811" s="832" t="s">
        <v>5776</v>
      </c>
      <c r="E811" s="832" t="s">
        <v>5777</v>
      </c>
      <c r="F811" s="849">
        <v>1</v>
      </c>
      <c r="G811" s="849">
        <v>254</v>
      </c>
      <c r="H811" s="849">
        <v>0.5</v>
      </c>
      <c r="I811" s="849">
        <v>254</v>
      </c>
      <c r="J811" s="849">
        <v>2</v>
      </c>
      <c r="K811" s="849">
        <v>508</v>
      </c>
      <c r="L811" s="849">
        <v>1</v>
      </c>
      <c r="M811" s="849">
        <v>254</v>
      </c>
      <c r="N811" s="849">
        <v>2</v>
      </c>
      <c r="O811" s="849">
        <v>508</v>
      </c>
      <c r="P811" s="837">
        <v>1</v>
      </c>
      <c r="Q811" s="850">
        <v>254</v>
      </c>
    </row>
    <row r="812" spans="1:17" ht="14.4" customHeight="1" x14ac:dyDescent="0.3">
      <c r="A812" s="831" t="s">
        <v>5895</v>
      </c>
      <c r="B812" s="832" t="s">
        <v>5713</v>
      </c>
      <c r="C812" s="832" t="s">
        <v>5586</v>
      </c>
      <c r="D812" s="832" t="s">
        <v>5778</v>
      </c>
      <c r="E812" s="832" t="s">
        <v>5779</v>
      </c>
      <c r="F812" s="849">
        <v>1</v>
      </c>
      <c r="G812" s="849">
        <v>268</v>
      </c>
      <c r="H812" s="849"/>
      <c r="I812" s="849">
        <v>268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5895</v>
      </c>
      <c r="B813" s="832" t="s">
        <v>5713</v>
      </c>
      <c r="C813" s="832" t="s">
        <v>5586</v>
      </c>
      <c r="D813" s="832" t="s">
        <v>5782</v>
      </c>
      <c r="E813" s="832" t="s">
        <v>5783</v>
      </c>
      <c r="F813" s="849">
        <v>3</v>
      </c>
      <c r="G813" s="849">
        <v>651</v>
      </c>
      <c r="H813" s="849"/>
      <c r="I813" s="849">
        <v>217</v>
      </c>
      <c r="J813" s="849"/>
      <c r="K813" s="849"/>
      <c r="L813" s="849"/>
      <c r="M813" s="849"/>
      <c r="N813" s="849">
        <v>1</v>
      </c>
      <c r="O813" s="849">
        <v>217</v>
      </c>
      <c r="P813" s="837"/>
      <c r="Q813" s="850">
        <v>217</v>
      </c>
    </row>
    <row r="814" spans="1:17" ht="14.4" customHeight="1" x14ac:dyDescent="0.3">
      <c r="A814" s="831" t="s">
        <v>5895</v>
      </c>
      <c r="B814" s="832" t="s">
        <v>5713</v>
      </c>
      <c r="C814" s="832" t="s">
        <v>5586</v>
      </c>
      <c r="D814" s="832" t="s">
        <v>5784</v>
      </c>
      <c r="E814" s="832" t="s">
        <v>5785</v>
      </c>
      <c r="F814" s="849"/>
      <c r="G814" s="849"/>
      <c r="H814" s="849"/>
      <c r="I814" s="849"/>
      <c r="J814" s="849"/>
      <c r="K814" s="849"/>
      <c r="L814" s="849"/>
      <c r="M814" s="849"/>
      <c r="N814" s="849">
        <v>2</v>
      </c>
      <c r="O814" s="849">
        <v>74</v>
      </c>
      <c r="P814" s="837"/>
      <c r="Q814" s="850">
        <v>37</v>
      </c>
    </row>
    <row r="815" spans="1:17" ht="14.4" customHeight="1" x14ac:dyDescent="0.3">
      <c r="A815" s="831" t="s">
        <v>5895</v>
      </c>
      <c r="B815" s="832" t="s">
        <v>5713</v>
      </c>
      <c r="C815" s="832" t="s">
        <v>5586</v>
      </c>
      <c r="D815" s="832" t="s">
        <v>5786</v>
      </c>
      <c r="E815" s="832" t="s">
        <v>5787</v>
      </c>
      <c r="F815" s="849">
        <v>1</v>
      </c>
      <c r="G815" s="849">
        <v>592</v>
      </c>
      <c r="H815" s="849"/>
      <c r="I815" s="849">
        <v>592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5895</v>
      </c>
      <c r="B816" s="832" t="s">
        <v>5713</v>
      </c>
      <c r="C816" s="832" t="s">
        <v>5586</v>
      </c>
      <c r="D816" s="832" t="s">
        <v>5790</v>
      </c>
      <c r="E816" s="832" t="s">
        <v>5791</v>
      </c>
      <c r="F816" s="849">
        <v>1</v>
      </c>
      <c r="G816" s="849">
        <v>547</v>
      </c>
      <c r="H816" s="849"/>
      <c r="I816" s="849">
        <v>547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5895</v>
      </c>
      <c r="B817" s="832" t="s">
        <v>5713</v>
      </c>
      <c r="C817" s="832" t="s">
        <v>5586</v>
      </c>
      <c r="D817" s="832" t="s">
        <v>5794</v>
      </c>
      <c r="E817" s="832" t="s">
        <v>5795</v>
      </c>
      <c r="F817" s="849">
        <v>1</v>
      </c>
      <c r="G817" s="849">
        <v>736</v>
      </c>
      <c r="H817" s="849"/>
      <c r="I817" s="849">
        <v>736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5895</v>
      </c>
      <c r="B818" s="832" t="s">
        <v>5713</v>
      </c>
      <c r="C818" s="832" t="s">
        <v>5586</v>
      </c>
      <c r="D818" s="832" t="s">
        <v>5796</v>
      </c>
      <c r="E818" s="832" t="s">
        <v>5797</v>
      </c>
      <c r="F818" s="849">
        <v>1</v>
      </c>
      <c r="G818" s="849">
        <v>329</v>
      </c>
      <c r="H818" s="849"/>
      <c r="I818" s="849">
        <v>329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5895</v>
      </c>
      <c r="B819" s="832" t="s">
        <v>5713</v>
      </c>
      <c r="C819" s="832" t="s">
        <v>5586</v>
      </c>
      <c r="D819" s="832" t="s">
        <v>5798</v>
      </c>
      <c r="E819" s="832" t="s">
        <v>5799</v>
      </c>
      <c r="F819" s="849">
        <v>1</v>
      </c>
      <c r="G819" s="849">
        <v>346</v>
      </c>
      <c r="H819" s="849"/>
      <c r="I819" s="849">
        <v>346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5895</v>
      </c>
      <c r="B820" s="832" t="s">
        <v>5713</v>
      </c>
      <c r="C820" s="832" t="s">
        <v>5586</v>
      </c>
      <c r="D820" s="832" t="s">
        <v>5802</v>
      </c>
      <c r="E820" s="832" t="s">
        <v>5803</v>
      </c>
      <c r="F820" s="849">
        <v>1</v>
      </c>
      <c r="G820" s="849">
        <v>232</v>
      </c>
      <c r="H820" s="849"/>
      <c r="I820" s="849">
        <v>232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5895</v>
      </c>
      <c r="B821" s="832" t="s">
        <v>5713</v>
      </c>
      <c r="C821" s="832" t="s">
        <v>5586</v>
      </c>
      <c r="D821" s="832" t="s">
        <v>5822</v>
      </c>
      <c r="E821" s="832" t="s">
        <v>5823</v>
      </c>
      <c r="F821" s="849">
        <v>1</v>
      </c>
      <c r="G821" s="849">
        <v>224</v>
      </c>
      <c r="H821" s="849"/>
      <c r="I821" s="849">
        <v>224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5895</v>
      </c>
      <c r="B822" s="832" t="s">
        <v>5713</v>
      </c>
      <c r="C822" s="832" t="s">
        <v>5586</v>
      </c>
      <c r="D822" s="832" t="s">
        <v>5826</v>
      </c>
      <c r="E822" s="832" t="s">
        <v>5827</v>
      </c>
      <c r="F822" s="849">
        <v>1</v>
      </c>
      <c r="G822" s="849">
        <v>919</v>
      </c>
      <c r="H822" s="849"/>
      <c r="I822" s="849">
        <v>919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5895</v>
      </c>
      <c r="B823" s="832" t="s">
        <v>5713</v>
      </c>
      <c r="C823" s="832" t="s">
        <v>5586</v>
      </c>
      <c r="D823" s="832" t="s">
        <v>5828</v>
      </c>
      <c r="E823" s="832" t="s">
        <v>5829</v>
      </c>
      <c r="F823" s="849">
        <v>1</v>
      </c>
      <c r="G823" s="849">
        <v>896</v>
      </c>
      <c r="H823" s="849"/>
      <c r="I823" s="849">
        <v>896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5896</v>
      </c>
      <c r="B824" s="832" t="s">
        <v>5394</v>
      </c>
      <c r="C824" s="832" t="s">
        <v>5581</v>
      </c>
      <c r="D824" s="832" t="s">
        <v>5582</v>
      </c>
      <c r="E824" s="832" t="s">
        <v>5583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565.1</v>
      </c>
      <c r="P824" s="837"/>
      <c r="Q824" s="850">
        <v>565.1</v>
      </c>
    </row>
    <row r="825" spans="1:17" ht="14.4" customHeight="1" x14ac:dyDescent="0.3">
      <c r="A825" s="831" t="s">
        <v>5896</v>
      </c>
      <c r="B825" s="832" t="s">
        <v>5394</v>
      </c>
      <c r="C825" s="832" t="s">
        <v>5581</v>
      </c>
      <c r="D825" s="832" t="s">
        <v>5584</v>
      </c>
      <c r="E825" s="832" t="s">
        <v>5585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1049</v>
      </c>
      <c r="P825" s="837"/>
      <c r="Q825" s="850">
        <v>1049</v>
      </c>
    </row>
    <row r="826" spans="1:17" ht="14.4" customHeight="1" x14ac:dyDescent="0.3">
      <c r="A826" s="831" t="s">
        <v>5896</v>
      </c>
      <c r="B826" s="832" t="s">
        <v>5394</v>
      </c>
      <c r="C826" s="832" t="s">
        <v>5586</v>
      </c>
      <c r="D826" s="832" t="s">
        <v>5591</v>
      </c>
      <c r="E826" s="832" t="s">
        <v>5592</v>
      </c>
      <c r="F826" s="849">
        <v>2</v>
      </c>
      <c r="G826" s="849">
        <v>74</v>
      </c>
      <c r="H826" s="849"/>
      <c r="I826" s="849">
        <v>37</v>
      </c>
      <c r="J826" s="849"/>
      <c r="K826" s="849"/>
      <c r="L826" s="849"/>
      <c r="M826" s="849"/>
      <c r="N826" s="849">
        <v>4</v>
      </c>
      <c r="O826" s="849">
        <v>148</v>
      </c>
      <c r="P826" s="837"/>
      <c r="Q826" s="850">
        <v>37</v>
      </c>
    </row>
    <row r="827" spans="1:17" ht="14.4" customHeight="1" x14ac:dyDescent="0.3">
      <c r="A827" s="831" t="s">
        <v>5896</v>
      </c>
      <c r="B827" s="832" t="s">
        <v>5394</v>
      </c>
      <c r="C827" s="832" t="s">
        <v>5586</v>
      </c>
      <c r="D827" s="832" t="s">
        <v>5597</v>
      </c>
      <c r="E827" s="832" t="s">
        <v>5598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178</v>
      </c>
      <c r="P827" s="837"/>
      <c r="Q827" s="850">
        <v>178</v>
      </c>
    </row>
    <row r="828" spans="1:17" ht="14.4" customHeight="1" x14ac:dyDescent="0.3">
      <c r="A828" s="831" t="s">
        <v>5896</v>
      </c>
      <c r="B828" s="832" t="s">
        <v>5394</v>
      </c>
      <c r="C828" s="832" t="s">
        <v>5586</v>
      </c>
      <c r="D828" s="832" t="s">
        <v>5601</v>
      </c>
      <c r="E828" s="832" t="s">
        <v>5602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49</v>
      </c>
      <c r="P828" s="837"/>
      <c r="Q828" s="850">
        <v>49</v>
      </c>
    </row>
    <row r="829" spans="1:17" ht="14.4" customHeight="1" x14ac:dyDescent="0.3">
      <c r="A829" s="831" t="s">
        <v>5896</v>
      </c>
      <c r="B829" s="832" t="s">
        <v>5394</v>
      </c>
      <c r="C829" s="832" t="s">
        <v>5586</v>
      </c>
      <c r="D829" s="832" t="s">
        <v>5613</v>
      </c>
      <c r="E829" s="832" t="s">
        <v>5614</v>
      </c>
      <c r="F829" s="849"/>
      <c r="G829" s="849"/>
      <c r="H829" s="849"/>
      <c r="I829" s="849"/>
      <c r="J829" s="849"/>
      <c r="K829" s="849"/>
      <c r="L829" s="849"/>
      <c r="M829" s="849"/>
      <c r="N829" s="849">
        <v>2</v>
      </c>
      <c r="O829" s="849">
        <v>172</v>
      </c>
      <c r="P829" s="837"/>
      <c r="Q829" s="850">
        <v>86</v>
      </c>
    </row>
    <row r="830" spans="1:17" ht="14.4" customHeight="1" x14ac:dyDescent="0.3">
      <c r="A830" s="831" t="s">
        <v>5896</v>
      </c>
      <c r="B830" s="832" t="s">
        <v>5394</v>
      </c>
      <c r="C830" s="832" t="s">
        <v>5586</v>
      </c>
      <c r="D830" s="832" t="s">
        <v>5625</v>
      </c>
      <c r="E830" s="832" t="s">
        <v>5626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476</v>
      </c>
      <c r="P830" s="837"/>
      <c r="Q830" s="850">
        <v>476</v>
      </c>
    </row>
    <row r="831" spans="1:17" ht="14.4" customHeight="1" x14ac:dyDescent="0.3">
      <c r="A831" s="831" t="s">
        <v>5896</v>
      </c>
      <c r="B831" s="832" t="s">
        <v>5394</v>
      </c>
      <c r="C831" s="832" t="s">
        <v>5586</v>
      </c>
      <c r="D831" s="832" t="s">
        <v>5637</v>
      </c>
      <c r="E831" s="832" t="s">
        <v>5638</v>
      </c>
      <c r="F831" s="849">
        <v>2</v>
      </c>
      <c r="G831" s="849">
        <v>1402</v>
      </c>
      <c r="H831" s="849"/>
      <c r="I831" s="849">
        <v>701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5896</v>
      </c>
      <c r="B832" s="832" t="s">
        <v>5658</v>
      </c>
      <c r="C832" s="832" t="s">
        <v>5586</v>
      </c>
      <c r="D832" s="832" t="s">
        <v>5663</v>
      </c>
      <c r="E832" s="832" t="s">
        <v>5664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299</v>
      </c>
      <c r="P832" s="837"/>
      <c r="Q832" s="850">
        <v>299</v>
      </c>
    </row>
    <row r="833" spans="1:17" ht="14.4" customHeight="1" x14ac:dyDescent="0.3">
      <c r="A833" s="831" t="s">
        <v>5896</v>
      </c>
      <c r="B833" s="832" t="s">
        <v>5658</v>
      </c>
      <c r="C833" s="832" t="s">
        <v>5586</v>
      </c>
      <c r="D833" s="832" t="s">
        <v>5673</v>
      </c>
      <c r="E833" s="832" t="s">
        <v>5674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11396</v>
      </c>
      <c r="P833" s="837"/>
      <c r="Q833" s="850">
        <v>11396</v>
      </c>
    </row>
    <row r="834" spans="1:17" ht="14.4" customHeight="1" x14ac:dyDescent="0.3">
      <c r="A834" s="831" t="s">
        <v>5896</v>
      </c>
      <c r="B834" s="832" t="s">
        <v>5658</v>
      </c>
      <c r="C834" s="832" t="s">
        <v>5586</v>
      </c>
      <c r="D834" s="832" t="s">
        <v>5691</v>
      </c>
      <c r="E834" s="832" t="s">
        <v>5692</v>
      </c>
      <c r="F834" s="849"/>
      <c r="G834" s="849"/>
      <c r="H834" s="849"/>
      <c r="I834" s="849"/>
      <c r="J834" s="849"/>
      <c r="K834" s="849"/>
      <c r="L834" s="849"/>
      <c r="M834" s="849"/>
      <c r="N834" s="849">
        <v>2</v>
      </c>
      <c r="O834" s="849">
        <v>2214</v>
      </c>
      <c r="P834" s="837"/>
      <c r="Q834" s="850">
        <v>1107</v>
      </c>
    </row>
    <row r="835" spans="1:17" ht="14.4" customHeight="1" x14ac:dyDescent="0.3">
      <c r="A835" s="831" t="s">
        <v>5896</v>
      </c>
      <c r="B835" s="832" t="s">
        <v>5713</v>
      </c>
      <c r="C835" s="832" t="s">
        <v>5586</v>
      </c>
      <c r="D835" s="832" t="s">
        <v>5718</v>
      </c>
      <c r="E835" s="832" t="s">
        <v>5719</v>
      </c>
      <c r="F835" s="849">
        <v>44</v>
      </c>
      <c r="G835" s="849">
        <v>15576</v>
      </c>
      <c r="H835" s="849">
        <v>0.73333333333333328</v>
      </c>
      <c r="I835" s="849">
        <v>354</v>
      </c>
      <c r="J835" s="849">
        <v>60</v>
      </c>
      <c r="K835" s="849">
        <v>21240</v>
      </c>
      <c r="L835" s="849">
        <v>1</v>
      </c>
      <c r="M835" s="849">
        <v>354</v>
      </c>
      <c r="N835" s="849">
        <v>52</v>
      </c>
      <c r="O835" s="849">
        <v>18408</v>
      </c>
      <c r="P835" s="837">
        <v>0.8666666666666667</v>
      </c>
      <c r="Q835" s="850">
        <v>354</v>
      </c>
    </row>
    <row r="836" spans="1:17" ht="14.4" customHeight="1" x14ac:dyDescent="0.3">
      <c r="A836" s="831" t="s">
        <v>5896</v>
      </c>
      <c r="B836" s="832" t="s">
        <v>5713</v>
      </c>
      <c r="C836" s="832" t="s">
        <v>5586</v>
      </c>
      <c r="D836" s="832" t="s">
        <v>5722</v>
      </c>
      <c r="E836" s="832" t="s">
        <v>5723</v>
      </c>
      <c r="F836" s="849">
        <v>249</v>
      </c>
      <c r="G836" s="849">
        <v>16185</v>
      </c>
      <c r="H836" s="849">
        <v>0.63197969543147203</v>
      </c>
      <c r="I836" s="849">
        <v>65</v>
      </c>
      <c r="J836" s="849">
        <v>394</v>
      </c>
      <c r="K836" s="849">
        <v>25610</v>
      </c>
      <c r="L836" s="849">
        <v>1</v>
      </c>
      <c r="M836" s="849">
        <v>65</v>
      </c>
      <c r="N836" s="849">
        <v>274</v>
      </c>
      <c r="O836" s="849">
        <v>17810</v>
      </c>
      <c r="P836" s="837">
        <v>0.69543147208121825</v>
      </c>
      <c r="Q836" s="850">
        <v>65</v>
      </c>
    </row>
    <row r="837" spans="1:17" ht="14.4" customHeight="1" x14ac:dyDescent="0.3">
      <c r="A837" s="831" t="s">
        <v>5896</v>
      </c>
      <c r="B837" s="832" t="s">
        <v>5713</v>
      </c>
      <c r="C837" s="832" t="s">
        <v>5586</v>
      </c>
      <c r="D837" s="832" t="s">
        <v>5734</v>
      </c>
      <c r="E837" s="832" t="s">
        <v>5735</v>
      </c>
      <c r="F837" s="849"/>
      <c r="G837" s="849"/>
      <c r="H837" s="849"/>
      <c r="I837" s="849"/>
      <c r="J837" s="849">
        <v>5</v>
      </c>
      <c r="K837" s="849">
        <v>120</v>
      </c>
      <c r="L837" s="849">
        <v>1</v>
      </c>
      <c r="M837" s="849">
        <v>24</v>
      </c>
      <c r="N837" s="849">
        <v>4</v>
      </c>
      <c r="O837" s="849">
        <v>96</v>
      </c>
      <c r="P837" s="837">
        <v>0.8</v>
      </c>
      <c r="Q837" s="850">
        <v>24</v>
      </c>
    </row>
    <row r="838" spans="1:17" ht="14.4" customHeight="1" x14ac:dyDescent="0.3">
      <c r="A838" s="831" t="s">
        <v>5896</v>
      </c>
      <c r="B838" s="832" t="s">
        <v>5713</v>
      </c>
      <c r="C838" s="832" t="s">
        <v>5586</v>
      </c>
      <c r="D838" s="832" t="s">
        <v>5738</v>
      </c>
      <c r="E838" s="832" t="s">
        <v>5739</v>
      </c>
      <c r="F838" s="849"/>
      <c r="G838" s="849"/>
      <c r="H838" s="849"/>
      <c r="I838" s="849"/>
      <c r="J838" s="849"/>
      <c r="K838" s="849"/>
      <c r="L838" s="849"/>
      <c r="M838" s="849"/>
      <c r="N838" s="849">
        <v>2</v>
      </c>
      <c r="O838" s="849">
        <v>110</v>
      </c>
      <c r="P838" s="837"/>
      <c r="Q838" s="850">
        <v>55</v>
      </c>
    </row>
    <row r="839" spans="1:17" ht="14.4" customHeight="1" x14ac:dyDescent="0.3">
      <c r="A839" s="831" t="s">
        <v>5896</v>
      </c>
      <c r="B839" s="832" t="s">
        <v>5713</v>
      </c>
      <c r="C839" s="832" t="s">
        <v>5586</v>
      </c>
      <c r="D839" s="832" t="s">
        <v>5740</v>
      </c>
      <c r="E839" s="832" t="s">
        <v>5741</v>
      </c>
      <c r="F839" s="849">
        <v>101</v>
      </c>
      <c r="G839" s="849">
        <v>7777</v>
      </c>
      <c r="H839" s="849">
        <v>0.543010752688172</v>
      </c>
      <c r="I839" s="849">
        <v>77</v>
      </c>
      <c r="J839" s="849">
        <v>186</v>
      </c>
      <c r="K839" s="849">
        <v>14322</v>
      </c>
      <c r="L839" s="849">
        <v>1</v>
      </c>
      <c r="M839" s="849">
        <v>77</v>
      </c>
      <c r="N839" s="849">
        <v>82</v>
      </c>
      <c r="O839" s="849">
        <v>6314</v>
      </c>
      <c r="P839" s="837">
        <v>0.44086021505376344</v>
      </c>
      <c r="Q839" s="850">
        <v>77</v>
      </c>
    </row>
    <row r="840" spans="1:17" ht="14.4" customHeight="1" x14ac:dyDescent="0.3">
      <c r="A840" s="831" t="s">
        <v>5896</v>
      </c>
      <c r="B840" s="832" t="s">
        <v>5713</v>
      </c>
      <c r="C840" s="832" t="s">
        <v>5586</v>
      </c>
      <c r="D840" s="832" t="s">
        <v>5744</v>
      </c>
      <c r="E840" s="832" t="s">
        <v>5745</v>
      </c>
      <c r="F840" s="849">
        <v>38</v>
      </c>
      <c r="G840" s="849">
        <v>912</v>
      </c>
      <c r="H840" s="849">
        <v>0.80851063829787229</v>
      </c>
      <c r="I840" s="849">
        <v>24</v>
      </c>
      <c r="J840" s="849">
        <v>47</v>
      </c>
      <c r="K840" s="849">
        <v>1128</v>
      </c>
      <c r="L840" s="849">
        <v>1</v>
      </c>
      <c r="M840" s="849">
        <v>24</v>
      </c>
      <c r="N840" s="849">
        <v>42</v>
      </c>
      <c r="O840" s="849">
        <v>1008</v>
      </c>
      <c r="P840" s="837">
        <v>0.8936170212765957</v>
      </c>
      <c r="Q840" s="850">
        <v>24</v>
      </c>
    </row>
    <row r="841" spans="1:17" ht="14.4" customHeight="1" x14ac:dyDescent="0.3">
      <c r="A841" s="831" t="s">
        <v>5896</v>
      </c>
      <c r="B841" s="832" t="s">
        <v>5713</v>
      </c>
      <c r="C841" s="832" t="s">
        <v>5586</v>
      </c>
      <c r="D841" s="832" t="s">
        <v>5752</v>
      </c>
      <c r="E841" s="832" t="s">
        <v>5753</v>
      </c>
      <c r="F841" s="849">
        <v>1</v>
      </c>
      <c r="G841" s="849">
        <v>631</v>
      </c>
      <c r="H841" s="849"/>
      <c r="I841" s="849">
        <v>631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5896</v>
      </c>
      <c r="B842" s="832" t="s">
        <v>5713</v>
      </c>
      <c r="C842" s="832" t="s">
        <v>5586</v>
      </c>
      <c r="D842" s="832" t="s">
        <v>5756</v>
      </c>
      <c r="E842" s="832" t="s">
        <v>5757</v>
      </c>
      <c r="F842" s="849">
        <v>10</v>
      </c>
      <c r="G842" s="849">
        <v>660</v>
      </c>
      <c r="H842" s="849">
        <v>3.3333333333333335</v>
      </c>
      <c r="I842" s="849">
        <v>66</v>
      </c>
      <c r="J842" s="849">
        <v>3</v>
      </c>
      <c r="K842" s="849">
        <v>198</v>
      </c>
      <c r="L842" s="849">
        <v>1</v>
      </c>
      <c r="M842" s="849">
        <v>66</v>
      </c>
      <c r="N842" s="849">
        <v>3</v>
      </c>
      <c r="O842" s="849">
        <v>198</v>
      </c>
      <c r="P842" s="837">
        <v>1</v>
      </c>
      <c r="Q842" s="850">
        <v>66</v>
      </c>
    </row>
    <row r="843" spans="1:17" ht="14.4" customHeight="1" x14ac:dyDescent="0.3">
      <c r="A843" s="831" t="s">
        <v>5896</v>
      </c>
      <c r="B843" s="832" t="s">
        <v>5713</v>
      </c>
      <c r="C843" s="832" t="s">
        <v>5586</v>
      </c>
      <c r="D843" s="832" t="s">
        <v>5760</v>
      </c>
      <c r="E843" s="832" t="s">
        <v>5761</v>
      </c>
      <c r="F843" s="849">
        <v>180</v>
      </c>
      <c r="G843" s="849">
        <v>3060</v>
      </c>
      <c r="H843" s="849">
        <v>0.66914498141263945</v>
      </c>
      <c r="I843" s="849">
        <v>17</v>
      </c>
      <c r="J843" s="849">
        <v>269</v>
      </c>
      <c r="K843" s="849">
        <v>4573</v>
      </c>
      <c r="L843" s="849">
        <v>1</v>
      </c>
      <c r="M843" s="849">
        <v>17</v>
      </c>
      <c r="N843" s="849">
        <v>156</v>
      </c>
      <c r="O843" s="849">
        <v>2652</v>
      </c>
      <c r="P843" s="837">
        <v>0.5799256505576208</v>
      </c>
      <c r="Q843" s="850">
        <v>17</v>
      </c>
    </row>
    <row r="844" spans="1:17" ht="14.4" customHeight="1" x14ac:dyDescent="0.3">
      <c r="A844" s="831" t="s">
        <v>5896</v>
      </c>
      <c r="B844" s="832" t="s">
        <v>5713</v>
      </c>
      <c r="C844" s="832" t="s">
        <v>5586</v>
      </c>
      <c r="D844" s="832" t="s">
        <v>5764</v>
      </c>
      <c r="E844" s="832" t="s">
        <v>5765</v>
      </c>
      <c r="F844" s="849"/>
      <c r="G844" s="849"/>
      <c r="H844" s="849"/>
      <c r="I844" s="849"/>
      <c r="J844" s="849"/>
      <c r="K844" s="849"/>
      <c r="L844" s="849"/>
      <c r="M844" s="849"/>
      <c r="N844" s="849">
        <v>20</v>
      </c>
      <c r="O844" s="849">
        <v>7000</v>
      </c>
      <c r="P844" s="837"/>
      <c r="Q844" s="850">
        <v>350</v>
      </c>
    </row>
    <row r="845" spans="1:17" ht="14.4" customHeight="1" x14ac:dyDescent="0.3">
      <c r="A845" s="831" t="s">
        <v>5896</v>
      </c>
      <c r="B845" s="832" t="s">
        <v>5713</v>
      </c>
      <c r="C845" s="832" t="s">
        <v>5586</v>
      </c>
      <c r="D845" s="832" t="s">
        <v>5766</v>
      </c>
      <c r="E845" s="832" t="s">
        <v>5767</v>
      </c>
      <c r="F845" s="849">
        <v>37</v>
      </c>
      <c r="G845" s="849">
        <v>925</v>
      </c>
      <c r="H845" s="849">
        <v>0.94871794871794868</v>
      </c>
      <c r="I845" s="849">
        <v>25</v>
      </c>
      <c r="J845" s="849">
        <v>39</v>
      </c>
      <c r="K845" s="849">
        <v>975</v>
      </c>
      <c r="L845" s="849">
        <v>1</v>
      </c>
      <c r="M845" s="849">
        <v>25</v>
      </c>
      <c r="N845" s="849">
        <v>37</v>
      </c>
      <c r="O845" s="849">
        <v>925</v>
      </c>
      <c r="P845" s="837">
        <v>0.94871794871794868</v>
      </c>
      <c r="Q845" s="850">
        <v>25</v>
      </c>
    </row>
    <row r="846" spans="1:17" ht="14.4" customHeight="1" x14ac:dyDescent="0.3">
      <c r="A846" s="831" t="s">
        <v>5896</v>
      </c>
      <c r="B846" s="832" t="s">
        <v>5713</v>
      </c>
      <c r="C846" s="832" t="s">
        <v>5586</v>
      </c>
      <c r="D846" s="832" t="s">
        <v>5770</v>
      </c>
      <c r="E846" s="832" t="s">
        <v>5771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362</v>
      </c>
      <c r="P846" s="837"/>
      <c r="Q846" s="850">
        <v>181</v>
      </c>
    </row>
    <row r="847" spans="1:17" ht="14.4" customHeight="1" x14ac:dyDescent="0.3">
      <c r="A847" s="831" t="s">
        <v>5896</v>
      </c>
      <c r="B847" s="832" t="s">
        <v>5713</v>
      </c>
      <c r="C847" s="832" t="s">
        <v>5586</v>
      </c>
      <c r="D847" s="832" t="s">
        <v>5776</v>
      </c>
      <c r="E847" s="832" t="s">
        <v>5777</v>
      </c>
      <c r="F847" s="849">
        <v>7</v>
      </c>
      <c r="G847" s="849">
        <v>1778</v>
      </c>
      <c r="H847" s="849">
        <v>0.7</v>
      </c>
      <c r="I847" s="849">
        <v>254</v>
      </c>
      <c r="J847" s="849">
        <v>10</v>
      </c>
      <c r="K847" s="849">
        <v>2540</v>
      </c>
      <c r="L847" s="849">
        <v>1</v>
      </c>
      <c r="M847" s="849">
        <v>254</v>
      </c>
      <c r="N847" s="849">
        <v>4</v>
      </c>
      <c r="O847" s="849">
        <v>1016</v>
      </c>
      <c r="P847" s="837">
        <v>0.4</v>
      </c>
      <c r="Q847" s="850">
        <v>254</v>
      </c>
    </row>
    <row r="848" spans="1:17" ht="14.4" customHeight="1" x14ac:dyDescent="0.3">
      <c r="A848" s="831" t="s">
        <v>5896</v>
      </c>
      <c r="B848" s="832" t="s">
        <v>5713</v>
      </c>
      <c r="C848" s="832" t="s">
        <v>5586</v>
      </c>
      <c r="D848" s="832" t="s">
        <v>5782</v>
      </c>
      <c r="E848" s="832" t="s">
        <v>5783</v>
      </c>
      <c r="F848" s="849"/>
      <c r="G848" s="849"/>
      <c r="H848" s="849"/>
      <c r="I848" s="849"/>
      <c r="J848" s="849"/>
      <c r="K848" s="849"/>
      <c r="L848" s="849"/>
      <c r="M848" s="849"/>
      <c r="N848" s="849">
        <v>2</v>
      </c>
      <c r="O848" s="849">
        <v>434</v>
      </c>
      <c r="P848" s="837"/>
      <c r="Q848" s="850">
        <v>217</v>
      </c>
    </row>
    <row r="849" spans="1:17" ht="14.4" customHeight="1" x14ac:dyDescent="0.3">
      <c r="A849" s="831" t="s">
        <v>5896</v>
      </c>
      <c r="B849" s="832" t="s">
        <v>5713</v>
      </c>
      <c r="C849" s="832" t="s">
        <v>5586</v>
      </c>
      <c r="D849" s="832" t="s">
        <v>5784</v>
      </c>
      <c r="E849" s="832" t="s">
        <v>5785</v>
      </c>
      <c r="F849" s="849">
        <v>1</v>
      </c>
      <c r="G849" s="849">
        <v>37</v>
      </c>
      <c r="H849" s="849"/>
      <c r="I849" s="849">
        <v>37</v>
      </c>
      <c r="J849" s="849"/>
      <c r="K849" s="849"/>
      <c r="L849" s="849"/>
      <c r="M849" s="849"/>
      <c r="N849" s="849">
        <v>1</v>
      </c>
      <c r="O849" s="849">
        <v>37</v>
      </c>
      <c r="P849" s="837"/>
      <c r="Q849" s="850">
        <v>37</v>
      </c>
    </row>
    <row r="850" spans="1:17" ht="14.4" customHeight="1" x14ac:dyDescent="0.3">
      <c r="A850" s="831" t="s">
        <v>5896</v>
      </c>
      <c r="B850" s="832" t="s">
        <v>5713</v>
      </c>
      <c r="C850" s="832" t="s">
        <v>5586</v>
      </c>
      <c r="D850" s="832" t="s">
        <v>5792</v>
      </c>
      <c r="E850" s="832" t="s">
        <v>5793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518</v>
      </c>
      <c r="P850" s="837"/>
      <c r="Q850" s="850">
        <v>518</v>
      </c>
    </row>
    <row r="851" spans="1:17" ht="14.4" customHeight="1" x14ac:dyDescent="0.3">
      <c r="A851" s="831" t="s">
        <v>5896</v>
      </c>
      <c r="B851" s="832" t="s">
        <v>5713</v>
      </c>
      <c r="C851" s="832" t="s">
        <v>5586</v>
      </c>
      <c r="D851" s="832" t="s">
        <v>5802</v>
      </c>
      <c r="E851" s="832" t="s">
        <v>5803</v>
      </c>
      <c r="F851" s="849"/>
      <c r="G851" s="849"/>
      <c r="H851" s="849"/>
      <c r="I851" s="849"/>
      <c r="J851" s="849"/>
      <c r="K851" s="849"/>
      <c r="L851" s="849"/>
      <c r="M851" s="849"/>
      <c r="N851" s="849">
        <v>2</v>
      </c>
      <c r="O851" s="849">
        <v>464</v>
      </c>
      <c r="P851" s="837"/>
      <c r="Q851" s="850">
        <v>232</v>
      </c>
    </row>
    <row r="852" spans="1:17" ht="14.4" customHeight="1" x14ac:dyDescent="0.3">
      <c r="A852" s="831" t="s">
        <v>5896</v>
      </c>
      <c r="B852" s="832" t="s">
        <v>5713</v>
      </c>
      <c r="C852" s="832" t="s">
        <v>5586</v>
      </c>
      <c r="D852" s="832" t="s">
        <v>5820</v>
      </c>
      <c r="E852" s="832" t="s">
        <v>5821</v>
      </c>
      <c r="F852" s="849"/>
      <c r="G852" s="849"/>
      <c r="H852" s="849"/>
      <c r="I852" s="849"/>
      <c r="J852" s="849"/>
      <c r="K852" s="849"/>
      <c r="L852" s="849"/>
      <c r="M852" s="849"/>
      <c r="N852" s="849">
        <v>3</v>
      </c>
      <c r="O852" s="849">
        <v>2367</v>
      </c>
      <c r="P852" s="837"/>
      <c r="Q852" s="850">
        <v>789</v>
      </c>
    </row>
    <row r="853" spans="1:17" ht="14.4" customHeight="1" x14ac:dyDescent="0.3">
      <c r="A853" s="831" t="s">
        <v>5897</v>
      </c>
      <c r="B853" s="832" t="s">
        <v>5394</v>
      </c>
      <c r="C853" s="832" t="s">
        <v>5586</v>
      </c>
      <c r="D853" s="832" t="s">
        <v>5591</v>
      </c>
      <c r="E853" s="832" t="s">
        <v>5592</v>
      </c>
      <c r="F853" s="849">
        <v>2</v>
      </c>
      <c r="G853" s="849">
        <v>74</v>
      </c>
      <c r="H853" s="849">
        <v>2</v>
      </c>
      <c r="I853" s="849">
        <v>37</v>
      </c>
      <c r="J853" s="849">
        <v>1</v>
      </c>
      <c r="K853" s="849">
        <v>37</v>
      </c>
      <c r="L853" s="849">
        <v>1</v>
      </c>
      <c r="M853" s="849">
        <v>37</v>
      </c>
      <c r="N853" s="849">
        <v>1</v>
      </c>
      <c r="O853" s="849">
        <v>37</v>
      </c>
      <c r="P853" s="837">
        <v>1</v>
      </c>
      <c r="Q853" s="850">
        <v>37</v>
      </c>
    </row>
    <row r="854" spans="1:17" ht="14.4" customHeight="1" x14ac:dyDescent="0.3">
      <c r="A854" s="831" t="s">
        <v>5897</v>
      </c>
      <c r="B854" s="832" t="s">
        <v>5394</v>
      </c>
      <c r="C854" s="832" t="s">
        <v>5586</v>
      </c>
      <c r="D854" s="832" t="s">
        <v>5627</v>
      </c>
      <c r="E854" s="832" t="s">
        <v>5628</v>
      </c>
      <c r="F854" s="849"/>
      <c r="G854" s="849"/>
      <c r="H854" s="849"/>
      <c r="I854" s="849"/>
      <c r="J854" s="849">
        <v>3</v>
      </c>
      <c r="K854" s="849">
        <v>519</v>
      </c>
      <c r="L854" s="849">
        <v>1</v>
      </c>
      <c r="M854" s="849">
        <v>173</v>
      </c>
      <c r="N854" s="849">
        <v>2</v>
      </c>
      <c r="O854" s="849">
        <v>348</v>
      </c>
      <c r="P854" s="837">
        <v>0.67052023121387283</v>
      </c>
      <c r="Q854" s="850">
        <v>174</v>
      </c>
    </row>
    <row r="855" spans="1:17" ht="14.4" customHeight="1" x14ac:dyDescent="0.3">
      <c r="A855" s="831" t="s">
        <v>5897</v>
      </c>
      <c r="B855" s="832" t="s">
        <v>5394</v>
      </c>
      <c r="C855" s="832" t="s">
        <v>5586</v>
      </c>
      <c r="D855" s="832" t="s">
        <v>5637</v>
      </c>
      <c r="E855" s="832" t="s">
        <v>5638</v>
      </c>
      <c r="F855" s="849"/>
      <c r="G855" s="849"/>
      <c r="H855" s="849"/>
      <c r="I855" s="849"/>
      <c r="J855" s="849">
        <v>1</v>
      </c>
      <c r="K855" s="849">
        <v>701</v>
      </c>
      <c r="L855" s="849">
        <v>1</v>
      </c>
      <c r="M855" s="849">
        <v>701</v>
      </c>
      <c r="N855" s="849"/>
      <c r="O855" s="849"/>
      <c r="P855" s="837"/>
      <c r="Q855" s="850"/>
    </row>
    <row r="856" spans="1:17" ht="14.4" customHeight="1" x14ac:dyDescent="0.3">
      <c r="A856" s="831" t="s">
        <v>5897</v>
      </c>
      <c r="B856" s="832" t="s">
        <v>5713</v>
      </c>
      <c r="C856" s="832" t="s">
        <v>5586</v>
      </c>
      <c r="D856" s="832" t="s">
        <v>5718</v>
      </c>
      <c r="E856" s="832" t="s">
        <v>5719</v>
      </c>
      <c r="F856" s="849">
        <v>14</v>
      </c>
      <c r="G856" s="849">
        <v>4956</v>
      </c>
      <c r="H856" s="849">
        <v>0.46666666666666667</v>
      </c>
      <c r="I856" s="849">
        <v>354</v>
      </c>
      <c r="J856" s="849">
        <v>30</v>
      </c>
      <c r="K856" s="849">
        <v>10620</v>
      </c>
      <c r="L856" s="849">
        <v>1</v>
      </c>
      <c r="M856" s="849">
        <v>354</v>
      </c>
      <c r="N856" s="849">
        <v>18</v>
      </c>
      <c r="O856" s="849">
        <v>6372</v>
      </c>
      <c r="P856" s="837">
        <v>0.6</v>
      </c>
      <c r="Q856" s="850">
        <v>354</v>
      </c>
    </row>
    <row r="857" spans="1:17" ht="14.4" customHeight="1" x14ac:dyDescent="0.3">
      <c r="A857" s="831" t="s">
        <v>5897</v>
      </c>
      <c r="B857" s="832" t="s">
        <v>5713</v>
      </c>
      <c r="C857" s="832" t="s">
        <v>5586</v>
      </c>
      <c r="D857" s="832" t="s">
        <v>5722</v>
      </c>
      <c r="E857" s="832" t="s">
        <v>5723</v>
      </c>
      <c r="F857" s="849">
        <v>116</v>
      </c>
      <c r="G857" s="849">
        <v>7540</v>
      </c>
      <c r="H857" s="849">
        <v>0.40701754385964911</v>
      </c>
      <c r="I857" s="849">
        <v>65</v>
      </c>
      <c r="J857" s="849">
        <v>285</v>
      </c>
      <c r="K857" s="849">
        <v>18525</v>
      </c>
      <c r="L857" s="849">
        <v>1</v>
      </c>
      <c r="M857" s="849">
        <v>65</v>
      </c>
      <c r="N857" s="849">
        <v>205</v>
      </c>
      <c r="O857" s="849">
        <v>13325</v>
      </c>
      <c r="P857" s="837">
        <v>0.7192982456140351</v>
      </c>
      <c r="Q857" s="850">
        <v>65</v>
      </c>
    </row>
    <row r="858" spans="1:17" ht="14.4" customHeight="1" x14ac:dyDescent="0.3">
      <c r="A858" s="831" t="s">
        <v>5897</v>
      </c>
      <c r="B858" s="832" t="s">
        <v>5713</v>
      </c>
      <c r="C858" s="832" t="s">
        <v>5586</v>
      </c>
      <c r="D858" s="832" t="s">
        <v>5726</v>
      </c>
      <c r="E858" s="832" t="s">
        <v>5727</v>
      </c>
      <c r="F858" s="849"/>
      <c r="G858" s="849"/>
      <c r="H858" s="849"/>
      <c r="I858" s="849"/>
      <c r="J858" s="849">
        <v>5</v>
      </c>
      <c r="K858" s="849">
        <v>2960</v>
      </c>
      <c r="L858" s="849">
        <v>1</v>
      </c>
      <c r="M858" s="849">
        <v>592</v>
      </c>
      <c r="N858" s="849"/>
      <c r="O858" s="849"/>
      <c r="P858" s="837"/>
      <c r="Q858" s="850"/>
    </row>
    <row r="859" spans="1:17" ht="14.4" customHeight="1" x14ac:dyDescent="0.3">
      <c r="A859" s="831" t="s">
        <v>5897</v>
      </c>
      <c r="B859" s="832" t="s">
        <v>5713</v>
      </c>
      <c r="C859" s="832" t="s">
        <v>5586</v>
      </c>
      <c r="D859" s="832" t="s">
        <v>5734</v>
      </c>
      <c r="E859" s="832" t="s">
        <v>5735</v>
      </c>
      <c r="F859" s="849">
        <v>5</v>
      </c>
      <c r="G859" s="849">
        <v>120</v>
      </c>
      <c r="H859" s="849">
        <v>5</v>
      </c>
      <c r="I859" s="849">
        <v>24</v>
      </c>
      <c r="J859" s="849">
        <v>1</v>
      </c>
      <c r="K859" s="849">
        <v>24</v>
      </c>
      <c r="L859" s="849">
        <v>1</v>
      </c>
      <c r="M859" s="849">
        <v>24</v>
      </c>
      <c r="N859" s="849">
        <v>1</v>
      </c>
      <c r="O859" s="849">
        <v>24</v>
      </c>
      <c r="P859" s="837">
        <v>1</v>
      </c>
      <c r="Q859" s="850">
        <v>24</v>
      </c>
    </row>
    <row r="860" spans="1:17" ht="14.4" customHeight="1" x14ac:dyDescent="0.3">
      <c r="A860" s="831" t="s">
        <v>5897</v>
      </c>
      <c r="B860" s="832" t="s">
        <v>5713</v>
      </c>
      <c r="C860" s="832" t="s">
        <v>5586</v>
      </c>
      <c r="D860" s="832" t="s">
        <v>5738</v>
      </c>
      <c r="E860" s="832" t="s">
        <v>5739</v>
      </c>
      <c r="F860" s="849">
        <v>1</v>
      </c>
      <c r="G860" s="849">
        <v>55</v>
      </c>
      <c r="H860" s="849">
        <v>1.9607843137254902E-2</v>
      </c>
      <c r="I860" s="849">
        <v>55</v>
      </c>
      <c r="J860" s="849">
        <v>51</v>
      </c>
      <c r="K860" s="849">
        <v>2805</v>
      </c>
      <c r="L860" s="849">
        <v>1</v>
      </c>
      <c r="M860" s="849">
        <v>55</v>
      </c>
      <c r="N860" s="849">
        <v>36</v>
      </c>
      <c r="O860" s="849">
        <v>1980</v>
      </c>
      <c r="P860" s="837">
        <v>0.70588235294117652</v>
      </c>
      <c r="Q860" s="850">
        <v>55</v>
      </c>
    </row>
    <row r="861" spans="1:17" ht="14.4" customHeight="1" x14ac:dyDescent="0.3">
      <c r="A861" s="831" t="s">
        <v>5897</v>
      </c>
      <c r="B861" s="832" t="s">
        <v>5713</v>
      </c>
      <c r="C861" s="832" t="s">
        <v>5586</v>
      </c>
      <c r="D861" s="832" t="s">
        <v>5740</v>
      </c>
      <c r="E861" s="832" t="s">
        <v>5741</v>
      </c>
      <c r="F861" s="849">
        <v>206</v>
      </c>
      <c r="G861" s="849">
        <v>15862</v>
      </c>
      <c r="H861" s="849">
        <v>0.53506493506493502</v>
      </c>
      <c r="I861" s="849">
        <v>77</v>
      </c>
      <c r="J861" s="849">
        <v>385</v>
      </c>
      <c r="K861" s="849">
        <v>29645</v>
      </c>
      <c r="L861" s="849">
        <v>1</v>
      </c>
      <c r="M861" s="849">
        <v>77</v>
      </c>
      <c r="N861" s="849">
        <v>274</v>
      </c>
      <c r="O861" s="849">
        <v>21098</v>
      </c>
      <c r="P861" s="837">
        <v>0.7116883116883117</v>
      </c>
      <c r="Q861" s="850">
        <v>77</v>
      </c>
    </row>
    <row r="862" spans="1:17" ht="14.4" customHeight="1" x14ac:dyDescent="0.3">
      <c r="A862" s="831" t="s">
        <v>5897</v>
      </c>
      <c r="B862" s="832" t="s">
        <v>5713</v>
      </c>
      <c r="C862" s="832" t="s">
        <v>5586</v>
      </c>
      <c r="D862" s="832" t="s">
        <v>5744</v>
      </c>
      <c r="E862" s="832" t="s">
        <v>5745</v>
      </c>
      <c r="F862" s="849">
        <v>13</v>
      </c>
      <c r="G862" s="849">
        <v>312</v>
      </c>
      <c r="H862" s="849">
        <v>1.625</v>
      </c>
      <c r="I862" s="849">
        <v>24</v>
      </c>
      <c r="J862" s="849">
        <v>8</v>
      </c>
      <c r="K862" s="849">
        <v>192</v>
      </c>
      <c r="L862" s="849">
        <v>1</v>
      </c>
      <c r="M862" s="849">
        <v>24</v>
      </c>
      <c r="N862" s="849">
        <v>8</v>
      </c>
      <c r="O862" s="849">
        <v>192</v>
      </c>
      <c r="P862" s="837">
        <v>1</v>
      </c>
      <c r="Q862" s="850">
        <v>24</v>
      </c>
    </row>
    <row r="863" spans="1:17" ht="14.4" customHeight="1" x14ac:dyDescent="0.3">
      <c r="A863" s="831" t="s">
        <v>5897</v>
      </c>
      <c r="B863" s="832" t="s">
        <v>5713</v>
      </c>
      <c r="C863" s="832" t="s">
        <v>5586</v>
      </c>
      <c r="D863" s="832" t="s">
        <v>5754</v>
      </c>
      <c r="E863" s="832" t="s">
        <v>5755</v>
      </c>
      <c r="F863" s="849"/>
      <c r="G863" s="849"/>
      <c r="H863" s="849"/>
      <c r="I863" s="849"/>
      <c r="J863" s="849"/>
      <c r="K863" s="849"/>
      <c r="L863" s="849"/>
      <c r="M863" s="849"/>
      <c r="N863" s="849">
        <v>1</v>
      </c>
      <c r="O863" s="849">
        <v>210</v>
      </c>
      <c r="P863" s="837"/>
      <c r="Q863" s="850">
        <v>210</v>
      </c>
    </row>
    <row r="864" spans="1:17" ht="14.4" customHeight="1" x14ac:dyDescent="0.3">
      <c r="A864" s="831" t="s">
        <v>5897</v>
      </c>
      <c r="B864" s="832" t="s">
        <v>5713</v>
      </c>
      <c r="C864" s="832" t="s">
        <v>5586</v>
      </c>
      <c r="D864" s="832" t="s">
        <v>5756</v>
      </c>
      <c r="E864" s="832" t="s">
        <v>5757</v>
      </c>
      <c r="F864" s="849">
        <v>2</v>
      </c>
      <c r="G864" s="849">
        <v>132</v>
      </c>
      <c r="H864" s="849"/>
      <c r="I864" s="849">
        <v>66</v>
      </c>
      <c r="J864" s="849"/>
      <c r="K864" s="849"/>
      <c r="L864" s="849"/>
      <c r="M864" s="849"/>
      <c r="N864" s="849">
        <v>3</v>
      </c>
      <c r="O864" s="849">
        <v>198</v>
      </c>
      <c r="P864" s="837"/>
      <c r="Q864" s="850">
        <v>66</v>
      </c>
    </row>
    <row r="865" spans="1:17" ht="14.4" customHeight="1" x14ac:dyDescent="0.3">
      <c r="A865" s="831" t="s">
        <v>5897</v>
      </c>
      <c r="B865" s="832" t="s">
        <v>5713</v>
      </c>
      <c r="C865" s="832" t="s">
        <v>5586</v>
      </c>
      <c r="D865" s="832" t="s">
        <v>5760</v>
      </c>
      <c r="E865" s="832" t="s">
        <v>5761</v>
      </c>
      <c r="F865" s="849">
        <v>216</v>
      </c>
      <c r="G865" s="849">
        <v>3672</v>
      </c>
      <c r="H865" s="849">
        <v>0.53201970443349755</v>
      </c>
      <c r="I865" s="849">
        <v>17</v>
      </c>
      <c r="J865" s="849">
        <v>406</v>
      </c>
      <c r="K865" s="849">
        <v>6902</v>
      </c>
      <c r="L865" s="849">
        <v>1</v>
      </c>
      <c r="M865" s="849">
        <v>17</v>
      </c>
      <c r="N865" s="849">
        <v>286</v>
      </c>
      <c r="O865" s="849">
        <v>4862</v>
      </c>
      <c r="P865" s="837">
        <v>0.70443349753694584</v>
      </c>
      <c r="Q865" s="850">
        <v>17</v>
      </c>
    </row>
    <row r="866" spans="1:17" ht="14.4" customHeight="1" x14ac:dyDescent="0.3">
      <c r="A866" s="831" t="s">
        <v>5897</v>
      </c>
      <c r="B866" s="832" t="s">
        <v>5713</v>
      </c>
      <c r="C866" s="832" t="s">
        <v>5586</v>
      </c>
      <c r="D866" s="832" t="s">
        <v>5766</v>
      </c>
      <c r="E866" s="832" t="s">
        <v>5767</v>
      </c>
      <c r="F866" s="849">
        <v>8</v>
      </c>
      <c r="G866" s="849">
        <v>200</v>
      </c>
      <c r="H866" s="849">
        <v>1.1428571428571428</v>
      </c>
      <c r="I866" s="849">
        <v>25</v>
      </c>
      <c r="J866" s="849">
        <v>7</v>
      </c>
      <c r="K866" s="849">
        <v>175</v>
      </c>
      <c r="L866" s="849">
        <v>1</v>
      </c>
      <c r="M866" s="849">
        <v>25</v>
      </c>
      <c r="N866" s="849">
        <v>7</v>
      </c>
      <c r="O866" s="849">
        <v>175</v>
      </c>
      <c r="P866" s="837">
        <v>1</v>
      </c>
      <c r="Q866" s="850">
        <v>25</v>
      </c>
    </row>
    <row r="867" spans="1:17" ht="14.4" customHeight="1" x14ac:dyDescent="0.3">
      <c r="A867" s="831" t="s">
        <v>5897</v>
      </c>
      <c r="B867" s="832" t="s">
        <v>5713</v>
      </c>
      <c r="C867" s="832" t="s">
        <v>5586</v>
      </c>
      <c r="D867" s="832" t="s">
        <v>5770</v>
      </c>
      <c r="E867" s="832" t="s">
        <v>5771</v>
      </c>
      <c r="F867" s="849">
        <v>9</v>
      </c>
      <c r="G867" s="849">
        <v>1629</v>
      </c>
      <c r="H867" s="849">
        <v>0.1875</v>
      </c>
      <c r="I867" s="849">
        <v>181</v>
      </c>
      <c r="J867" s="849">
        <v>48</v>
      </c>
      <c r="K867" s="849">
        <v>8688</v>
      </c>
      <c r="L867" s="849">
        <v>1</v>
      </c>
      <c r="M867" s="849">
        <v>181</v>
      </c>
      <c r="N867" s="849">
        <v>27</v>
      </c>
      <c r="O867" s="849">
        <v>4887</v>
      </c>
      <c r="P867" s="837">
        <v>0.5625</v>
      </c>
      <c r="Q867" s="850">
        <v>181</v>
      </c>
    </row>
    <row r="868" spans="1:17" ht="14.4" customHeight="1" x14ac:dyDescent="0.3">
      <c r="A868" s="831" t="s">
        <v>5897</v>
      </c>
      <c r="B868" s="832" t="s">
        <v>5713</v>
      </c>
      <c r="C868" s="832" t="s">
        <v>5586</v>
      </c>
      <c r="D868" s="832" t="s">
        <v>5776</v>
      </c>
      <c r="E868" s="832" t="s">
        <v>5777</v>
      </c>
      <c r="F868" s="849">
        <v>6</v>
      </c>
      <c r="G868" s="849">
        <v>1524</v>
      </c>
      <c r="H868" s="849">
        <v>0.4</v>
      </c>
      <c r="I868" s="849">
        <v>254</v>
      </c>
      <c r="J868" s="849">
        <v>15</v>
      </c>
      <c r="K868" s="849">
        <v>3810</v>
      </c>
      <c r="L868" s="849">
        <v>1</v>
      </c>
      <c r="M868" s="849">
        <v>254</v>
      </c>
      <c r="N868" s="849">
        <v>8</v>
      </c>
      <c r="O868" s="849">
        <v>2032</v>
      </c>
      <c r="P868" s="837">
        <v>0.53333333333333333</v>
      </c>
      <c r="Q868" s="850">
        <v>254</v>
      </c>
    </row>
    <row r="869" spans="1:17" ht="14.4" customHeight="1" x14ac:dyDescent="0.3">
      <c r="A869" s="831" t="s">
        <v>5897</v>
      </c>
      <c r="B869" s="832" t="s">
        <v>5713</v>
      </c>
      <c r="C869" s="832" t="s">
        <v>5586</v>
      </c>
      <c r="D869" s="832" t="s">
        <v>5782</v>
      </c>
      <c r="E869" s="832" t="s">
        <v>5783</v>
      </c>
      <c r="F869" s="849">
        <v>10</v>
      </c>
      <c r="G869" s="849">
        <v>2170</v>
      </c>
      <c r="H869" s="849">
        <v>0.2</v>
      </c>
      <c r="I869" s="849">
        <v>217</v>
      </c>
      <c r="J869" s="849">
        <v>50</v>
      </c>
      <c r="K869" s="849">
        <v>10850</v>
      </c>
      <c r="L869" s="849">
        <v>1</v>
      </c>
      <c r="M869" s="849">
        <v>217</v>
      </c>
      <c r="N869" s="849">
        <v>33</v>
      </c>
      <c r="O869" s="849">
        <v>7161</v>
      </c>
      <c r="P869" s="837">
        <v>0.66</v>
      </c>
      <c r="Q869" s="850">
        <v>217</v>
      </c>
    </row>
    <row r="870" spans="1:17" ht="14.4" customHeight="1" x14ac:dyDescent="0.3">
      <c r="A870" s="831" t="s">
        <v>5897</v>
      </c>
      <c r="B870" s="832" t="s">
        <v>5713</v>
      </c>
      <c r="C870" s="832" t="s">
        <v>5586</v>
      </c>
      <c r="D870" s="832" t="s">
        <v>5814</v>
      </c>
      <c r="E870" s="832" t="s">
        <v>5815</v>
      </c>
      <c r="F870" s="849"/>
      <c r="G870" s="849"/>
      <c r="H870" s="849"/>
      <c r="I870" s="849"/>
      <c r="J870" s="849"/>
      <c r="K870" s="849"/>
      <c r="L870" s="849"/>
      <c r="M870" s="849"/>
      <c r="N870" s="849">
        <v>5</v>
      </c>
      <c r="O870" s="849">
        <v>1935</v>
      </c>
      <c r="P870" s="837"/>
      <c r="Q870" s="850">
        <v>387</v>
      </c>
    </row>
    <row r="871" spans="1:17" ht="14.4" customHeight="1" x14ac:dyDescent="0.3">
      <c r="A871" s="831" t="s">
        <v>5897</v>
      </c>
      <c r="B871" s="832" t="s">
        <v>5713</v>
      </c>
      <c r="C871" s="832" t="s">
        <v>5586</v>
      </c>
      <c r="D871" s="832" t="s">
        <v>5872</v>
      </c>
      <c r="E871" s="832" t="s">
        <v>5873</v>
      </c>
      <c r="F871" s="849"/>
      <c r="G871" s="849"/>
      <c r="H871" s="849"/>
      <c r="I871" s="849"/>
      <c r="J871" s="849"/>
      <c r="K871" s="849"/>
      <c r="L871" s="849"/>
      <c r="M871" s="849"/>
      <c r="N871" s="849">
        <v>7</v>
      </c>
      <c r="O871" s="849">
        <v>1708</v>
      </c>
      <c r="P871" s="837"/>
      <c r="Q871" s="850">
        <v>244</v>
      </c>
    </row>
    <row r="872" spans="1:17" ht="14.4" customHeight="1" x14ac:dyDescent="0.3">
      <c r="A872" s="831" t="s">
        <v>590</v>
      </c>
      <c r="B872" s="832" t="s">
        <v>5394</v>
      </c>
      <c r="C872" s="832" t="s">
        <v>5395</v>
      </c>
      <c r="D872" s="832" t="s">
        <v>5418</v>
      </c>
      <c r="E872" s="832" t="s">
        <v>5642</v>
      </c>
      <c r="F872" s="849">
        <v>0</v>
      </c>
      <c r="G872" s="849">
        <v>0</v>
      </c>
      <c r="H872" s="849"/>
      <c r="I872" s="849"/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590</v>
      </c>
      <c r="B873" s="832" t="s">
        <v>5394</v>
      </c>
      <c r="C873" s="832" t="s">
        <v>5395</v>
      </c>
      <c r="D873" s="832" t="s">
        <v>5418</v>
      </c>
      <c r="E873" s="832" t="s">
        <v>5419</v>
      </c>
      <c r="F873" s="849">
        <v>0.62</v>
      </c>
      <c r="G873" s="849">
        <v>17033.310000000001</v>
      </c>
      <c r="H873" s="849"/>
      <c r="I873" s="849">
        <v>27473.080645161292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590</v>
      </c>
      <c r="B874" s="832" t="s">
        <v>5394</v>
      </c>
      <c r="C874" s="832" t="s">
        <v>5395</v>
      </c>
      <c r="D874" s="832" t="s">
        <v>5475</v>
      </c>
      <c r="E874" s="832" t="s">
        <v>2224</v>
      </c>
      <c r="F874" s="849">
        <v>2.2000000000000002</v>
      </c>
      <c r="G874" s="849">
        <v>14809.19</v>
      </c>
      <c r="H874" s="849"/>
      <c r="I874" s="849">
        <v>6731.45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590</v>
      </c>
      <c r="B875" s="832" t="s">
        <v>5394</v>
      </c>
      <c r="C875" s="832" t="s">
        <v>5395</v>
      </c>
      <c r="D875" s="832" t="s">
        <v>5483</v>
      </c>
      <c r="E875" s="832" t="s">
        <v>5481</v>
      </c>
      <c r="F875" s="849">
        <v>4</v>
      </c>
      <c r="G875" s="849">
        <v>543494.40000000002</v>
      </c>
      <c r="H875" s="849"/>
      <c r="I875" s="849">
        <v>135873.60000000001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590</v>
      </c>
      <c r="B876" s="832" t="s">
        <v>5394</v>
      </c>
      <c r="C876" s="832" t="s">
        <v>5395</v>
      </c>
      <c r="D876" s="832" t="s">
        <v>5486</v>
      </c>
      <c r="E876" s="832" t="s">
        <v>5487</v>
      </c>
      <c r="F876" s="849">
        <v>2.3200000000000003</v>
      </c>
      <c r="G876" s="849">
        <v>85556.639999999985</v>
      </c>
      <c r="H876" s="849"/>
      <c r="I876" s="849">
        <v>36877.862068965507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590</v>
      </c>
      <c r="B877" s="832" t="s">
        <v>5394</v>
      </c>
      <c r="C877" s="832" t="s">
        <v>5395</v>
      </c>
      <c r="D877" s="832" t="s">
        <v>5898</v>
      </c>
      <c r="E877" s="832" t="s">
        <v>1395</v>
      </c>
      <c r="F877" s="849">
        <v>2.84</v>
      </c>
      <c r="G877" s="849">
        <v>116170.2</v>
      </c>
      <c r="H877" s="849"/>
      <c r="I877" s="849">
        <v>40905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590</v>
      </c>
      <c r="B878" s="832" t="s">
        <v>5394</v>
      </c>
      <c r="C878" s="832" t="s">
        <v>5395</v>
      </c>
      <c r="D878" s="832" t="s">
        <v>5523</v>
      </c>
      <c r="E878" s="832" t="s">
        <v>5648</v>
      </c>
      <c r="F878" s="849">
        <v>0</v>
      </c>
      <c r="G878" s="849">
        <v>0</v>
      </c>
      <c r="H878" s="849"/>
      <c r="I878" s="849"/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590</v>
      </c>
      <c r="B879" s="832" t="s">
        <v>5394</v>
      </c>
      <c r="C879" s="832" t="s">
        <v>5395</v>
      </c>
      <c r="D879" s="832" t="s">
        <v>5523</v>
      </c>
      <c r="E879" s="832" t="s">
        <v>5524</v>
      </c>
      <c r="F879" s="849">
        <v>2.84</v>
      </c>
      <c r="G879" s="849">
        <v>78023.56</v>
      </c>
      <c r="H879" s="849"/>
      <c r="I879" s="849">
        <v>27473.084507042255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590</v>
      </c>
      <c r="B880" s="832" t="s">
        <v>5394</v>
      </c>
      <c r="C880" s="832" t="s">
        <v>5570</v>
      </c>
      <c r="D880" s="832" t="s">
        <v>5573</v>
      </c>
      <c r="E880" s="832" t="s">
        <v>5574</v>
      </c>
      <c r="F880" s="849"/>
      <c r="G880" s="849"/>
      <c r="H880" s="849"/>
      <c r="I880" s="849"/>
      <c r="J880" s="849">
        <v>1</v>
      </c>
      <c r="K880" s="849">
        <v>2641.15</v>
      </c>
      <c r="L880" s="849">
        <v>1</v>
      </c>
      <c r="M880" s="849">
        <v>2641.15</v>
      </c>
      <c r="N880" s="849">
        <v>3</v>
      </c>
      <c r="O880" s="849">
        <v>7923.4500000000007</v>
      </c>
      <c r="P880" s="837">
        <v>3</v>
      </c>
      <c r="Q880" s="850">
        <v>2641.15</v>
      </c>
    </row>
    <row r="881" spans="1:17" ht="14.4" customHeight="1" x14ac:dyDescent="0.3">
      <c r="A881" s="831" t="s">
        <v>590</v>
      </c>
      <c r="B881" s="832" t="s">
        <v>5394</v>
      </c>
      <c r="C881" s="832" t="s">
        <v>5570</v>
      </c>
      <c r="D881" s="832" t="s">
        <v>5575</v>
      </c>
      <c r="E881" s="832" t="s">
        <v>5576</v>
      </c>
      <c r="F881" s="849"/>
      <c r="G881" s="849"/>
      <c r="H881" s="849"/>
      <c r="I881" s="849"/>
      <c r="J881" s="849">
        <v>1</v>
      </c>
      <c r="K881" s="849">
        <v>8655.19</v>
      </c>
      <c r="L881" s="849">
        <v>1</v>
      </c>
      <c r="M881" s="849">
        <v>8655.19</v>
      </c>
      <c r="N881" s="849">
        <v>1</v>
      </c>
      <c r="O881" s="849">
        <v>8655.19</v>
      </c>
      <c r="P881" s="837">
        <v>1</v>
      </c>
      <c r="Q881" s="850">
        <v>8655.19</v>
      </c>
    </row>
    <row r="882" spans="1:17" ht="14.4" customHeight="1" x14ac:dyDescent="0.3">
      <c r="A882" s="831" t="s">
        <v>590</v>
      </c>
      <c r="B882" s="832" t="s">
        <v>5394</v>
      </c>
      <c r="C882" s="832" t="s">
        <v>5570</v>
      </c>
      <c r="D882" s="832" t="s">
        <v>5577</v>
      </c>
      <c r="E882" s="832" t="s">
        <v>5578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10309.15</v>
      </c>
      <c r="P882" s="837"/>
      <c r="Q882" s="850">
        <v>10309.15</v>
      </c>
    </row>
    <row r="883" spans="1:17" ht="14.4" customHeight="1" x14ac:dyDescent="0.3">
      <c r="A883" s="831" t="s">
        <v>590</v>
      </c>
      <c r="B883" s="832" t="s">
        <v>5394</v>
      </c>
      <c r="C883" s="832" t="s">
        <v>5581</v>
      </c>
      <c r="D883" s="832" t="s">
        <v>5582</v>
      </c>
      <c r="E883" s="832" t="s">
        <v>5583</v>
      </c>
      <c r="F883" s="849">
        <v>1</v>
      </c>
      <c r="G883" s="849">
        <v>565.1</v>
      </c>
      <c r="H883" s="849">
        <v>1</v>
      </c>
      <c r="I883" s="849">
        <v>565.1</v>
      </c>
      <c r="J883" s="849">
        <v>1</v>
      </c>
      <c r="K883" s="849">
        <v>565.1</v>
      </c>
      <c r="L883" s="849">
        <v>1</v>
      </c>
      <c r="M883" s="849">
        <v>565.1</v>
      </c>
      <c r="N883" s="849"/>
      <c r="O883" s="849"/>
      <c r="P883" s="837"/>
      <c r="Q883" s="850"/>
    </row>
    <row r="884" spans="1:17" ht="14.4" customHeight="1" x14ac:dyDescent="0.3">
      <c r="A884" s="831" t="s">
        <v>590</v>
      </c>
      <c r="B884" s="832" t="s">
        <v>5394</v>
      </c>
      <c r="C884" s="832" t="s">
        <v>5581</v>
      </c>
      <c r="D884" s="832" t="s">
        <v>5584</v>
      </c>
      <c r="E884" s="832" t="s">
        <v>5585</v>
      </c>
      <c r="F884" s="849">
        <v>1</v>
      </c>
      <c r="G884" s="849">
        <v>1049</v>
      </c>
      <c r="H884" s="849">
        <v>1</v>
      </c>
      <c r="I884" s="849">
        <v>1049</v>
      </c>
      <c r="J884" s="849">
        <v>1</v>
      </c>
      <c r="K884" s="849">
        <v>1049</v>
      </c>
      <c r="L884" s="849">
        <v>1</v>
      </c>
      <c r="M884" s="849">
        <v>1049</v>
      </c>
      <c r="N884" s="849"/>
      <c r="O884" s="849"/>
      <c r="P884" s="837"/>
      <c r="Q884" s="850"/>
    </row>
    <row r="885" spans="1:17" ht="14.4" customHeight="1" x14ac:dyDescent="0.3">
      <c r="A885" s="831" t="s">
        <v>590</v>
      </c>
      <c r="B885" s="832" t="s">
        <v>5394</v>
      </c>
      <c r="C885" s="832" t="s">
        <v>5586</v>
      </c>
      <c r="D885" s="832" t="s">
        <v>5589</v>
      </c>
      <c r="E885" s="832" t="s">
        <v>5590</v>
      </c>
      <c r="F885" s="849"/>
      <c r="G885" s="849"/>
      <c r="H885" s="849"/>
      <c r="I885" s="849"/>
      <c r="J885" s="849">
        <v>1</v>
      </c>
      <c r="K885" s="849">
        <v>196</v>
      </c>
      <c r="L885" s="849">
        <v>1</v>
      </c>
      <c r="M885" s="849">
        <v>196</v>
      </c>
      <c r="N885" s="849">
        <v>3</v>
      </c>
      <c r="O885" s="849">
        <v>588</v>
      </c>
      <c r="P885" s="837">
        <v>3</v>
      </c>
      <c r="Q885" s="850">
        <v>196</v>
      </c>
    </row>
    <row r="886" spans="1:17" ht="14.4" customHeight="1" x14ac:dyDescent="0.3">
      <c r="A886" s="831" t="s">
        <v>590</v>
      </c>
      <c r="B886" s="832" t="s">
        <v>5394</v>
      </c>
      <c r="C886" s="832" t="s">
        <v>5586</v>
      </c>
      <c r="D886" s="832" t="s">
        <v>5591</v>
      </c>
      <c r="E886" s="832" t="s">
        <v>5592</v>
      </c>
      <c r="F886" s="849">
        <v>171</v>
      </c>
      <c r="G886" s="849">
        <v>6327</v>
      </c>
      <c r="H886" s="849">
        <v>1.5833333333333333</v>
      </c>
      <c r="I886" s="849">
        <v>37</v>
      </c>
      <c r="J886" s="849">
        <v>108</v>
      </c>
      <c r="K886" s="849">
        <v>3996</v>
      </c>
      <c r="L886" s="849">
        <v>1</v>
      </c>
      <c r="M886" s="849">
        <v>37</v>
      </c>
      <c r="N886" s="849">
        <v>103</v>
      </c>
      <c r="O886" s="849">
        <v>3811</v>
      </c>
      <c r="P886" s="837">
        <v>0.95370370370370372</v>
      </c>
      <c r="Q886" s="850">
        <v>37</v>
      </c>
    </row>
    <row r="887" spans="1:17" ht="14.4" customHeight="1" x14ac:dyDescent="0.3">
      <c r="A887" s="831" t="s">
        <v>590</v>
      </c>
      <c r="B887" s="832" t="s">
        <v>5394</v>
      </c>
      <c r="C887" s="832" t="s">
        <v>5586</v>
      </c>
      <c r="D887" s="832" t="s">
        <v>5597</v>
      </c>
      <c r="E887" s="832" t="s">
        <v>5598</v>
      </c>
      <c r="F887" s="849">
        <v>1</v>
      </c>
      <c r="G887" s="849">
        <v>177</v>
      </c>
      <c r="H887" s="849">
        <v>1</v>
      </c>
      <c r="I887" s="849">
        <v>177</v>
      </c>
      <c r="J887" s="849">
        <v>1</v>
      </c>
      <c r="K887" s="849">
        <v>177</v>
      </c>
      <c r="L887" s="849">
        <v>1</v>
      </c>
      <c r="M887" s="849">
        <v>177</v>
      </c>
      <c r="N887" s="849"/>
      <c r="O887" s="849"/>
      <c r="P887" s="837"/>
      <c r="Q887" s="850"/>
    </row>
    <row r="888" spans="1:17" ht="14.4" customHeight="1" x14ac:dyDescent="0.3">
      <c r="A888" s="831" t="s">
        <v>590</v>
      </c>
      <c r="B888" s="832" t="s">
        <v>5394</v>
      </c>
      <c r="C888" s="832" t="s">
        <v>5586</v>
      </c>
      <c r="D888" s="832" t="s">
        <v>5599</v>
      </c>
      <c r="E888" s="832" t="s">
        <v>5600</v>
      </c>
      <c r="F888" s="849"/>
      <c r="G888" s="849"/>
      <c r="H888" s="849"/>
      <c r="I888" s="849"/>
      <c r="J888" s="849">
        <v>2</v>
      </c>
      <c r="K888" s="849">
        <v>21108</v>
      </c>
      <c r="L888" s="849">
        <v>1</v>
      </c>
      <c r="M888" s="849">
        <v>10554</v>
      </c>
      <c r="N888" s="849"/>
      <c r="O888" s="849"/>
      <c r="P888" s="837"/>
      <c r="Q888" s="850"/>
    </row>
    <row r="889" spans="1:17" ht="14.4" customHeight="1" x14ac:dyDescent="0.3">
      <c r="A889" s="831" t="s">
        <v>590</v>
      </c>
      <c r="B889" s="832" t="s">
        <v>5394</v>
      </c>
      <c r="C889" s="832" t="s">
        <v>5586</v>
      </c>
      <c r="D889" s="832" t="s">
        <v>5601</v>
      </c>
      <c r="E889" s="832" t="s">
        <v>5602</v>
      </c>
      <c r="F889" s="849">
        <v>1</v>
      </c>
      <c r="G889" s="849">
        <v>49</v>
      </c>
      <c r="H889" s="849">
        <v>1</v>
      </c>
      <c r="I889" s="849">
        <v>49</v>
      </c>
      <c r="J889" s="849">
        <v>1</v>
      </c>
      <c r="K889" s="849">
        <v>49</v>
      </c>
      <c r="L889" s="849">
        <v>1</v>
      </c>
      <c r="M889" s="849">
        <v>49</v>
      </c>
      <c r="N889" s="849"/>
      <c r="O889" s="849"/>
      <c r="P889" s="837"/>
      <c r="Q889" s="850"/>
    </row>
    <row r="890" spans="1:17" ht="14.4" customHeight="1" x14ac:dyDescent="0.3">
      <c r="A890" s="831" t="s">
        <v>590</v>
      </c>
      <c r="B890" s="832" t="s">
        <v>5394</v>
      </c>
      <c r="C890" s="832" t="s">
        <v>5586</v>
      </c>
      <c r="D890" s="832" t="s">
        <v>5605</v>
      </c>
      <c r="E890" s="832" t="s">
        <v>5606</v>
      </c>
      <c r="F890" s="849">
        <v>2</v>
      </c>
      <c r="G890" s="849">
        <v>0</v>
      </c>
      <c r="H890" s="849"/>
      <c r="I890" s="849">
        <v>0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590</v>
      </c>
      <c r="B891" s="832" t="s">
        <v>5394</v>
      </c>
      <c r="C891" s="832" t="s">
        <v>5586</v>
      </c>
      <c r="D891" s="832" t="s">
        <v>5607</v>
      </c>
      <c r="E891" s="832" t="s">
        <v>5608</v>
      </c>
      <c r="F891" s="849">
        <v>1</v>
      </c>
      <c r="G891" s="849">
        <v>0</v>
      </c>
      <c r="H891" s="849"/>
      <c r="I891" s="849">
        <v>0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590</v>
      </c>
      <c r="B892" s="832" t="s">
        <v>5394</v>
      </c>
      <c r="C892" s="832" t="s">
        <v>5586</v>
      </c>
      <c r="D892" s="832" t="s">
        <v>5613</v>
      </c>
      <c r="E892" s="832" t="s">
        <v>5614</v>
      </c>
      <c r="F892" s="849">
        <v>1</v>
      </c>
      <c r="G892" s="849">
        <v>86</v>
      </c>
      <c r="H892" s="849">
        <v>1</v>
      </c>
      <c r="I892" s="849">
        <v>86</v>
      </c>
      <c r="J892" s="849">
        <v>1</v>
      </c>
      <c r="K892" s="849">
        <v>86</v>
      </c>
      <c r="L892" s="849">
        <v>1</v>
      </c>
      <c r="M892" s="849">
        <v>86</v>
      </c>
      <c r="N892" s="849"/>
      <c r="O892" s="849"/>
      <c r="P892" s="837"/>
      <c r="Q892" s="850"/>
    </row>
    <row r="893" spans="1:17" ht="14.4" customHeight="1" x14ac:dyDescent="0.3">
      <c r="A893" s="831" t="s">
        <v>590</v>
      </c>
      <c r="B893" s="832" t="s">
        <v>5394</v>
      </c>
      <c r="C893" s="832" t="s">
        <v>5586</v>
      </c>
      <c r="D893" s="832" t="s">
        <v>5621</v>
      </c>
      <c r="E893" s="832" t="s">
        <v>5622</v>
      </c>
      <c r="F893" s="849">
        <v>5</v>
      </c>
      <c r="G893" s="849">
        <v>1770</v>
      </c>
      <c r="H893" s="849">
        <v>0.62323943661971826</v>
      </c>
      <c r="I893" s="849">
        <v>354</v>
      </c>
      <c r="J893" s="849">
        <v>8</v>
      </c>
      <c r="K893" s="849">
        <v>2840</v>
      </c>
      <c r="L893" s="849">
        <v>1</v>
      </c>
      <c r="M893" s="849">
        <v>355</v>
      </c>
      <c r="N893" s="849">
        <v>3</v>
      </c>
      <c r="O893" s="849">
        <v>1065</v>
      </c>
      <c r="P893" s="837">
        <v>0.375</v>
      </c>
      <c r="Q893" s="850">
        <v>355</v>
      </c>
    </row>
    <row r="894" spans="1:17" ht="14.4" customHeight="1" x14ac:dyDescent="0.3">
      <c r="A894" s="831" t="s">
        <v>590</v>
      </c>
      <c r="B894" s="832" t="s">
        <v>5394</v>
      </c>
      <c r="C894" s="832" t="s">
        <v>5586</v>
      </c>
      <c r="D894" s="832" t="s">
        <v>5899</v>
      </c>
      <c r="E894" s="832" t="s">
        <v>5900</v>
      </c>
      <c r="F894" s="849">
        <v>19</v>
      </c>
      <c r="G894" s="849">
        <v>0</v>
      </c>
      <c r="H894" s="849"/>
      <c r="I894" s="849">
        <v>0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590</v>
      </c>
      <c r="B895" s="832" t="s">
        <v>5394</v>
      </c>
      <c r="C895" s="832" t="s">
        <v>5586</v>
      </c>
      <c r="D895" s="832" t="s">
        <v>5625</v>
      </c>
      <c r="E895" s="832" t="s">
        <v>5626</v>
      </c>
      <c r="F895" s="849">
        <v>1</v>
      </c>
      <c r="G895" s="849">
        <v>474</v>
      </c>
      <c r="H895" s="849">
        <v>0.99789473684210528</v>
      </c>
      <c r="I895" s="849">
        <v>474</v>
      </c>
      <c r="J895" s="849">
        <v>1</v>
      </c>
      <c r="K895" s="849">
        <v>475</v>
      </c>
      <c r="L895" s="849">
        <v>1</v>
      </c>
      <c r="M895" s="849">
        <v>475</v>
      </c>
      <c r="N895" s="849"/>
      <c r="O895" s="849"/>
      <c r="P895" s="837"/>
      <c r="Q895" s="850"/>
    </row>
    <row r="896" spans="1:17" ht="14.4" customHeight="1" x14ac:dyDescent="0.3">
      <c r="A896" s="831" t="s">
        <v>590</v>
      </c>
      <c r="B896" s="832" t="s">
        <v>5394</v>
      </c>
      <c r="C896" s="832" t="s">
        <v>5586</v>
      </c>
      <c r="D896" s="832" t="s">
        <v>5633</v>
      </c>
      <c r="E896" s="832" t="s">
        <v>5634</v>
      </c>
      <c r="F896" s="849">
        <v>8</v>
      </c>
      <c r="G896" s="849">
        <v>1416</v>
      </c>
      <c r="H896" s="849">
        <v>1.6</v>
      </c>
      <c r="I896" s="849">
        <v>177</v>
      </c>
      <c r="J896" s="849">
        <v>5</v>
      </c>
      <c r="K896" s="849">
        <v>885</v>
      </c>
      <c r="L896" s="849">
        <v>1</v>
      </c>
      <c r="M896" s="849">
        <v>177</v>
      </c>
      <c r="N896" s="849">
        <v>2</v>
      </c>
      <c r="O896" s="849">
        <v>356</v>
      </c>
      <c r="P896" s="837">
        <v>0.40225988700564974</v>
      </c>
      <c r="Q896" s="850">
        <v>178</v>
      </c>
    </row>
    <row r="897" spans="1:17" ht="14.4" customHeight="1" x14ac:dyDescent="0.3">
      <c r="A897" s="831" t="s">
        <v>590</v>
      </c>
      <c r="B897" s="832" t="s">
        <v>5394</v>
      </c>
      <c r="C897" s="832" t="s">
        <v>5586</v>
      </c>
      <c r="D897" s="832" t="s">
        <v>5637</v>
      </c>
      <c r="E897" s="832" t="s">
        <v>5638</v>
      </c>
      <c r="F897" s="849">
        <v>1</v>
      </c>
      <c r="G897" s="849">
        <v>701</v>
      </c>
      <c r="H897" s="849"/>
      <c r="I897" s="849">
        <v>701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590</v>
      </c>
      <c r="B898" s="832" t="s">
        <v>5901</v>
      </c>
      <c r="C898" s="832" t="s">
        <v>5395</v>
      </c>
      <c r="D898" s="832" t="s">
        <v>5396</v>
      </c>
      <c r="E898" s="832" t="s">
        <v>1448</v>
      </c>
      <c r="F898" s="849">
        <v>9</v>
      </c>
      <c r="G898" s="849">
        <v>27581.119999999999</v>
      </c>
      <c r="H898" s="849">
        <v>1.161173419554747</v>
      </c>
      <c r="I898" s="849">
        <v>3064.568888888889</v>
      </c>
      <c r="J898" s="849">
        <v>8</v>
      </c>
      <c r="K898" s="849">
        <v>23752.800000000003</v>
      </c>
      <c r="L898" s="849">
        <v>1</v>
      </c>
      <c r="M898" s="849">
        <v>2969.1000000000004</v>
      </c>
      <c r="N898" s="849">
        <v>2</v>
      </c>
      <c r="O898" s="849">
        <v>5223.6400000000003</v>
      </c>
      <c r="P898" s="837">
        <v>0.21991680980768583</v>
      </c>
      <c r="Q898" s="850">
        <v>2611.8200000000002</v>
      </c>
    </row>
    <row r="899" spans="1:17" ht="14.4" customHeight="1" x14ac:dyDescent="0.3">
      <c r="A899" s="831" t="s">
        <v>590</v>
      </c>
      <c r="B899" s="832" t="s">
        <v>5901</v>
      </c>
      <c r="C899" s="832" t="s">
        <v>5395</v>
      </c>
      <c r="D899" s="832" t="s">
        <v>5902</v>
      </c>
      <c r="E899" s="832" t="s">
        <v>1448</v>
      </c>
      <c r="F899" s="849">
        <v>2</v>
      </c>
      <c r="G899" s="849">
        <v>3112.3</v>
      </c>
      <c r="H899" s="849">
        <v>0.5</v>
      </c>
      <c r="I899" s="849">
        <v>1556.15</v>
      </c>
      <c r="J899" s="849">
        <v>4</v>
      </c>
      <c r="K899" s="849">
        <v>6224.6</v>
      </c>
      <c r="L899" s="849">
        <v>1</v>
      </c>
      <c r="M899" s="849">
        <v>1556.15</v>
      </c>
      <c r="N899" s="849"/>
      <c r="O899" s="849"/>
      <c r="P899" s="837"/>
      <c r="Q899" s="850"/>
    </row>
    <row r="900" spans="1:17" ht="14.4" customHeight="1" x14ac:dyDescent="0.3">
      <c r="A900" s="831" t="s">
        <v>590</v>
      </c>
      <c r="B900" s="832" t="s">
        <v>5901</v>
      </c>
      <c r="C900" s="832" t="s">
        <v>5395</v>
      </c>
      <c r="D900" s="832" t="s">
        <v>5903</v>
      </c>
      <c r="E900" s="832" t="s">
        <v>1750</v>
      </c>
      <c r="F900" s="849">
        <v>3.6</v>
      </c>
      <c r="G900" s="849">
        <v>40657.86</v>
      </c>
      <c r="H900" s="849"/>
      <c r="I900" s="849">
        <v>11293.85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590</v>
      </c>
      <c r="B901" s="832" t="s">
        <v>5901</v>
      </c>
      <c r="C901" s="832" t="s">
        <v>5395</v>
      </c>
      <c r="D901" s="832" t="s">
        <v>5904</v>
      </c>
      <c r="E901" s="832"/>
      <c r="F901" s="849">
        <v>251</v>
      </c>
      <c r="G901" s="849">
        <v>12532.419999999998</v>
      </c>
      <c r="H901" s="849"/>
      <c r="I901" s="849">
        <v>49.929960159362544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590</v>
      </c>
      <c r="B902" s="832" t="s">
        <v>5901</v>
      </c>
      <c r="C902" s="832" t="s">
        <v>5395</v>
      </c>
      <c r="D902" s="832" t="s">
        <v>5905</v>
      </c>
      <c r="E902" s="832" t="s">
        <v>5906</v>
      </c>
      <c r="F902" s="849">
        <v>8</v>
      </c>
      <c r="G902" s="849">
        <v>6902.1600000000008</v>
      </c>
      <c r="H902" s="849">
        <v>0.4705882352941177</v>
      </c>
      <c r="I902" s="849">
        <v>862.7700000000001</v>
      </c>
      <c r="J902" s="849">
        <v>17</v>
      </c>
      <c r="K902" s="849">
        <v>14667.09</v>
      </c>
      <c r="L902" s="849">
        <v>1</v>
      </c>
      <c r="M902" s="849">
        <v>862.77</v>
      </c>
      <c r="N902" s="849">
        <v>13</v>
      </c>
      <c r="O902" s="849">
        <v>11216.01</v>
      </c>
      <c r="P902" s="837">
        <v>0.76470588235294124</v>
      </c>
      <c r="Q902" s="850">
        <v>862.77</v>
      </c>
    </row>
    <row r="903" spans="1:17" ht="14.4" customHeight="1" x14ac:dyDescent="0.3">
      <c r="A903" s="831" t="s">
        <v>590</v>
      </c>
      <c r="B903" s="832" t="s">
        <v>5901</v>
      </c>
      <c r="C903" s="832" t="s">
        <v>5395</v>
      </c>
      <c r="D903" s="832" t="s">
        <v>5907</v>
      </c>
      <c r="E903" s="832" t="s">
        <v>1303</v>
      </c>
      <c r="F903" s="849">
        <v>2</v>
      </c>
      <c r="G903" s="849">
        <v>9976.18</v>
      </c>
      <c r="H903" s="849">
        <v>5.5555555555555559E-2</v>
      </c>
      <c r="I903" s="849">
        <v>4988.09</v>
      </c>
      <c r="J903" s="849">
        <v>36</v>
      </c>
      <c r="K903" s="849">
        <v>179571.24</v>
      </c>
      <c r="L903" s="849">
        <v>1</v>
      </c>
      <c r="M903" s="849">
        <v>4988.09</v>
      </c>
      <c r="N903" s="849">
        <v>1</v>
      </c>
      <c r="O903" s="849">
        <v>4988.13</v>
      </c>
      <c r="P903" s="837">
        <v>2.777800053059722E-2</v>
      </c>
      <c r="Q903" s="850">
        <v>4988.13</v>
      </c>
    </row>
    <row r="904" spans="1:17" ht="14.4" customHeight="1" x14ac:dyDescent="0.3">
      <c r="A904" s="831" t="s">
        <v>590</v>
      </c>
      <c r="B904" s="832" t="s">
        <v>5901</v>
      </c>
      <c r="C904" s="832" t="s">
        <v>5395</v>
      </c>
      <c r="D904" s="832" t="s">
        <v>5908</v>
      </c>
      <c r="E904" s="832" t="s">
        <v>3315</v>
      </c>
      <c r="F904" s="849"/>
      <c r="G904" s="849"/>
      <c r="H904" s="849"/>
      <c r="I904" s="849"/>
      <c r="J904" s="849"/>
      <c r="K904" s="849"/>
      <c r="L904" s="849"/>
      <c r="M904" s="849"/>
      <c r="N904" s="849">
        <v>77</v>
      </c>
      <c r="O904" s="849">
        <v>6166.16</v>
      </c>
      <c r="P904" s="837"/>
      <c r="Q904" s="850">
        <v>80.08</v>
      </c>
    </row>
    <row r="905" spans="1:17" ht="14.4" customHeight="1" x14ac:dyDescent="0.3">
      <c r="A905" s="831" t="s">
        <v>590</v>
      </c>
      <c r="B905" s="832" t="s">
        <v>5901</v>
      </c>
      <c r="C905" s="832" t="s">
        <v>5395</v>
      </c>
      <c r="D905" s="832" t="s">
        <v>5398</v>
      </c>
      <c r="E905" s="832" t="s">
        <v>5399</v>
      </c>
      <c r="F905" s="849">
        <v>3</v>
      </c>
      <c r="G905" s="849">
        <v>414.03</v>
      </c>
      <c r="H905" s="849">
        <v>1</v>
      </c>
      <c r="I905" s="849">
        <v>138.01</v>
      </c>
      <c r="J905" s="849">
        <v>3</v>
      </c>
      <c r="K905" s="849">
        <v>414.03</v>
      </c>
      <c r="L905" s="849">
        <v>1</v>
      </c>
      <c r="M905" s="849">
        <v>138.01</v>
      </c>
      <c r="N905" s="849">
        <v>8.1999999999999993</v>
      </c>
      <c r="O905" s="849">
        <v>932.03</v>
      </c>
      <c r="P905" s="837">
        <v>2.251117068811439</v>
      </c>
      <c r="Q905" s="850">
        <v>113.66219512195123</v>
      </c>
    </row>
    <row r="906" spans="1:17" ht="14.4" customHeight="1" x14ac:dyDescent="0.3">
      <c r="A906" s="831" t="s">
        <v>590</v>
      </c>
      <c r="B906" s="832" t="s">
        <v>5901</v>
      </c>
      <c r="C906" s="832" t="s">
        <v>5395</v>
      </c>
      <c r="D906" s="832" t="s">
        <v>5400</v>
      </c>
      <c r="E906" s="832" t="s">
        <v>5399</v>
      </c>
      <c r="F906" s="849">
        <v>24</v>
      </c>
      <c r="G906" s="849">
        <v>6410.16</v>
      </c>
      <c r="H906" s="849">
        <v>0.77414586428027954</v>
      </c>
      <c r="I906" s="849">
        <v>267.08999999999997</v>
      </c>
      <c r="J906" s="849">
        <v>30</v>
      </c>
      <c r="K906" s="849">
        <v>8280.3000000000011</v>
      </c>
      <c r="L906" s="849">
        <v>1</v>
      </c>
      <c r="M906" s="849">
        <v>276.01000000000005</v>
      </c>
      <c r="N906" s="849">
        <v>24</v>
      </c>
      <c r="O906" s="849">
        <v>5456.16</v>
      </c>
      <c r="P906" s="837">
        <v>0.65893264736784884</v>
      </c>
      <c r="Q906" s="850">
        <v>227.34</v>
      </c>
    </row>
    <row r="907" spans="1:17" ht="14.4" customHeight="1" x14ac:dyDescent="0.3">
      <c r="A907" s="831" t="s">
        <v>590</v>
      </c>
      <c r="B907" s="832" t="s">
        <v>5901</v>
      </c>
      <c r="C907" s="832" t="s">
        <v>5395</v>
      </c>
      <c r="D907" s="832" t="s">
        <v>5909</v>
      </c>
      <c r="E907" s="832" t="s">
        <v>729</v>
      </c>
      <c r="F907" s="849"/>
      <c r="G907" s="849"/>
      <c r="H907" s="849"/>
      <c r="I907" s="849"/>
      <c r="J907" s="849"/>
      <c r="K907" s="849"/>
      <c r="L907" s="849"/>
      <c r="M907" s="849"/>
      <c r="N907" s="849">
        <v>44.5</v>
      </c>
      <c r="O907" s="849">
        <v>13854.19</v>
      </c>
      <c r="P907" s="837"/>
      <c r="Q907" s="850">
        <v>311.33011235955058</v>
      </c>
    </row>
    <row r="908" spans="1:17" ht="14.4" customHeight="1" x14ac:dyDescent="0.3">
      <c r="A908" s="831" t="s">
        <v>590</v>
      </c>
      <c r="B908" s="832" t="s">
        <v>5901</v>
      </c>
      <c r="C908" s="832" t="s">
        <v>5395</v>
      </c>
      <c r="D908" s="832" t="s">
        <v>5910</v>
      </c>
      <c r="E908" s="832" t="s">
        <v>5911</v>
      </c>
      <c r="F908" s="849">
        <v>0.2</v>
      </c>
      <c r="G908" s="849">
        <v>102.39</v>
      </c>
      <c r="H908" s="849"/>
      <c r="I908" s="849">
        <v>511.95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590</v>
      </c>
      <c r="B909" s="832" t="s">
        <v>5901</v>
      </c>
      <c r="C909" s="832" t="s">
        <v>5395</v>
      </c>
      <c r="D909" s="832" t="s">
        <v>5401</v>
      </c>
      <c r="E909" s="832" t="s">
        <v>877</v>
      </c>
      <c r="F909" s="849">
        <v>173.48000000000002</v>
      </c>
      <c r="G909" s="849">
        <v>34975.009999999995</v>
      </c>
      <c r="H909" s="849">
        <v>0.68420440011283734</v>
      </c>
      <c r="I909" s="849">
        <v>201.60831219737139</v>
      </c>
      <c r="J909" s="849">
        <v>253.55</v>
      </c>
      <c r="K909" s="849">
        <v>51117.78</v>
      </c>
      <c r="L909" s="849">
        <v>1</v>
      </c>
      <c r="M909" s="849">
        <v>201.60828239006111</v>
      </c>
      <c r="N909" s="849">
        <v>175.2</v>
      </c>
      <c r="O909" s="849">
        <v>35321.9</v>
      </c>
      <c r="P909" s="837">
        <v>0.69099049293611736</v>
      </c>
      <c r="Q909" s="850">
        <v>201.60901826484022</v>
      </c>
    </row>
    <row r="910" spans="1:17" ht="14.4" customHeight="1" x14ac:dyDescent="0.3">
      <c r="A910" s="831" t="s">
        <v>590</v>
      </c>
      <c r="B910" s="832" t="s">
        <v>5901</v>
      </c>
      <c r="C910" s="832" t="s">
        <v>5395</v>
      </c>
      <c r="D910" s="832" t="s">
        <v>5912</v>
      </c>
      <c r="E910" s="832" t="s">
        <v>5913</v>
      </c>
      <c r="F910" s="849"/>
      <c r="G910" s="849"/>
      <c r="H910" s="849"/>
      <c r="I910" s="849"/>
      <c r="J910" s="849">
        <v>0.16</v>
      </c>
      <c r="K910" s="849">
        <v>53.48</v>
      </c>
      <c r="L910" s="849">
        <v>1</v>
      </c>
      <c r="M910" s="849">
        <v>334.25</v>
      </c>
      <c r="N910" s="849">
        <v>0.27999999999999997</v>
      </c>
      <c r="O910" s="849">
        <v>93.59</v>
      </c>
      <c r="P910" s="837">
        <v>1.7500000000000002</v>
      </c>
      <c r="Q910" s="850">
        <v>334.25000000000006</v>
      </c>
    </row>
    <row r="911" spans="1:17" ht="14.4" customHeight="1" x14ac:dyDescent="0.3">
      <c r="A911" s="831" t="s">
        <v>590</v>
      </c>
      <c r="B911" s="832" t="s">
        <v>5901</v>
      </c>
      <c r="C911" s="832" t="s">
        <v>5395</v>
      </c>
      <c r="D911" s="832" t="s">
        <v>5402</v>
      </c>
      <c r="E911" s="832" t="s">
        <v>818</v>
      </c>
      <c r="F911" s="849">
        <v>13.9</v>
      </c>
      <c r="G911" s="849">
        <v>11837.24</v>
      </c>
      <c r="H911" s="849">
        <v>11.583333333333334</v>
      </c>
      <c r="I911" s="849">
        <v>851.59999999999991</v>
      </c>
      <c r="J911" s="849">
        <v>1.2</v>
      </c>
      <c r="K911" s="849">
        <v>1021.92</v>
      </c>
      <c r="L911" s="849">
        <v>1</v>
      </c>
      <c r="M911" s="849">
        <v>851.6</v>
      </c>
      <c r="N911" s="849">
        <v>1.2999999999999998</v>
      </c>
      <c r="O911" s="849">
        <v>1107.08</v>
      </c>
      <c r="P911" s="837">
        <v>1.0833333333333333</v>
      </c>
      <c r="Q911" s="850">
        <v>851.6</v>
      </c>
    </row>
    <row r="912" spans="1:17" ht="14.4" customHeight="1" x14ac:dyDescent="0.3">
      <c r="A912" s="831" t="s">
        <v>590</v>
      </c>
      <c r="B912" s="832" t="s">
        <v>5901</v>
      </c>
      <c r="C912" s="832" t="s">
        <v>5395</v>
      </c>
      <c r="D912" s="832" t="s">
        <v>5914</v>
      </c>
      <c r="E912" s="832" t="s">
        <v>799</v>
      </c>
      <c r="F912" s="849">
        <v>17.400000000000002</v>
      </c>
      <c r="G912" s="849">
        <v>12013.970000000001</v>
      </c>
      <c r="H912" s="849">
        <v>21.750253457889784</v>
      </c>
      <c r="I912" s="849">
        <v>690.45804597701147</v>
      </c>
      <c r="J912" s="849">
        <v>0.8</v>
      </c>
      <c r="K912" s="849">
        <v>552.36</v>
      </c>
      <c r="L912" s="849">
        <v>1</v>
      </c>
      <c r="M912" s="849">
        <v>690.44999999999993</v>
      </c>
      <c r="N912" s="849">
        <v>10</v>
      </c>
      <c r="O912" s="849">
        <v>6904.6</v>
      </c>
      <c r="P912" s="837">
        <v>12.500181041349844</v>
      </c>
      <c r="Q912" s="850">
        <v>690.46</v>
      </c>
    </row>
    <row r="913" spans="1:17" ht="14.4" customHeight="1" x14ac:dyDescent="0.3">
      <c r="A913" s="831" t="s">
        <v>590</v>
      </c>
      <c r="B913" s="832" t="s">
        <v>5901</v>
      </c>
      <c r="C913" s="832" t="s">
        <v>5395</v>
      </c>
      <c r="D913" s="832" t="s">
        <v>5915</v>
      </c>
      <c r="E913" s="832" t="s">
        <v>5916</v>
      </c>
      <c r="F913" s="849">
        <v>0.6</v>
      </c>
      <c r="G913" s="849">
        <v>1307.94</v>
      </c>
      <c r="H913" s="849"/>
      <c r="I913" s="849">
        <v>2179.9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590</v>
      </c>
      <c r="B914" s="832" t="s">
        <v>5901</v>
      </c>
      <c r="C914" s="832" t="s">
        <v>5395</v>
      </c>
      <c r="D914" s="832" t="s">
        <v>5917</v>
      </c>
      <c r="E914" s="832" t="s">
        <v>1329</v>
      </c>
      <c r="F914" s="849">
        <v>2.7</v>
      </c>
      <c r="G914" s="849">
        <v>1869.12</v>
      </c>
      <c r="H914" s="849"/>
      <c r="I914" s="849">
        <v>692.26666666666654</v>
      </c>
      <c r="J914" s="849"/>
      <c r="K914" s="849"/>
      <c r="L914" s="849"/>
      <c r="M914" s="849"/>
      <c r="N914" s="849">
        <v>2.9</v>
      </c>
      <c r="O914" s="849">
        <v>2007.57</v>
      </c>
      <c r="P914" s="837"/>
      <c r="Q914" s="850">
        <v>692.26551724137926</v>
      </c>
    </row>
    <row r="915" spans="1:17" ht="14.4" customHeight="1" x14ac:dyDescent="0.3">
      <c r="A915" s="831" t="s">
        <v>590</v>
      </c>
      <c r="B915" s="832" t="s">
        <v>5901</v>
      </c>
      <c r="C915" s="832" t="s">
        <v>5395</v>
      </c>
      <c r="D915" s="832" t="s">
        <v>5918</v>
      </c>
      <c r="E915" s="832" t="s">
        <v>2131</v>
      </c>
      <c r="F915" s="849">
        <v>3.3000000000000003</v>
      </c>
      <c r="G915" s="849">
        <v>39644.22</v>
      </c>
      <c r="H915" s="849">
        <v>0.44594594594594594</v>
      </c>
      <c r="I915" s="849">
        <v>12013.4</v>
      </c>
      <c r="J915" s="849">
        <v>7.4</v>
      </c>
      <c r="K915" s="849">
        <v>88899.16</v>
      </c>
      <c r="L915" s="849">
        <v>1</v>
      </c>
      <c r="M915" s="849">
        <v>12013.4</v>
      </c>
      <c r="N915" s="849">
        <v>8</v>
      </c>
      <c r="O915" s="849">
        <v>96107.199999999997</v>
      </c>
      <c r="P915" s="837">
        <v>1.0810810810810809</v>
      </c>
      <c r="Q915" s="850">
        <v>12013.4</v>
      </c>
    </row>
    <row r="916" spans="1:17" ht="14.4" customHeight="1" x14ac:dyDescent="0.3">
      <c r="A916" s="831" t="s">
        <v>590</v>
      </c>
      <c r="B916" s="832" t="s">
        <v>5901</v>
      </c>
      <c r="C916" s="832" t="s">
        <v>5395</v>
      </c>
      <c r="D916" s="832" t="s">
        <v>5406</v>
      </c>
      <c r="E916" s="832" t="s">
        <v>5640</v>
      </c>
      <c r="F916" s="849">
        <v>0</v>
      </c>
      <c r="G916" s="849">
        <v>8.7311491370201111E-11</v>
      </c>
      <c r="H916" s="849">
        <v>1.3333333333333333</v>
      </c>
      <c r="I916" s="849"/>
      <c r="J916" s="849">
        <v>-7.1054273576010019E-15</v>
      </c>
      <c r="K916" s="849">
        <v>6.5483618527650833E-11</v>
      </c>
      <c r="L916" s="849">
        <v>1</v>
      </c>
      <c r="M916" s="849">
        <v>-9216</v>
      </c>
      <c r="N916" s="849">
        <v>0</v>
      </c>
      <c r="O916" s="849">
        <v>1.1641532182693481E-10</v>
      </c>
      <c r="P916" s="837">
        <v>1.7777777777777777</v>
      </c>
      <c r="Q916" s="850"/>
    </row>
    <row r="917" spans="1:17" ht="14.4" customHeight="1" x14ac:dyDescent="0.3">
      <c r="A917" s="831" t="s">
        <v>590</v>
      </c>
      <c r="B917" s="832" t="s">
        <v>5901</v>
      </c>
      <c r="C917" s="832" t="s">
        <v>5395</v>
      </c>
      <c r="D917" s="832" t="s">
        <v>5406</v>
      </c>
      <c r="E917" s="832" t="s">
        <v>5407</v>
      </c>
      <c r="F917" s="849">
        <v>67.650000000000006</v>
      </c>
      <c r="G917" s="849">
        <v>845329.15</v>
      </c>
      <c r="H917" s="849">
        <v>1.002226590176007</v>
      </c>
      <c r="I917" s="849">
        <v>12495.626755358462</v>
      </c>
      <c r="J917" s="849">
        <v>73.039999999999992</v>
      </c>
      <c r="K917" s="849">
        <v>843451.13</v>
      </c>
      <c r="L917" s="849">
        <v>1</v>
      </c>
      <c r="M917" s="849">
        <v>11547.797508214679</v>
      </c>
      <c r="N917" s="849">
        <v>65.5</v>
      </c>
      <c r="O917" s="849">
        <v>751649.16999999993</v>
      </c>
      <c r="P917" s="837">
        <v>0.89115912382499263</v>
      </c>
      <c r="Q917" s="850">
        <v>11475.559847328243</v>
      </c>
    </row>
    <row r="918" spans="1:17" ht="14.4" customHeight="1" x14ac:dyDescent="0.3">
      <c r="A918" s="831" t="s">
        <v>590</v>
      </c>
      <c r="B918" s="832" t="s">
        <v>5901</v>
      </c>
      <c r="C918" s="832" t="s">
        <v>5395</v>
      </c>
      <c r="D918" s="832" t="s">
        <v>5408</v>
      </c>
      <c r="E918" s="832" t="s">
        <v>5640</v>
      </c>
      <c r="F918" s="849">
        <v>0</v>
      </c>
      <c r="G918" s="849">
        <v>0</v>
      </c>
      <c r="H918" s="849"/>
      <c r="I918" s="849"/>
      <c r="J918" s="849">
        <v>0</v>
      </c>
      <c r="K918" s="849">
        <v>0</v>
      </c>
      <c r="L918" s="849"/>
      <c r="M918" s="849"/>
      <c r="N918" s="849">
        <v>0</v>
      </c>
      <c r="O918" s="849">
        <v>-4.3655745685100555E-11</v>
      </c>
      <c r="P918" s="837"/>
      <c r="Q918" s="850"/>
    </row>
    <row r="919" spans="1:17" ht="14.4" customHeight="1" x14ac:dyDescent="0.3">
      <c r="A919" s="831" t="s">
        <v>590</v>
      </c>
      <c r="B919" s="832" t="s">
        <v>5901</v>
      </c>
      <c r="C919" s="832" t="s">
        <v>5395</v>
      </c>
      <c r="D919" s="832" t="s">
        <v>5408</v>
      </c>
      <c r="E919" s="832" t="s">
        <v>5407</v>
      </c>
      <c r="F919" s="849">
        <v>67.5</v>
      </c>
      <c r="G919" s="849">
        <v>2108637.1599999997</v>
      </c>
      <c r="H919" s="849">
        <v>1.0452742297469491</v>
      </c>
      <c r="I919" s="849">
        <v>31239.069037037032</v>
      </c>
      <c r="J919" s="849">
        <v>67</v>
      </c>
      <c r="K919" s="849">
        <v>2017305.22</v>
      </c>
      <c r="L919" s="849">
        <v>1</v>
      </c>
      <c r="M919" s="849">
        <v>30109.033134328358</v>
      </c>
      <c r="N919" s="849">
        <v>67.45</v>
      </c>
      <c r="O919" s="849">
        <v>2015911.2599999998</v>
      </c>
      <c r="P919" s="837">
        <v>0.99930899896248715</v>
      </c>
      <c r="Q919" s="850">
        <v>29887.490882134909</v>
      </c>
    </row>
    <row r="920" spans="1:17" ht="14.4" customHeight="1" x14ac:dyDescent="0.3">
      <c r="A920" s="831" t="s">
        <v>590</v>
      </c>
      <c r="B920" s="832" t="s">
        <v>5901</v>
      </c>
      <c r="C920" s="832" t="s">
        <v>5395</v>
      </c>
      <c r="D920" s="832" t="s">
        <v>5919</v>
      </c>
      <c r="E920" s="832" t="s">
        <v>5920</v>
      </c>
      <c r="F920" s="849">
        <v>22</v>
      </c>
      <c r="G920" s="849">
        <v>73702.86</v>
      </c>
      <c r="H920" s="849">
        <v>0.9565217391304347</v>
      </c>
      <c r="I920" s="849">
        <v>3350.13</v>
      </c>
      <c r="J920" s="849">
        <v>23</v>
      </c>
      <c r="K920" s="849">
        <v>77052.990000000005</v>
      </c>
      <c r="L920" s="849">
        <v>1</v>
      </c>
      <c r="M920" s="849">
        <v>3350.13</v>
      </c>
      <c r="N920" s="849">
        <v>5</v>
      </c>
      <c r="O920" s="849">
        <v>11668.5</v>
      </c>
      <c r="P920" s="837">
        <v>0.15143474639984769</v>
      </c>
      <c r="Q920" s="850">
        <v>2333.6999999999998</v>
      </c>
    </row>
    <row r="921" spans="1:17" ht="14.4" customHeight="1" x14ac:dyDescent="0.3">
      <c r="A921" s="831" t="s">
        <v>590</v>
      </c>
      <c r="B921" s="832" t="s">
        <v>5901</v>
      </c>
      <c r="C921" s="832" t="s">
        <v>5395</v>
      </c>
      <c r="D921" s="832" t="s">
        <v>5921</v>
      </c>
      <c r="E921" s="832" t="s">
        <v>5922</v>
      </c>
      <c r="F921" s="849"/>
      <c r="G921" s="849"/>
      <c r="H921" s="849"/>
      <c r="I921" s="849"/>
      <c r="J921" s="849">
        <v>3</v>
      </c>
      <c r="K921" s="849">
        <v>134167.67999999999</v>
      </c>
      <c r="L921" s="849">
        <v>1</v>
      </c>
      <c r="M921" s="849">
        <v>44722.559999999998</v>
      </c>
      <c r="N921" s="849"/>
      <c r="O921" s="849"/>
      <c r="P921" s="837"/>
      <c r="Q921" s="850"/>
    </row>
    <row r="922" spans="1:17" ht="14.4" customHeight="1" x14ac:dyDescent="0.3">
      <c r="A922" s="831" t="s">
        <v>590</v>
      </c>
      <c r="B922" s="832" t="s">
        <v>5901</v>
      </c>
      <c r="C922" s="832" t="s">
        <v>5395</v>
      </c>
      <c r="D922" s="832" t="s">
        <v>5428</v>
      </c>
      <c r="E922" s="832" t="s">
        <v>1298</v>
      </c>
      <c r="F922" s="849">
        <v>2</v>
      </c>
      <c r="G922" s="849">
        <v>11420.86</v>
      </c>
      <c r="H922" s="849">
        <v>3.5087719298245612E-2</v>
      </c>
      <c r="I922" s="849">
        <v>5710.43</v>
      </c>
      <c r="J922" s="849">
        <v>57</v>
      </c>
      <c r="K922" s="849">
        <v>325494.51</v>
      </c>
      <c r="L922" s="849">
        <v>1</v>
      </c>
      <c r="M922" s="849">
        <v>5710.43</v>
      </c>
      <c r="N922" s="849">
        <v>4</v>
      </c>
      <c r="O922" s="849">
        <v>22841.72</v>
      </c>
      <c r="P922" s="837">
        <v>7.0175438596491224E-2</v>
      </c>
      <c r="Q922" s="850">
        <v>5710.43</v>
      </c>
    </row>
    <row r="923" spans="1:17" ht="14.4" customHeight="1" x14ac:dyDescent="0.3">
      <c r="A923" s="831" t="s">
        <v>590</v>
      </c>
      <c r="B923" s="832" t="s">
        <v>5901</v>
      </c>
      <c r="C923" s="832" t="s">
        <v>5395</v>
      </c>
      <c r="D923" s="832" t="s">
        <v>5429</v>
      </c>
      <c r="E923" s="832" t="s">
        <v>1298</v>
      </c>
      <c r="F923" s="849">
        <v>22</v>
      </c>
      <c r="G923" s="849">
        <v>251259.14</v>
      </c>
      <c r="H923" s="849"/>
      <c r="I923" s="849">
        <v>11420.87</v>
      </c>
      <c r="J923" s="849"/>
      <c r="K923" s="849"/>
      <c r="L923" s="849"/>
      <c r="M923" s="849"/>
      <c r="N923" s="849">
        <v>34</v>
      </c>
      <c r="O923" s="849">
        <v>388309.57999999996</v>
      </c>
      <c r="P923" s="837"/>
      <c r="Q923" s="850">
        <v>11420.869999999999</v>
      </c>
    </row>
    <row r="924" spans="1:17" ht="14.4" customHeight="1" x14ac:dyDescent="0.3">
      <c r="A924" s="831" t="s">
        <v>590</v>
      </c>
      <c r="B924" s="832" t="s">
        <v>5901</v>
      </c>
      <c r="C924" s="832" t="s">
        <v>5395</v>
      </c>
      <c r="D924" s="832" t="s">
        <v>5430</v>
      </c>
      <c r="E924" s="832"/>
      <c r="F924" s="849">
        <v>138.19999999999999</v>
      </c>
      <c r="G924" s="849">
        <v>6286.58</v>
      </c>
      <c r="H924" s="849">
        <v>0.51327358485174335</v>
      </c>
      <c r="I924" s="849">
        <v>45.489001447178005</v>
      </c>
      <c r="J924" s="849">
        <v>269.25</v>
      </c>
      <c r="K924" s="849">
        <v>12248.009999999998</v>
      </c>
      <c r="L924" s="849">
        <v>1</v>
      </c>
      <c r="M924" s="849">
        <v>45.489359331476315</v>
      </c>
      <c r="N924" s="849"/>
      <c r="O924" s="849"/>
      <c r="P924" s="837"/>
      <c r="Q924" s="850"/>
    </row>
    <row r="925" spans="1:17" ht="14.4" customHeight="1" x14ac:dyDescent="0.3">
      <c r="A925" s="831" t="s">
        <v>590</v>
      </c>
      <c r="B925" s="832" t="s">
        <v>5901</v>
      </c>
      <c r="C925" s="832" t="s">
        <v>5395</v>
      </c>
      <c r="D925" s="832" t="s">
        <v>5431</v>
      </c>
      <c r="E925" s="832" t="s">
        <v>5432</v>
      </c>
      <c r="F925" s="849">
        <v>181</v>
      </c>
      <c r="G925" s="849">
        <v>82338.7</v>
      </c>
      <c r="H925" s="849">
        <v>0.81531521629562997</v>
      </c>
      <c r="I925" s="849">
        <v>454.9099447513812</v>
      </c>
      <c r="J925" s="849">
        <v>222</v>
      </c>
      <c r="K925" s="849">
        <v>100990.02</v>
      </c>
      <c r="L925" s="849">
        <v>1</v>
      </c>
      <c r="M925" s="849">
        <v>454.91</v>
      </c>
      <c r="N925" s="849">
        <v>126</v>
      </c>
      <c r="O925" s="849">
        <v>57318.660000000011</v>
      </c>
      <c r="P925" s="837">
        <v>0.56756756756756765</v>
      </c>
      <c r="Q925" s="850">
        <v>454.91000000000008</v>
      </c>
    </row>
    <row r="926" spans="1:17" ht="14.4" customHeight="1" x14ac:dyDescent="0.3">
      <c r="A926" s="831" t="s">
        <v>590</v>
      </c>
      <c r="B926" s="832" t="s">
        <v>5901</v>
      </c>
      <c r="C926" s="832" t="s">
        <v>5395</v>
      </c>
      <c r="D926" s="832" t="s">
        <v>5433</v>
      </c>
      <c r="E926" s="832" t="s">
        <v>5434</v>
      </c>
      <c r="F926" s="849">
        <v>137.30000000000001</v>
      </c>
      <c r="G926" s="849">
        <v>14524.929999999998</v>
      </c>
      <c r="H926" s="849">
        <v>0.54802908548691243</v>
      </c>
      <c r="I926" s="849">
        <v>105.78973051711579</v>
      </c>
      <c r="J926" s="849">
        <v>192.70000000000002</v>
      </c>
      <c r="K926" s="849">
        <v>26503.940000000002</v>
      </c>
      <c r="L926" s="849">
        <v>1</v>
      </c>
      <c r="M926" s="849">
        <v>137.53990659055526</v>
      </c>
      <c r="N926" s="849">
        <v>27</v>
      </c>
      <c r="O926" s="849">
        <v>3713.58</v>
      </c>
      <c r="P926" s="837">
        <v>0.14011426225685689</v>
      </c>
      <c r="Q926" s="850">
        <v>137.54</v>
      </c>
    </row>
    <row r="927" spans="1:17" ht="14.4" customHeight="1" x14ac:dyDescent="0.3">
      <c r="A927" s="831" t="s">
        <v>590</v>
      </c>
      <c r="B927" s="832" t="s">
        <v>5901</v>
      </c>
      <c r="C927" s="832" t="s">
        <v>5395</v>
      </c>
      <c r="D927" s="832" t="s">
        <v>5435</v>
      </c>
      <c r="E927" s="832" t="s">
        <v>5434</v>
      </c>
      <c r="F927" s="849">
        <v>8</v>
      </c>
      <c r="G927" s="849">
        <v>4231.84</v>
      </c>
      <c r="H927" s="849">
        <v>0.51283095328117578</v>
      </c>
      <c r="I927" s="849">
        <v>528.98</v>
      </c>
      <c r="J927" s="849">
        <v>12</v>
      </c>
      <c r="K927" s="849">
        <v>8251.92</v>
      </c>
      <c r="L927" s="849">
        <v>1</v>
      </c>
      <c r="M927" s="849">
        <v>687.66</v>
      </c>
      <c r="N927" s="849">
        <v>6</v>
      </c>
      <c r="O927" s="849">
        <v>4125.96</v>
      </c>
      <c r="P927" s="837">
        <v>0.5</v>
      </c>
      <c r="Q927" s="850">
        <v>687.66</v>
      </c>
    </row>
    <row r="928" spans="1:17" ht="14.4" customHeight="1" x14ac:dyDescent="0.3">
      <c r="A928" s="831" t="s">
        <v>590</v>
      </c>
      <c r="B928" s="832" t="s">
        <v>5901</v>
      </c>
      <c r="C928" s="832" t="s">
        <v>5395</v>
      </c>
      <c r="D928" s="832" t="s">
        <v>5923</v>
      </c>
      <c r="E928" s="832" t="s">
        <v>5924</v>
      </c>
      <c r="F928" s="849">
        <v>0.9</v>
      </c>
      <c r="G928" s="849">
        <v>327.82</v>
      </c>
      <c r="H928" s="849"/>
      <c r="I928" s="849">
        <v>364.24444444444441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590</v>
      </c>
      <c r="B929" s="832" t="s">
        <v>5901</v>
      </c>
      <c r="C929" s="832" t="s">
        <v>5395</v>
      </c>
      <c r="D929" s="832" t="s">
        <v>5925</v>
      </c>
      <c r="E929" s="832" t="s">
        <v>5924</v>
      </c>
      <c r="F929" s="849">
        <v>72.099999999999994</v>
      </c>
      <c r="G929" s="849">
        <v>52525.48</v>
      </c>
      <c r="H929" s="849">
        <v>0.84388055226958825</v>
      </c>
      <c r="I929" s="849">
        <v>728.50873786407772</v>
      </c>
      <c r="J929" s="849">
        <v>75.150000000000006</v>
      </c>
      <c r="K929" s="849">
        <v>62242.79</v>
      </c>
      <c r="L929" s="849">
        <v>1</v>
      </c>
      <c r="M929" s="849">
        <v>828.247371922821</v>
      </c>
      <c r="N929" s="849">
        <v>36.5</v>
      </c>
      <c r="O929" s="849">
        <v>34158.479999999996</v>
      </c>
      <c r="P929" s="837">
        <v>0.54879416555716731</v>
      </c>
      <c r="Q929" s="850">
        <v>935.84876712328753</v>
      </c>
    </row>
    <row r="930" spans="1:17" ht="14.4" customHeight="1" x14ac:dyDescent="0.3">
      <c r="A930" s="831" t="s">
        <v>590</v>
      </c>
      <c r="B930" s="832" t="s">
        <v>5901</v>
      </c>
      <c r="C930" s="832" t="s">
        <v>5395</v>
      </c>
      <c r="D930" s="832" t="s">
        <v>5926</v>
      </c>
      <c r="E930" s="832"/>
      <c r="F930" s="849">
        <v>70</v>
      </c>
      <c r="G930" s="849">
        <v>2702.7</v>
      </c>
      <c r="H930" s="849"/>
      <c r="I930" s="849">
        <v>38.61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590</v>
      </c>
      <c r="B931" s="832" t="s">
        <v>5901</v>
      </c>
      <c r="C931" s="832" t="s">
        <v>5395</v>
      </c>
      <c r="D931" s="832" t="s">
        <v>5927</v>
      </c>
      <c r="E931" s="832" t="s">
        <v>5928</v>
      </c>
      <c r="F931" s="849">
        <v>2</v>
      </c>
      <c r="G931" s="849">
        <v>77.22</v>
      </c>
      <c r="H931" s="849"/>
      <c r="I931" s="849">
        <v>38.61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590</v>
      </c>
      <c r="B932" s="832" t="s">
        <v>5901</v>
      </c>
      <c r="C932" s="832" t="s">
        <v>5395</v>
      </c>
      <c r="D932" s="832" t="s">
        <v>5929</v>
      </c>
      <c r="E932" s="832" t="s">
        <v>1301</v>
      </c>
      <c r="F932" s="849">
        <v>5</v>
      </c>
      <c r="G932" s="849">
        <v>43199.4</v>
      </c>
      <c r="H932" s="849">
        <v>0.42881659765634578</v>
      </c>
      <c r="I932" s="849">
        <v>8639.880000000001</v>
      </c>
      <c r="J932" s="849">
        <v>11</v>
      </c>
      <c r="K932" s="849">
        <v>100740.97</v>
      </c>
      <c r="L932" s="849">
        <v>1</v>
      </c>
      <c r="M932" s="849">
        <v>9158.27</v>
      </c>
      <c r="N932" s="849">
        <v>5</v>
      </c>
      <c r="O932" s="849">
        <v>45791.35</v>
      </c>
      <c r="P932" s="837">
        <v>0.45454545454545453</v>
      </c>
      <c r="Q932" s="850">
        <v>9158.27</v>
      </c>
    </row>
    <row r="933" spans="1:17" ht="14.4" customHeight="1" x14ac:dyDescent="0.3">
      <c r="A933" s="831" t="s">
        <v>590</v>
      </c>
      <c r="B933" s="832" t="s">
        <v>5901</v>
      </c>
      <c r="C933" s="832" t="s">
        <v>5395</v>
      </c>
      <c r="D933" s="832" t="s">
        <v>5930</v>
      </c>
      <c r="E933" s="832" t="s">
        <v>2722</v>
      </c>
      <c r="F933" s="849">
        <v>50</v>
      </c>
      <c r="G933" s="849">
        <v>2144</v>
      </c>
      <c r="H933" s="849">
        <v>1.7857142857142858</v>
      </c>
      <c r="I933" s="849">
        <v>42.88</v>
      </c>
      <c r="J933" s="849">
        <v>28</v>
      </c>
      <c r="K933" s="849">
        <v>1200.6399999999999</v>
      </c>
      <c r="L933" s="849">
        <v>1</v>
      </c>
      <c r="M933" s="849">
        <v>42.879999999999995</v>
      </c>
      <c r="N933" s="849">
        <v>23</v>
      </c>
      <c r="O933" s="849">
        <v>986.24</v>
      </c>
      <c r="P933" s="837">
        <v>0.82142857142857151</v>
      </c>
      <c r="Q933" s="850">
        <v>42.88</v>
      </c>
    </row>
    <row r="934" spans="1:17" ht="14.4" customHeight="1" x14ac:dyDescent="0.3">
      <c r="A934" s="831" t="s">
        <v>590</v>
      </c>
      <c r="B934" s="832" t="s">
        <v>5901</v>
      </c>
      <c r="C934" s="832" t="s">
        <v>5395</v>
      </c>
      <c r="D934" s="832" t="s">
        <v>5931</v>
      </c>
      <c r="E934" s="832" t="s">
        <v>5932</v>
      </c>
      <c r="F934" s="849">
        <v>3.1</v>
      </c>
      <c r="G934" s="849">
        <v>1684.73</v>
      </c>
      <c r="H934" s="849">
        <v>2.3846142958244871</v>
      </c>
      <c r="I934" s="849">
        <v>543.46129032258068</v>
      </c>
      <c r="J934" s="849">
        <v>1.3</v>
      </c>
      <c r="K934" s="849">
        <v>706.5</v>
      </c>
      <c r="L934" s="849">
        <v>1</v>
      </c>
      <c r="M934" s="849">
        <v>543.46153846153845</v>
      </c>
      <c r="N934" s="849"/>
      <c r="O934" s="849"/>
      <c r="P934" s="837"/>
      <c r="Q934" s="850"/>
    </row>
    <row r="935" spans="1:17" ht="14.4" customHeight="1" x14ac:dyDescent="0.3">
      <c r="A935" s="831" t="s">
        <v>590</v>
      </c>
      <c r="B935" s="832" t="s">
        <v>5901</v>
      </c>
      <c r="C935" s="832" t="s">
        <v>5395</v>
      </c>
      <c r="D935" s="832" t="s">
        <v>5933</v>
      </c>
      <c r="E935" s="832" t="s">
        <v>5934</v>
      </c>
      <c r="F935" s="849">
        <v>13.999999999999998</v>
      </c>
      <c r="G935" s="849">
        <v>3804.0400000000004</v>
      </c>
      <c r="H935" s="849">
        <v>3.1818060155910204</v>
      </c>
      <c r="I935" s="849">
        <v>271.7171428571429</v>
      </c>
      <c r="J935" s="849">
        <v>4.4000000000000004</v>
      </c>
      <c r="K935" s="849">
        <v>1195.56</v>
      </c>
      <c r="L935" s="849">
        <v>1</v>
      </c>
      <c r="M935" s="849">
        <v>271.71818181818179</v>
      </c>
      <c r="N935" s="849">
        <v>4.8000000000000007</v>
      </c>
      <c r="O935" s="849">
        <v>1304.24</v>
      </c>
      <c r="P935" s="837">
        <v>1.0909030077955102</v>
      </c>
      <c r="Q935" s="850">
        <v>271.71666666666664</v>
      </c>
    </row>
    <row r="936" spans="1:17" ht="14.4" customHeight="1" x14ac:dyDescent="0.3">
      <c r="A936" s="831" t="s">
        <v>590</v>
      </c>
      <c r="B936" s="832" t="s">
        <v>5901</v>
      </c>
      <c r="C936" s="832" t="s">
        <v>5395</v>
      </c>
      <c r="D936" s="832" t="s">
        <v>5935</v>
      </c>
      <c r="E936" s="832" t="s">
        <v>5936</v>
      </c>
      <c r="F936" s="849">
        <v>1</v>
      </c>
      <c r="G936" s="849">
        <v>5985.75</v>
      </c>
      <c r="H936" s="849"/>
      <c r="I936" s="849">
        <v>5985.75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590</v>
      </c>
      <c r="B937" s="832" t="s">
        <v>5901</v>
      </c>
      <c r="C937" s="832" t="s">
        <v>5395</v>
      </c>
      <c r="D937" s="832" t="s">
        <v>5937</v>
      </c>
      <c r="E937" s="832" t="s">
        <v>5938</v>
      </c>
      <c r="F937" s="849">
        <v>15</v>
      </c>
      <c r="G937" s="849">
        <v>899.7</v>
      </c>
      <c r="H937" s="849"/>
      <c r="I937" s="849">
        <v>59.980000000000004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590</v>
      </c>
      <c r="B938" s="832" t="s">
        <v>5901</v>
      </c>
      <c r="C938" s="832" t="s">
        <v>5395</v>
      </c>
      <c r="D938" s="832" t="s">
        <v>5437</v>
      </c>
      <c r="E938" s="832" t="s">
        <v>2351</v>
      </c>
      <c r="F938" s="849">
        <v>0.2</v>
      </c>
      <c r="G938" s="849">
        <v>1451.21</v>
      </c>
      <c r="H938" s="849"/>
      <c r="I938" s="849">
        <v>7256.05</v>
      </c>
      <c r="J938" s="849"/>
      <c r="K938" s="849"/>
      <c r="L938" s="849"/>
      <c r="M938" s="849"/>
      <c r="N938" s="849">
        <v>1.4</v>
      </c>
      <c r="O938" s="849">
        <v>6200.14</v>
      </c>
      <c r="P938" s="837"/>
      <c r="Q938" s="850">
        <v>4428.6714285714288</v>
      </c>
    </row>
    <row r="939" spans="1:17" ht="14.4" customHeight="1" x14ac:dyDescent="0.3">
      <c r="A939" s="831" t="s">
        <v>590</v>
      </c>
      <c r="B939" s="832" t="s">
        <v>5901</v>
      </c>
      <c r="C939" s="832" t="s">
        <v>5395</v>
      </c>
      <c r="D939" s="832" t="s">
        <v>5438</v>
      </c>
      <c r="E939" s="832" t="s">
        <v>5439</v>
      </c>
      <c r="F939" s="849">
        <v>1.4</v>
      </c>
      <c r="G939" s="849">
        <v>6349.02</v>
      </c>
      <c r="H939" s="849"/>
      <c r="I939" s="849">
        <v>4535.0142857142864</v>
      </c>
      <c r="J939" s="849"/>
      <c r="K939" s="849"/>
      <c r="L939" s="849"/>
      <c r="M939" s="849"/>
      <c r="N939" s="849">
        <v>1.2000000000000002</v>
      </c>
      <c r="O939" s="849">
        <v>4735.17</v>
      </c>
      <c r="P939" s="837"/>
      <c r="Q939" s="850">
        <v>3945.9749999999995</v>
      </c>
    </row>
    <row r="940" spans="1:17" ht="14.4" customHeight="1" x14ac:dyDescent="0.3">
      <c r="A940" s="831" t="s">
        <v>590</v>
      </c>
      <c r="B940" s="832" t="s">
        <v>5901</v>
      </c>
      <c r="C940" s="832" t="s">
        <v>5395</v>
      </c>
      <c r="D940" s="832" t="s">
        <v>5441</v>
      </c>
      <c r="E940" s="832" t="s">
        <v>1414</v>
      </c>
      <c r="F940" s="849">
        <v>9.3999999999999986</v>
      </c>
      <c r="G940" s="849">
        <v>4572.68</v>
      </c>
      <c r="H940" s="849">
        <v>1.4242491255501326</v>
      </c>
      <c r="I940" s="849">
        <v>486.45531914893627</v>
      </c>
      <c r="J940" s="849">
        <v>6.6</v>
      </c>
      <c r="K940" s="849">
        <v>3210.59</v>
      </c>
      <c r="L940" s="849">
        <v>1</v>
      </c>
      <c r="M940" s="849">
        <v>486.45303030303035</v>
      </c>
      <c r="N940" s="849">
        <v>19.71</v>
      </c>
      <c r="O940" s="849">
        <v>13524.210000000001</v>
      </c>
      <c r="P940" s="837">
        <v>4.2123752955064333</v>
      </c>
      <c r="Q940" s="850">
        <v>686.15981735159824</v>
      </c>
    </row>
    <row r="941" spans="1:17" ht="14.4" customHeight="1" x14ac:dyDescent="0.3">
      <c r="A941" s="831" t="s">
        <v>590</v>
      </c>
      <c r="B941" s="832" t="s">
        <v>5901</v>
      </c>
      <c r="C941" s="832" t="s">
        <v>5395</v>
      </c>
      <c r="D941" s="832" t="s">
        <v>5442</v>
      </c>
      <c r="E941" s="832" t="s">
        <v>1414</v>
      </c>
      <c r="F941" s="849">
        <v>35.39</v>
      </c>
      <c r="G941" s="849">
        <v>4303.67</v>
      </c>
      <c r="H941" s="849">
        <v>0.59150471425822593</v>
      </c>
      <c r="I941" s="849">
        <v>121.6069511161345</v>
      </c>
      <c r="J941" s="849">
        <v>59.830000000000005</v>
      </c>
      <c r="K941" s="849">
        <v>7275.7999999999993</v>
      </c>
      <c r="L941" s="849">
        <v>1</v>
      </c>
      <c r="M941" s="849">
        <v>121.60788901888682</v>
      </c>
      <c r="N941" s="849">
        <v>59.56</v>
      </c>
      <c r="O941" s="849">
        <v>10217.460000000001</v>
      </c>
      <c r="P941" s="837">
        <v>1.4043074301107785</v>
      </c>
      <c r="Q941" s="850">
        <v>171.54902619207522</v>
      </c>
    </row>
    <row r="942" spans="1:17" ht="14.4" customHeight="1" x14ac:dyDescent="0.3">
      <c r="A942" s="831" t="s">
        <v>590</v>
      </c>
      <c r="B942" s="832" t="s">
        <v>5901</v>
      </c>
      <c r="C942" s="832" t="s">
        <v>5395</v>
      </c>
      <c r="D942" s="832" t="s">
        <v>5443</v>
      </c>
      <c r="E942" s="832" t="s">
        <v>1414</v>
      </c>
      <c r="F942" s="849">
        <v>36.400000000000006</v>
      </c>
      <c r="G942" s="849">
        <v>8853.92</v>
      </c>
      <c r="H942" s="849">
        <v>0.61559255664420454</v>
      </c>
      <c r="I942" s="849">
        <v>243.23956043956039</v>
      </c>
      <c r="J942" s="849">
        <v>59.129999999999995</v>
      </c>
      <c r="K942" s="849">
        <v>14382.76</v>
      </c>
      <c r="L942" s="849">
        <v>1</v>
      </c>
      <c r="M942" s="849">
        <v>243.239641467952</v>
      </c>
      <c r="N942" s="849">
        <v>30</v>
      </c>
      <c r="O942" s="849">
        <v>10292.700000000001</v>
      </c>
      <c r="P942" s="837">
        <v>0.71562759859720948</v>
      </c>
      <c r="Q942" s="850">
        <v>343.09000000000003</v>
      </c>
    </row>
    <row r="943" spans="1:17" ht="14.4" customHeight="1" x14ac:dyDescent="0.3">
      <c r="A943" s="831" t="s">
        <v>590</v>
      </c>
      <c r="B943" s="832" t="s">
        <v>5901</v>
      </c>
      <c r="C943" s="832" t="s">
        <v>5395</v>
      </c>
      <c r="D943" s="832" t="s">
        <v>5444</v>
      </c>
      <c r="E943" s="832" t="s">
        <v>1453</v>
      </c>
      <c r="F943" s="849">
        <v>3</v>
      </c>
      <c r="G943" s="849">
        <v>12944.73</v>
      </c>
      <c r="H943" s="849">
        <v>3</v>
      </c>
      <c r="I943" s="849">
        <v>4314.91</v>
      </c>
      <c r="J943" s="849">
        <v>1</v>
      </c>
      <c r="K943" s="849">
        <v>4314.91</v>
      </c>
      <c r="L943" s="849">
        <v>1</v>
      </c>
      <c r="M943" s="849">
        <v>4314.91</v>
      </c>
      <c r="N943" s="849"/>
      <c r="O943" s="849"/>
      <c r="P943" s="837"/>
      <c r="Q943" s="850"/>
    </row>
    <row r="944" spans="1:17" ht="14.4" customHeight="1" x14ac:dyDescent="0.3">
      <c r="A944" s="831" t="s">
        <v>590</v>
      </c>
      <c r="B944" s="832" t="s">
        <v>5901</v>
      </c>
      <c r="C944" s="832" t="s">
        <v>5395</v>
      </c>
      <c r="D944" s="832" t="s">
        <v>5445</v>
      </c>
      <c r="E944" s="832" t="s">
        <v>1453</v>
      </c>
      <c r="F944" s="849">
        <v>46</v>
      </c>
      <c r="G944" s="849">
        <v>396972.18000000005</v>
      </c>
      <c r="H944" s="849">
        <v>5.7500000000000009</v>
      </c>
      <c r="I944" s="849">
        <v>8629.8300000000017</v>
      </c>
      <c r="J944" s="849">
        <v>8</v>
      </c>
      <c r="K944" s="849">
        <v>69038.64</v>
      </c>
      <c r="L944" s="849">
        <v>1</v>
      </c>
      <c r="M944" s="849">
        <v>8629.83</v>
      </c>
      <c r="N944" s="849"/>
      <c r="O944" s="849"/>
      <c r="P944" s="837"/>
      <c r="Q944" s="850"/>
    </row>
    <row r="945" spans="1:17" ht="14.4" customHeight="1" x14ac:dyDescent="0.3">
      <c r="A945" s="831" t="s">
        <v>590</v>
      </c>
      <c r="B945" s="832" t="s">
        <v>5901</v>
      </c>
      <c r="C945" s="832" t="s">
        <v>5395</v>
      </c>
      <c r="D945" s="832" t="s">
        <v>5446</v>
      </c>
      <c r="E945" s="832"/>
      <c r="F945" s="849">
        <v>4</v>
      </c>
      <c r="G945" s="849">
        <v>17259.64</v>
      </c>
      <c r="H945" s="849"/>
      <c r="I945" s="849">
        <v>4314.91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" customHeight="1" x14ac:dyDescent="0.3">
      <c r="A946" s="831" t="s">
        <v>590</v>
      </c>
      <c r="B946" s="832" t="s">
        <v>5901</v>
      </c>
      <c r="C946" s="832" t="s">
        <v>5395</v>
      </c>
      <c r="D946" s="832" t="s">
        <v>5447</v>
      </c>
      <c r="E946" s="832"/>
      <c r="F946" s="849">
        <v>18</v>
      </c>
      <c r="G946" s="849">
        <v>155336.94</v>
      </c>
      <c r="H946" s="849"/>
      <c r="I946" s="849">
        <v>8629.83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590</v>
      </c>
      <c r="B947" s="832" t="s">
        <v>5901</v>
      </c>
      <c r="C947" s="832" t="s">
        <v>5395</v>
      </c>
      <c r="D947" s="832" t="s">
        <v>5449</v>
      </c>
      <c r="E947" s="832" t="s">
        <v>1075</v>
      </c>
      <c r="F947" s="849"/>
      <c r="G947" s="849"/>
      <c r="H947" s="849"/>
      <c r="I947" s="849"/>
      <c r="J947" s="849"/>
      <c r="K947" s="849"/>
      <c r="L947" s="849"/>
      <c r="M947" s="849"/>
      <c r="N947" s="849">
        <v>3.9000000000000004</v>
      </c>
      <c r="O947" s="849">
        <v>9289.01</v>
      </c>
      <c r="P947" s="837"/>
      <c r="Q947" s="850">
        <v>2381.7974358974357</v>
      </c>
    </row>
    <row r="948" spans="1:17" ht="14.4" customHeight="1" x14ac:dyDescent="0.3">
      <c r="A948" s="831" t="s">
        <v>590</v>
      </c>
      <c r="B948" s="832" t="s">
        <v>5901</v>
      </c>
      <c r="C948" s="832" t="s">
        <v>5395</v>
      </c>
      <c r="D948" s="832" t="s">
        <v>5939</v>
      </c>
      <c r="E948" s="832" t="s">
        <v>5940</v>
      </c>
      <c r="F948" s="849">
        <v>141</v>
      </c>
      <c r="G948" s="849">
        <v>30907.200000000001</v>
      </c>
      <c r="H948" s="849">
        <v>2.6603773584905661</v>
      </c>
      <c r="I948" s="849">
        <v>219.20000000000002</v>
      </c>
      <c r="J948" s="849">
        <v>53</v>
      </c>
      <c r="K948" s="849">
        <v>11617.6</v>
      </c>
      <c r="L948" s="849">
        <v>1</v>
      </c>
      <c r="M948" s="849">
        <v>219.20000000000002</v>
      </c>
      <c r="N948" s="849">
        <v>55.5</v>
      </c>
      <c r="O948" s="849">
        <v>12165.6</v>
      </c>
      <c r="P948" s="837">
        <v>1.0471698113207548</v>
      </c>
      <c r="Q948" s="850">
        <v>219.20000000000002</v>
      </c>
    </row>
    <row r="949" spans="1:17" ht="14.4" customHeight="1" x14ac:dyDescent="0.3">
      <c r="A949" s="831" t="s">
        <v>590</v>
      </c>
      <c r="B949" s="832" t="s">
        <v>5901</v>
      </c>
      <c r="C949" s="832" t="s">
        <v>5395</v>
      </c>
      <c r="D949" s="832" t="s">
        <v>5941</v>
      </c>
      <c r="E949" s="832"/>
      <c r="F949" s="849">
        <v>57.2</v>
      </c>
      <c r="G949" s="849">
        <v>3080.76</v>
      </c>
      <c r="H949" s="849"/>
      <c r="I949" s="849">
        <v>53.859440559440557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590</v>
      </c>
      <c r="B950" s="832" t="s">
        <v>5901</v>
      </c>
      <c r="C950" s="832" t="s">
        <v>5395</v>
      </c>
      <c r="D950" s="832" t="s">
        <v>5942</v>
      </c>
      <c r="E950" s="832" t="s">
        <v>5943</v>
      </c>
      <c r="F950" s="849"/>
      <c r="G950" s="849"/>
      <c r="H950" s="849"/>
      <c r="I950" s="849"/>
      <c r="J950" s="849"/>
      <c r="K950" s="849"/>
      <c r="L950" s="849"/>
      <c r="M950" s="849"/>
      <c r="N950" s="849">
        <v>0.1</v>
      </c>
      <c r="O950" s="849">
        <v>434.11</v>
      </c>
      <c r="P950" s="837"/>
      <c r="Q950" s="850">
        <v>4341.0999999999995</v>
      </c>
    </row>
    <row r="951" spans="1:17" ht="14.4" customHeight="1" x14ac:dyDescent="0.3">
      <c r="A951" s="831" t="s">
        <v>590</v>
      </c>
      <c r="B951" s="832" t="s">
        <v>5901</v>
      </c>
      <c r="C951" s="832" t="s">
        <v>5395</v>
      </c>
      <c r="D951" s="832" t="s">
        <v>5944</v>
      </c>
      <c r="E951" s="832" t="s">
        <v>5945</v>
      </c>
      <c r="F951" s="849">
        <v>15</v>
      </c>
      <c r="G951" s="849">
        <v>986.25</v>
      </c>
      <c r="H951" s="849"/>
      <c r="I951" s="849">
        <v>65.75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590</v>
      </c>
      <c r="B952" s="832" t="s">
        <v>5901</v>
      </c>
      <c r="C952" s="832" t="s">
        <v>5395</v>
      </c>
      <c r="D952" s="832" t="s">
        <v>5946</v>
      </c>
      <c r="E952" s="832" t="s">
        <v>2182</v>
      </c>
      <c r="F952" s="849"/>
      <c r="G952" s="849"/>
      <c r="H952" s="849"/>
      <c r="I952" s="849"/>
      <c r="J952" s="849">
        <v>12</v>
      </c>
      <c r="K952" s="849">
        <v>529.55999999999995</v>
      </c>
      <c r="L952" s="849">
        <v>1</v>
      </c>
      <c r="M952" s="849">
        <v>44.129999999999995</v>
      </c>
      <c r="N952" s="849">
        <v>4</v>
      </c>
      <c r="O952" s="849">
        <v>176.52</v>
      </c>
      <c r="P952" s="837">
        <v>0.33333333333333337</v>
      </c>
      <c r="Q952" s="850">
        <v>44.13</v>
      </c>
    </row>
    <row r="953" spans="1:17" ht="14.4" customHeight="1" x14ac:dyDescent="0.3">
      <c r="A953" s="831" t="s">
        <v>590</v>
      </c>
      <c r="B953" s="832" t="s">
        <v>5901</v>
      </c>
      <c r="C953" s="832" t="s">
        <v>5395</v>
      </c>
      <c r="D953" s="832" t="s">
        <v>5452</v>
      </c>
      <c r="E953" s="832" t="s">
        <v>5453</v>
      </c>
      <c r="F953" s="849">
        <v>132</v>
      </c>
      <c r="G953" s="849">
        <v>169931.51999999999</v>
      </c>
      <c r="H953" s="849">
        <v>1.1282051282051282</v>
      </c>
      <c r="I953" s="849">
        <v>1287.3599999999999</v>
      </c>
      <c r="J953" s="849">
        <v>117</v>
      </c>
      <c r="K953" s="849">
        <v>150621.12</v>
      </c>
      <c r="L953" s="849">
        <v>1</v>
      </c>
      <c r="M953" s="849">
        <v>1287.3599999999999</v>
      </c>
      <c r="N953" s="849"/>
      <c r="O953" s="849"/>
      <c r="P953" s="837"/>
      <c r="Q953" s="850"/>
    </row>
    <row r="954" spans="1:17" ht="14.4" customHeight="1" x14ac:dyDescent="0.3">
      <c r="A954" s="831" t="s">
        <v>590</v>
      </c>
      <c r="B954" s="832" t="s">
        <v>5901</v>
      </c>
      <c r="C954" s="832" t="s">
        <v>5395</v>
      </c>
      <c r="D954" s="832" t="s">
        <v>5454</v>
      </c>
      <c r="E954" s="832" t="s">
        <v>5455</v>
      </c>
      <c r="F954" s="849"/>
      <c r="G954" s="849"/>
      <c r="H954" s="849"/>
      <c r="I954" s="849"/>
      <c r="J954" s="849">
        <v>5.2</v>
      </c>
      <c r="K954" s="849">
        <v>3575.81</v>
      </c>
      <c r="L954" s="849">
        <v>1</v>
      </c>
      <c r="M954" s="849">
        <v>687.65576923076924</v>
      </c>
      <c r="N954" s="849">
        <v>30.1</v>
      </c>
      <c r="O954" s="849">
        <v>20698.53</v>
      </c>
      <c r="P954" s="837">
        <v>5.7884870840452933</v>
      </c>
      <c r="Q954" s="850">
        <v>687.65880398671084</v>
      </c>
    </row>
    <row r="955" spans="1:17" ht="14.4" customHeight="1" x14ac:dyDescent="0.3">
      <c r="A955" s="831" t="s">
        <v>590</v>
      </c>
      <c r="B955" s="832" t="s">
        <v>5901</v>
      </c>
      <c r="C955" s="832" t="s">
        <v>5395</v>
      </c>
      <c r="D955" s="832" t="s">
        <v>5456</v>
      </c>
      <c r="E955" s="832" t="s">
        <v>5455</v>
      </c>
      <c r="F955" s="849"/>
      <c r="G955" s="849"/>
      <c r="H955" s="849"/>
      <c r="I955" s="849"/>
      <c r="J955" s="849"/>
      <c r="K955" s="849"/>
      <c r="L955" s="849"/>
      <c r="M955" s="849"/>
      <c r="N955" s="849">
        <v>234.8</v>
      </c>
      <c r="O955" s="849">
        <v>24839.39</v>
      </c>
      <c r="P955" s="837"/>
      <c r="Q955" s="850">
        <v>105.78956558773423</v>
      </c>
    </row>
    <row r="956" spans="1:17" ht="14.4" customHeight="1" x14ac:dyDescent="0.3">
      <c r="A956" s="831" t="s">
        <v>590</v>
      </c>
      <c r="B956" s="832" t="s">
        <v>5901</v>
      </c>
      <c r="C956" s="832" t="s">
        <v>5395</v>
      </c>
      <c r="D956" s="832" t="s">
        <v>5947</v>
      </c>
      <c r="E956" s="832" t="s">
        <v>5948</v>
      </c>
      <c r="F956" s="849">
        <v>0.3</v>
      </c>
      <c r="G956" s="849">
        <v>229.56</v>
      </c>
      <c r="H956" s="849">
        <v>0.18181818181818182</v>
      </c>
      <c r="I956" s="849">
        <v>765.2</v>
      </c>
      <c r="J956" s="849">
        <v>1.65</v>
      </c>
      <c r="K956" s="849">
        <v>1262.58</v>
      </c>
      <c r="L956" s="849">
        <v>1</v>
      </c>
      <c r="M956" s="849">
        <v>765.2</v>
      </c>
      <c r="N956" s="849">
        <v>0.45</v>
      </c>
      <c r="O956" s="849">
        <v>344.34</v>
      </c>
      <c r="P956" s="837">
        <v>0.27272727272727271</v>
      </c>
      <c r="Q956" s="850">
        <v>765.19999999999993</v>
      </c>
    </row>
    <row r="957" spans="1:17" ht="14.4" customHeight="1" x14ac:dyDescent="0.3">
      <c r="A957" s="831" t="s">
        <v>590</v>
      </c>
      <c r="B957" s="832" t="s">
        <v>5901</v>
      </c>
      <c r="C957" s="832" t="s">
        <v>5395</v>
      </c>
      <c r="D957" s="832" t="s">
        <v>5949</v>
      </c>
      <c r="E957" s="832" t="s">
        <v>5950</v>
      </c>
      <c r="F957" s="849"/>
      <c r="G957" s="849"/>
      <c r="H957" s="849"/>
      <c r="I957" s="849"/>
      <c r="J957" s="849"/>
      <c r="K957" s="849"/>
      <c r="L957" s="849"/>
      <c r="M957" s="849"/>
      <c r="N957" s="849">
        <v>0.8</v>
      </c>
      <c r="O957" s="849">
        <v>707.16</v>
      </c>
      <c r="P957" s="837"/>
      <c r="Q957" s="850">
        <v>883.94999999999993</v>
      </c>
    </row>
    <row r="958" spans="1:17" ht="14.4" customHeight="1" x14ac:dyDescent="0.3">
      <c r="A958" s="831" t="s">
        <v>590</v>
      </c>
      <c r="B958" s="832" t="s">
        <v>5901</v>
      </c>
      <c r="C958" s="832" t="s">
        <v>5395</v>
      </c>
      <c r="D958" s="832" t="s">
        <v>5951</v>
      </c>
      <c r="E958" s="832" t="s">
        <v>5952</v>
      </c>
      <c r="F958" s="849">
        <v>198</v>
      </c>
      <c r="G958" s="849">
        <v>43639.200000000004</v>
      </c>
      <c r="H958" s="849">
        <v>10.734663957532852</v>
      </c>
      <c r="I958" s="849">
        <v>220.40000000000003</v>
      </c>
      <c r="J958" s="849">
        <v>24.5</v>
      </c>
      <c r="K958" s="849">
        <v>4065.26</v>
      </c>
      <c r="L958" s="849">
        <v>1</v>
      </c>
      <c r="M958" s="849">
        <v>165.92897959183674</v>
      </c>
      <c r="N958" s="849">
        <v>175.95</v>
      </c>
      <c r="O958" s="849">
        <v>29195.33</v>
      </c>
      <c r="P958" s="837">
        <v>7.1816636574290449</v>
      </c>
      <c r="Q958" s="850">
        <v>165.92969593634558</v>
      </c>
    </row>
    <row r="959" spans="1:17" ht="14.4" customHeight="1" x14ac:dyDescent="0.3">
      <c r="A959" s="831" t="s">
        <v>590</v>
      </c>
      <c r="B959" s="832" t="s">
        <v>5901</v>
      </c>
      <c r="C959" s="832" t="s">
        <v>5395</v>
      </c>
      <c r="D959" s="832" t="s">
        <v>5460</v>
      </c>
      <c r="E959" s="832" t="s">
        <v>5461</v>
      </c>
      <c r="F959" s="849"/>
      <c r="G959" s="849"/>
      <c r="H959" s="849"/>
      <c r="I959" s="849"/>
      <c r="J959" s="849">
        <v>2</v>
      </c>
      <c r="K959" s="849">
        <v>665.2</v>
      </c>
      <c r="L959" s="849">
        <v>1</v>
      </c>
      <c r="M959" s="849">
        <v>332.6</v>
      </c>
      <c r="N959" s="849">
        <v>2.1500000000000004</v>
      </c>
      <c r="O959" s="849">
        <v>506.23</v>
      </c>
      <c r="P959" s="837">
        <v>0.76101924233313289</v>
      </c>
      <c r="Q959" s="850">
        <v>235.45581395348833</v>
      </c>
    </row>
    <row r="960" spans="1:17" ht="14.4" customHeight="1" x14ac:dyDescent="0.3">
      <c r="A960" s="831" t="s">
        <v>590</v>
      </c>
      <c r="B960" s="832" t="s">
        <v>5901</v>
      </c>
      <c r="C960" s="832" t="s">
        <v>5395</v>
      </c>
      <c r="D960" s="832" t="s">
        <v>5953</v>
      </c>
      <c r="E960" s="832" t="s">
        <v>5954</v>
      </c>
      <c r="F960" s="849">
        <v>0.55000000000000004</v>
      </c>
      <c r="G960" s="849">
        <v>329.89</v>
      </c>
      <c r="H960" s="849"/>
      <c r="I960" s="849">
        <v>599.79999999999995</v>
      </c>
      <c r="J960" s="849"/>
      <c r="K960" s="849"/>
      <c r="L960" s="849"/>
      <c r="M960" s="849"/>
      <c r="N960" s="849">
        <v>2.6</v>
      </c>
      <c r="O960" s="849">
        <v>1559.53</v>
      </c>
      <c r="P960" s="837"/>
      <c r="Q960" s="850">
        <v>599.81923076923078</v>
      </c>
    </row>
    <row r="961" spans="1:17" ht="14.4" customHeight="1" x14ac:dyDescent="0.3">
      <c r="A961" s="831" t="s">
        <v>590</v>
      </c>
      <c r="B961" s="832" t="s">
        <v>5901</v>
      </c>
      <c r="C961" s="832" t="s">
        <v>5395</v>
      </c>
      <c r="D961" s="832" t="s">
        <v>5955</v>
      </c>
      <c r="E961" s="832" t="s">
        <v>1741</v>
      </c>
      <c r="F961" s="849">
        <v>11</v>
      </c>
      <c r="G961" s="849">
        <v>1017.3900000000001</v>
      </c>
      <c r="H961" s="849"/>
      <c r="I961" s="849">
        <v>92.490000000000009</v>
      </c>
      <c r="J961" s="849"/>
      <c r="K961" s="849"/>
      <c r="L961" s="849"/>
      <c r="M961" s="849"/>
      <c r="N961" s="849">
        <v>12</v>
      </c>
      <c r="O961" s="849">
        <v>1109.8800000000001</v>
      </c>
      <c r="P961" s="837"/>
      <c r="Q961" s="850">
        <v>92.490000000000009</v>
      </c>
    </row>
    <row r="962" spans="1:17" ht="14.4" customHeight="1" x14ac:dyDescent="0.3">
      <c r="A962" s="831" t="s">
        <v>590</v>
      </c>
      <c r="B962" s="832" t="s">
        <v>5901</v>
      </c>
      <c r="C962" s="832" t="s">
        <v>5395</v>
      </c>
      <c r="D962" s="832" t="s">
        <v>5462</v>
      </c>
      <c r="E962" s="832" t="s">
        <v>1293</v>
      </c>
      <c r="F962" s="849"/>
      <c r="G962" s="849"/>
      <c r="H962" s="849"/>
      <c r="I962" s="849"/>
      <c r="J962" s="849"/>
      <c r="K962" s="849"/>
      <c r="L962" s="849"/>
      <c r="M962" s="849"/>
      <c r="N962" s="849">
        <v>226</v>
      </c>
      <c r="O962" s="849">
        <v>290943.35999999999</v>
      </c>
      <c r="P962" s="837"/>
      <c r="Q962" s="850">
        <v>1287.3599999999999</v>
      </c>
    </row>
    <row r="963" spans="1:17" ht="14.4" customHeight="1" x14ac:dyDescent="0.3">
      <c r="A963" s="831" t="s">
        <v>590</v>
      </c>
      <c r="B963" s="832" t="s">
        <v>5901</v>
      </c>
      <c r="C963" s="832" t="s">
        <v>5395</v>
      </c>
      <c r="D963" s="832" t="s">
        <v>5956</v>
      </c>
      <c r="E963" s="832" t="s">
        <v>5477</v>
      </c>
      <c r="F963" s="849">
        <v>0.6</v>
      </c>
      <c r="G963" s="849">
        <v>4353.63</v>
      </c>
      <c r="H963" s="849"/>
      <c r="I963" s="849">
        <v>7256.05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590</v>
      </c>
      <c r="B964" s="832" t="s">
        <v>5901</v>
      </c>
      <c r="C964" s="832" t="s">
        <v>5395</v>
      </c>
      <c r="D964" s="832" t="s">
        <v>5957</v>
      </c>
      <c r="E964" s="832" t="s">
        <v>5958</v>
      </c>
      <c r="F964" s="849"/>
      <c r="G964" s="849"/>
      <c r="H964" s="849"/>
      <c r="I964" s="849"/>
      <c r="J964" s="849"/>
      <c r="K964" s="849"/>
      <c r="L964" s="849"/>
      <c r="M964" s="849"/>
      <c r="N964" s="849">
        <v>2.6</v>
      </c>
      <c r="O964" s="849">
        <v>1018.68</v>
      </c>
      <c r="P964" s="837"/>
      <c r="Q964" s="850">
        <v>391.79999999999995</v>
      </c>
    </row>
    <row r="965" spans="1:17" ht="14.4" customHeight="1" x14ac:dyDescent="0.3">
      <c r="A965" s="831" t="s">
        <v>590</v>
      </c>
      <c r="B965" s="832" t="s">
        <v>5901</v>
      </c>
      <c r="C965" s="832" t="s">
        <v>5395</v>
      </c>
      <c r="D965" s="832" t="s">
        <v>5959</v>
      </c>
      <c r="E965" s="832" t="s">
        <v>940</v>
      </c>
      <c r="F965" s="849">
        <v>12.6</v>
      </c>
      <c r="G965" s="849">
        <v>9646.56</v>
      </c>
      <c r="H965" s="849">
        <v>10.5</v>
      </c>
      <c r="I965" s="849">
        <v>765.6</v>
      </c>
      <c r="J965" s="849">
        <v>1.2</v>
      </c>
      <c r="K965" s="849">
        <v>918.72</v>
      </c>
      <c r="L965" s="849">
        <v>1</v>
      </c>
      <c r="M965" s="849">
        <v>765.6</v>
      </c>
      <c r="N965" s="849">
        <v>17</v>
      </c>
      <c r="O965" s="849">
        <v>12860.5</v>
      </c>
      <c r="P965" s="837">
        <v>13.998280215952629</v>
      </c>
      <c r="Q965" s="850">
        <v>756.5</v>
      </c>
    </row>
    <row r="966" spans="1:17" ht="14.4" customHeight="1" x14ac:dyDescent="0.3">
      <c r="A966" s="831" t="s">
        <v>590</v>
      </c>
      <c r="B966" s="832" t="s">
        <v>5901</v>
      </c>
      <c r="C966" s="832" t="s">
        <v>5395</v>
      </c>
      <c r="D966" s="832" t="s">
        <v>5960</v>
      </c>
      <c r="E966" s="832" t="s">
        <v>5961</v>
      </c>
      <c r="F966" s="849"/>
      <c r="G966" s="849"/>
      <c r="H966" s="849"/>
      <c r="I966" s="849"/>
      <c r="J966" s="849">
        <v>13.700000000000001</v>
      </c>
      <c r="K966" s="849">
        <v>5289.15</v>
      </c>
      <c r="L966" s="849">
        <v>1</v>
      </c>
      <c r="M966" s="849">
        <v>386.06934306569337</v>
      </c>
      <c r="N966" s="849">
        <v>0.4</v>
      </c>
      <c r="O966" s="849">
        <v>154.41999999999999</v>
      </c>
      <c r="P966" s="837">
        <v>2.9195617443256477E-2</v>
      </c>
      <c r="Q966" s="850">
        <v>386.04999999999995</v>
      </c>
    </row>
    <row r="967" spans="1:17" ht="14.4" customHeight="1" x14ac:dyDescent="0.3">
      <c r="A967" s="831" t="s">
        <v>590</v>
      </c>
      <c r="B967" s="832" t="s">
        <v>5901</v>
      </c>
      <c r="C967" s="832" t="s">
        <v>5395</v>
      </c>
      <c r="D967" s="832" t="s">
        <v>5962</v>
      </c>
      <c r="E967" s="832" t="s">
        <v>5961</v>
      </c>
      <c r="F967" s="849">
        <v>1.1000000000000001</v>
      </c>
      <c r="G967" s="849">
        <v>849.36</v>
      </c>
      <c r="H967" s="849"/>
      <c r="I967" s="849">
        <v>772.14545454545453</v>
      </c>
      <c r="J967" s="849"/>
      <c r="K967" s="849"/>
      <c r="L967" s="849"/>
      <c r="M967" s="849"/>
      <c r="N967" s="849">
        <v>0.4</v>
      </c>
      <c r="O967" s="849">
        <v>308.86</v>
      </c>
      <c r="P967" s="837"/>
      <c r="Q967" s="850">
        <v>772.15</v>
      </c>
    </row>
    <row r="968" spans="1:17" ht="14.4" customHeight="1" x14ac:dyDescent="0.3">
      <c r="A968" s="831" t="s">
        <v>590</v>
      </c>
      <c r="B968" s="832" t="s">
        <v>5901</v>
      </c>
      <c r="C968" s="832" t="s">
        <v>5395</v>
      </c>
      <c r="D968" s="832" t="s">
        <v>5466</v>
      </c>
      <c r="E968" s="832" t="s">
        <v>5467</v>
      </c>
      <c r="F968" s="849"/>
      <c r="G968" s="849"/>
      <c r="H968" s="849"/>
      <c r="I968" s="849"/>
      <c r="J968" s="849"/>
      <c r="K968" s="849"/>
      <c r="L968" s="849"/>
      <c r="M968" s="849"/>
      <c r="N968" s="849">
        <v>0.67999999999999994</v>
      </c>
      <c r="O968" s="849">
        <v>2067.0100000000002</v>
      </c>
      <c r="P968" s="837"/>
      <c r="Q968" s="850">
        <v>3039.7205882352946</v>
      </c>
    </row>
    <row r="969" spans="1:17" ht="14.4" customHeight="1" x14ac:dyDescent="0.3">
      <c r="A969" s="831" t="s">
        <v>590</v>
      </c>
      <c r="B969" s="832" t="s">
        <v>5901</v>
      </c>
      <c r="C969" s="832" t="s">
        <v>5395</v>
      </c>
      <c r="D969" s="832" t="s">
        <v>5963</v>
      </c>
      <c r="E969" s="832" t="s">
        <v>1317</v>
      </c>
      <c r="F969" s="849"/>
      <c r="G969" s="849"/>
      <c r="H969" s="849"/>
      <c r="I969" s="849"/>
      <c r="J969" s="849"/>
      <c r="K969" s="849"/>
      <c r="L969" s="849"/>
      <c r="M969" s="849"/>
      <c r="N969" s="849">
        <v>6</v>
      </c>
      <c r="O969" s="849">
        <v>5179.0199999999995</v>
      </c>
      <c r="P969" s="837"/>
      <c r="Q969" s="850">
        <v>863.17</v>
      </c>
    </row>
    <row r="970" spans="1:17" ht="14.4" customHeight="1" x14ac:dyDescent="0.3">
      <c r="A970" s="831" t="s">
        <v>590</v>
      </c>
      <c r="B970" s="832" t="s">
        <v>5901</v>
      </c>
      <c r="C970" s="832" t="s">
        <v>5395</v>
      </c>
      <c r="D970" s="832" t="s">
        <v>5468</v>
      </c>
      <c r="E970" s="832"/>
      <c r="F970" s="849">
        <v>2.5499999999999998</v>
      </c>
      <c r="G970" s="849">
        <v>390.65999999999997</v>
      </c>
      <c r="H970" s="849">
        <v>0.80708205933393928</v>
      </c>
      <c r="I970" s="849">
        <v>153.19999999999999</v>
      </c>
      <c r="J970" s="849">
        <v>3.54</v>
      </c>
      <c r="K970" s="849">
        <v>484.03999999999996</v>
      </c>
      <c r="L970" s="849">
        <v>1</v>
      </c>
      <c r="M970" s="849">
        <v>136.73446327683615</v>
      </c>
      <c r="N970" s="849"/>
      <c r="O970" s="849"/>
      <c r="P970" s="837"/>
      <c r="Q970" s="850"/>
    </row>
    <row r="971" spans="1:17" ht="14.4" customHeight="1" x14ac:dyDescent="0.3">
      <c r="A971" s="831" t="s">
        <v>590</v>
      </c>
      <c r="B971" s="832" t="s">
        <v>5901</v>
      </c>
      <c r="C971" s="832" t="s">
        <v>5395</v>
      </c>
      <c r="D971" s="832" t="s">
        <v>5964</v>
      </c>
      <c r="E971" s="832"/>
      <c r="F971" s="849">
        <v>69.7</v>
      </c>
      <c r="G971" s="849">
        <v>34448.5</v>
      </c>
      <c r="H971" s="849">
        <v>1.2314488188300834</v>
      </c>
      <c r="I971" s="849">
        <v>494.23959827833568</v>
      </c>
      <c r="J971" s="849">
        <v>56.6</v>
      </c>
      <c r="K971" s="849">
        <v>27973.96</v>
      </c>
      <c r="L971" s="849">
        <v>1</v>
      </c>
      <c r="M971" s="849">
        <v>494.23957597173143</v>
      </c>
      <c r="N971" s="849"/>
      <c r="O971" s="849"/>
      <c r="P971" s="837"/>
      <c r="Q971" s="850"/>
    </row>
    <row r="972" spans="1:17" ht="14.4" customHeight="1" x14ac:dyDescent="0.3">
      <c r="A972" s="831" t="s">
        <v>590</v>
      </c>
      <c r="B972" s="832" t="s">
        <v>5901</v>
      </c>
      <c r="C972" s="832" t="s">
        <v>5395</v>
      </c>
      <c r="D972" s="832" t="s">
        <v>5965</v>
      </c>
      <c r="E972" s="832"/>
      <c r="F972" s="849">
        <v>12</v>
      </c>
      <c r="G972" s="849">
        <v>3231.3599999999997</v>
      </c>
      <c r="H972" s="849"/>
      <c r="I972" s="849">
        <v>269.27999999999997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590</v>
      </c>
      <c r="B973" s="832" t="s">
        <v>5901</v>
      </c>
      <c r="C973" s="832" t="s">
        <v>5395</v>
      </c>
      <c r="D973" s="832" t="s">
        <v>5966</v>
      </c>
      <c r="E973" s="832"/>
      <c r="F973" s="849">
        <v>48.86</v>
      </c>
      <c r="G973" s="849">
        <v>150410.12</v>
      </c>
      <c r="H973" s="849"/>
      <c r="I973" s="849">
        <v>3078.3896848137533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590</v>
      </c>
      <c r="B974" s="832" t="s">
        <v>5901</v>
      </c>
      <c r="C974" s="832" t="s">
        <v>5395</v>
      </c>
      <c r="D974" s="832" t="s">
        <v>5967</v>
      </c>
      <c r="E974" s="832" t="s">
        <v>2186</v>
      </c>
      <c r="F974" s="849"/>
      <c r="G974" s="849"/>
      <c r="H974" s="849"/>
      <c r="I974" s="849"/>
      <c r="J974" s="849"/>
      <c r="K974" s="849"/>
      <c r="L974" s="849"/>
      <c r="M974" s="849"/>
      <c r="N974" s="849">
        <v>0.1</v>
      </c>
      <c r="O974" s="849">
        <v>38.26</v>
      </c>
      <c r="P974" s="837"/>
      <c r="Q974" s="850">
        <v>382.59999999999997</v>
      </c>
    </row>
    <row r="975" spans="1:17" ht="14.4" customHeight="1" x14ac:dyDescent="0.3">
      <c r="A975" s="831" t="s">
        <v>590</v>
      </c>
      <c r="B975" s="832" t="s">
        <v>5901</v>
      </c>
      <c r="C975" s="832" t="s">
        <v>5395</v>
      </c>
      <c r="D975" s="832" t="s">
        <v>5968</v>
      </c>
      <c r="E975" s="832" t="s">
        <v>5969</v>
      </c>
      <c r="F975" s="849"/>
      <c r="G975" s="849"/>
      <c r="H975" s="849"/>
      <c r="I975" s="849"/>
      <c r="J975" s="849"/>
      <c r="K975" s="849"/>
      <c r="L975" s="849"/>
      <c r="M975" s="849"/>
      <c r="N975" s="849">
        <v>4</v>
      </c>
      <c r="O975" s="849">
        <v>15158.28</v>
      </c>
      <c r="P975" s="837"/>
      <c r="Q975" s="850">
        <v>3789.57</v>
      </c>
    </row>
    <row r="976" spans="1:17" ht="14.4" customHeight="1" x14ac:dyDescent="0.3">
      <c r="A976" s="831" t="s">
        <v>590</v>
      </c>
      <c r="B976" s="832" t="s">
        <v>5901</v>
      </c>
      <c r="C976" s="832" t="s">
        <v>5395</v>
      </c>
      <c r="D976" s="832" t="s">
        <v>5970</v>
      </c>
      <c r="E976" s="832" t="s">
        <v>5969</v>
      </c>
      <c r="F976" s="849">
        <v>0.8</v>
      </c>
      <c r="G976" s="849">
        <v>17973.759999999998</v>
      </c>
      <c r="H976" s="849"/>
      <c r="I976" s="849">
        <v>22467.199999999997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590</v>
      </c>
      <c r="B977" s="832" t="s">
        <v>5901</v>
      </c>
      <c r="C977" s="832" t="s">
        <v>5395</v>
      </c>
      <c r="D977" s="832" t="s">
        <v>5474</v>
      </c>
      <c r="E977" s="832" t="s">
        <v>2224</v>
      </c>
      <c r="F977" s="849">
        <v>10.8</v>
      </c>
      <c r="G977" s="849">
        <v>48978.11</v>
      </c>
      <c r="H977" s="849">
        <v>0.7397262363593553</v>
      </c>
      <c r="I977" s="849">
        <v>4535.010185185185</v>
      </c>
      <c r="J977" s="849">
        <v>14.600000000000001</v>
      </c>
      <c r="K977" s="849">
        <v>66211.13</v>
      </c>
      <c r="L977" s="849">
        <v>1</v>
      </c>
      <c r="M977" s="849">
        <v>4535.0089041095889</v>
      </c>
      <c r="N977" s="849">
        <v>7.3999999999999995</v>
      </c>
      <c r="O977" s="849">
        <v>30378.22</v>
      </c>
      <c r="P977" s="837">
        <v>0.4588083604674924</v>
      </c>
      <c r="Q977" s="850">
        <v>4105.1648648648652</v>
      </c>
    </row>
    <row r="978" spans="1:17" ht="14.4" customHeight="1" x14ac:dyDescent="0.3">
      <c r="A978" s="831" t="s">
        <v>590</v>
      </c>
      <c r="B978" s="832" t="s">
        <v>5901</v>
      </c>
      <c r="C978" s="832" t="s">
        <v>5395</v>
      </c>
      <c r="D978" s="832" t="s">
        <v>5475</v>
      </c>
      <c r="E978" s="832" t="s">
        <v>2224</v>
      </c>
      <c r="F978" s="849">
        <v>48.8</v>
      </c>
      <c r="G978" s="849">
        <v>340980.24</v>
      </c>
      <c r="H978" s="849">
        <v>1.0295690650494069</v>
      </c>
      <c r="I978" s="849">
        <v>6987.3</v>
      </c>
      <c r="J978" s="849">
        <v>49.2</v>
      </c>
      <c r="K978" s="849">
        <v>331187.33999999997</v>
      </c>
      <c r="L978" s="849">
        <v>1</v>
      </c>
      <c r="M978" s="849">
        <v>6731.4499999999989</v>
      </c>
      <c r="N978" s="849">
        <v>53.419999999999995</v>
      </c>
      <c r="O978" s="849">
        <v>330578.77</v>
      </c>
      <c r="P978" s="837">
        <v>0.99816245995393438</v>
      </c>
      <c r="Q978" s="850">
        <v>6188.2959565705742</v>
      </c>
    </row>
    <row r="979" spans="1:17" ht="14.4" customHeight="1" x14ac:dyDescent="0.3">
      <c r="A979" s="831" t="s">
        <v>590</v>
      </c>
      <c r="B979" s="832" t="s">
        <v>5901</v>
      </c>
      <c r="C979" s="832" t="s">
        <v>5395</v>
      </c>
      <c r="D979" s="832" t="s">
        <v>5478</v>
      </c>
      <c r="E979" s="832" t="s">
        <v>5479</v>
      </c>
      <c r="F979" s="849">
        <v>23.5</v>
      </c>
      <c r="G979" s="849">
        <v>231742.59</v>
      </c>
      <c r="H979" s="849">
        <v>2.8262773535685408</v>
      </c>
      <c r="I979" s="849">
        <v>9861.3868085106387</v>
      </c>
      <c r="J979" s="849">
        <v>8.4</v>
      </c>
      <c r="K979" s="849">
        <v>81995.7</v>
      </c>
      <c r="L979" s="849">
        <v>1</v>
      </c>
      <c r="M979" s="849">
        <v>9761.3928571428569</v>
      </c>
      <c r="N979" s="849"/>
      <c r="O979" s="849"/>
      <c r="P979" s="837"/>
      <c r="Q979" s="850"/>
    </row>
    <row r="980" spans="1:17" ht="14.4" customHeight="1" x14ac:dyDescent="0.3">
      <c r="A980" s="831" t="s">
        <v>590</v>
      </c>
      <c r="B980" s="832" t="s">
        <v>5901</v>
      </c>
      <c r="C980" s="832" t="s">
        <v>5395</v>
      </c>
      <c r="D980" s="832" t="s">
        <v>5483</v>
      </c>
      <c r="E980" s="832" t="s">
        <v>5481</v>
      </c>
      <c r="F980" s="849">
        <v>4</v>
      </c>
      <c r="G980" s="849">
        <v>543494.40000000002</v>
      </c>
      <c r="H980" s="849"/>
      <c r="I980" s="849">
        <v>135873.60000000001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" customHeight="1" x14ac:dyDescent="0.3">
      <c r="A981" s="831" t="s">
        <v>590</v>
      </c>
      <c r="B981" s="832" t="s">
        <v>5901</v>
      </c>
      <c r="C981" s="832" t="s">
        <v>5395</v>
      </c>
      <c r="D981" s="832" t="s">
        <v>5484</v>
      </c>
      <c r="E981" s="832" t="s">
        <v>5645</v>
      </c>
      <c r="F981" s="849"/>
      <c r="G981" s="849"/>
      <c r="H981" s="849"/>
      <c r="I981" s="849"/>
      <c r="J981" s="849">
        <v>0</v>
      </c>
      <c r="K981" s="849">
        <v>0</v>
      </c>
      <c r="L981" s="849"/>
      <c r="M981" s="849"/>
      <c r="N981" s="849">
        <v>0</v>
      </c>
      <c r="O981" s="849">
        <v>0</v>
      </c>
      <c r="P981" s="837"/>
      <c r="Q981" s="850"/>
    </row>
    <row r="982" spans="1:17" ht="14.4" customHeight="1" x14ac:dyDescent="0.3">
      <c r="A982" s="831" t="s">
        <v>590</v>
      </c>
      <c r="B982" s="832" t="s">
        <v>5901</v>
      </c>
      <c r="C982" s="832" t="s">
        <v>5395</v>
      </c>
      <c r="D982" s="832" t="s">
        <v>5484</v>
      </c>
      <c r="E982" s="832" t="s">
        <v>5485</v>
      </c>
      <c r="F982" s="849"/>
      <c r="G982" s="849"/>
      <c r="H982" s="849"/>
      <c r="I982" s="849"/>
      <c r="J982" s="849">
        <v>3.8</v>
      </c>
      <c r="K982" s="849">
        <v>351142.42</v>
      </c>
      <c r="L982" s="849">
        <v>1</v>
      </c>
      <c r="M982" s="849">
        <v>92405.9</v>
      </c>
      <c r="N982" s="849">
        <v>1.35</v>
      </c>
      <c r="O982" s="849">
        <v>125030.79</v>
      </c>
      <c r="P982" s="837">
        <v>0.35606860031322901</v>
      </c>
      <c r="Q982" s="850">
        <v>92615.4</v>
      </c>
    </row>
    <row r="983" spans="1:17" ht="14.4" customHeight="1" x14ac:dyDescent="0.3">
      <c r="A983" s="831" t="s">
        <v>590</v>
      </c>
      <c r="B983" s="832" t="s">
        <v>5901</v>
      </c>
      <c r="C983" s="832" t="s">
        <v>5395</v>
      </c>
      <c r="D983" s="832" t="s">
        <v>5486</v>
      </c>
      <c r="E983" s="832" t="s">
        <v>5487</v>
      </c>
      <c r="F983" s="849">
        <v>2.7800000000000002</v>
      </c>
      <c r="G983" s="849">
        <v>74751.64</v>
      </c>
      <c r="H983" s="849"/>
      <c r="I983" s="849">
        <v>26889.079136690645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590</v>
      </c>
      <c r="B984" s="832" t="s">
        <v>5901</v>
      </c>
      <c r="C984" s="832" t="s">
        <v>5395</v>
      </c>
      <c r="D984" s="832" t="s">
        <v>5971</v>
      </c>
      <c r="E984" s="832" t="s">
        <v>1295</v>
      </c>
      <c r="F984" s="849">
        <v>5</v>
      </c>
      <c r="G984" s="849">
        <v>15863.9</v>
      </c>
      <c r="H984" s="849">
        <v>0.16129032258064516</v>
      </c>
      <c r="I984" s="849">
        <v>3172.7799999999997</v>
      </c>
      <c r="J984" s="849">
        <v>31</v>
      </c>
      <c r="K984" s="849">
        <v>98356.18</v>
      </c>
      <c r="L984" s="849">
        <v>1</v>
      </c>
      <c r="M984" s="849">
        <v>3172.7799999999997</v>
      </c>
      <c r="N984" s="849">
        <v>17</v>
      </c>
      <c r="O984" s="849">
        <v>53937.259999999995</v>
      </c>
      <c r="P984" s="837">
        <v>0.54838709677419351</v>
      </c>
      <c r="Q984" s="850">
        <v>3172.7799999999997</v>
      </c>
    </row>
    <row r="985" spans="1:17" ht="14.4" customHeight="1" x14ac:dyDescent="0.3">
      <c r="A985" s="831" t="s">
        <v>590</v>
      </c>
      <c r="B985" s="832" t="s">
        <v>5901</v>
      </c>
      <c r="C985" s="832" t="s">
        <v>5395</v>
      </c>
      <c r="D985" s="832" t="s">
        <v>5972</v>
      </c>
      <c r="E985" s="832" t="s">
        <v>1295</v>
      </c>
      <c r="F985" s="849">
        <v>2</v>
      </c>
      <c r="G985" s="849">
        <v>12691.14</v>
      </c>
      <c r="H985" s="849">
        <v>9.5238095238095233E-2</v>
      </c>
      <c r="I985" s="849">
        <v>6345.57</v>
      </c>
      <c r="J985" s="849">
        <v>21</v>
      </c>
      <c r="K985" s="849">
        <v>133256.97</v>
      </c>
      <c r="L985" s="849">
        <v>1</v>
      </c>
      <c r="M985" s="849">
        <v>6345.57</v>
      </c>
      <c r="N985" s="849">
        <v>14</v>
      </c>
      <c r="O985" s="849">
        <v>88837.98000000001</v>
      </c>
      <c r="P985" s="837">
        <v>0.66666666666666674</v>
      </c>
      <c r="Q985" s="850">
        <v>6345.5700000000006</v>
      </c>
    </row>
    <row r="986" spans="1:17" ht="14.4" customHeight="1" x14ac:dyDescent="0.3">
      <c r="A986" s="831" t="s">
        <v>590</v>
      </c>
      <c r="B986" s="832" t="s">
        <v>5901</v>
      </c>
      <c r="C986" s="832" t="s">
        <v>5395</v>
      </c>
      <c r="D986" s="832" t="s">
        <v>5973</v>
      </c>
      <c r="E986" s="832" t="s">
        <v>5974</v>
      </c>
      <c r="F986" s="849"/>
      <c r="G986" s="849"/>
      <c r="H986" s="849"/>
      <c r="I986" s="849"/>
      <c r="J986" s="849">
        <v>3</v>
      </c>
      <c r="K986" s="849">
        <v>1364.73</v>
      </c>
      <c r="L986" s="849">
        <v>1</v>
      </c>
      <c r="M986" s="849">
        <v>454.91</v>
      </c>
      <c r="N986" s="849">
        <v>69</v>
      </c>
      <c r="O986" s="849">
        <v>31388.79</v>
      </c>
      <c r="P986" s="837">
        <v>23</v>
      </c>
      <c r="Q986" s="850">
        <v>454.91</v>
      </c>
    </row>
    <row r="987" spans="1:17" ht="14.4" customHeight="1" x14ac:dyDescent="0.3">
      <c r="A987" s="831" t="s">
        <v>590</v>
      </c>
      <c r="B987" s="832" t="s">
        <v>5901</v>
      </c>
      <c r="C987" s="832" t="s">
        <v>5395</v>
      </c>
      <c r="D987" s="832" t="s">
        <v>5975</v>
      </c>
      <c r="E987" s="832" t="s">
        <v>2140</v>
      </c>
      <c r="F987" s="849"/>
      <c r="G987" s="849"/>
      <c r="H987" s="849"/>
      <c r="I987" s="849"/>
      <c r="J987" s="849">
        <v>73.599999999999994</v>
      </c>
      <c r="K987" s="849">
        <v>156444.16</v>
      </c>
      <c r="L987" s="849">
        <v>1</v>
      </c>
      <c r="M987" s="849">
        <v>2125.6000000000004</v>
      </c>
      <c r="N987" s="849">
        <v>81.3</v>
      </c>
      <c r="O987" s="849">
        <v>172811.27999999997</v>
      </c>
      <c r="P987" s="837">
        <v>1.1046195652173911</v>
      </c>
      <c r="Q987" s="850">
        <v>2125.6</v>
      </c>
    </row>
    <row r="988" spans="1:17" ht="14.4" customHeight="1" x14ac:dyDescent="0.3">
      <c r="A988" s="831" t="s">
        <v>590</v>
      </c>
      <c r="B988" s="832" t="s">
        <v>5901</v>
      </c>
      <c r="C988" s="832" t="s">
        <v>5395</v>
      </c>
      <c r="D988" s="832" t="s">
        <v>5976</v>
      </c>
      <c r="E988" s="832" t="s">
        <v>5977</v>
      </c>
      <c r="F988" s="849"/>
      <c r="G988" s="849"/>
      <c r="H988" s="849"/>
      <c r="I988" s="849"/>
      <c r="J988" s="849"/>
      <c r="K988" s="849"/>
      <c r="L988" s="849"/>
      <c r="M988" s="849"/>
      <c r="N988" s="849">
        <v>27</v>
      </c>
      <c r="O988" s="849">
        <v>220215.24</v>
      </c>
      <c r="P988" s="837"/>
      <c r="Q988" s="850">
        <v>8156.12</v>
      </c>
    </row>
    <row r="989" spans="1:17" ht="14.4" customHeight="1" x14ac:dyDescent="0.3">
      <c r="A989" s="831" t="s">
        <v>590</v>
      </c>
      <c r="B989" s="832" t="s">
        <v>5901</v>
      </c>
      <c r="C989" s="832" t="s">
        <v>5395</v>
      </c>
      <c r="D989" s="832" t="s">
        <v>5978</v>
      </c>
      <c r="E989" s="832" t="s">
        <v>5979</v>
      </c>
      <c r="F989" s="849">
        <v>29.3</v>
      </c>
      <c r="G989" s="849">
        <v>95627.34</v>
      </c>
      <c r="H989" s="849">
        <v>2.1386854065717595</v>
      </c>
      <c r="I989" s="849">
        <v>3263.7317406143343</v>
      </c>
      <c r="J989" s="849">
        <v>13.700000000000001</v>
      </c>
      <c r="K989" s="849">
        <v>44713.14</v>
      </c>
      <c r="L989" s="849">
        <v>1</v>
      </c>
      <c r="M989" s="849">
        <v>3263.7328467153284</v>
      </c>
      <c r="N989" s="849">
        <v>12.9</v>
      </c>
      <c r="O989" s="849">
        <v>42102.18</v>
      </c>
      <c r="P989" s="837">
        <v>0.94160642710397879</v>
      </c>
      <c r="Q989" s="850">
        <v>3263.7348837209302</v>
      </c>
    </row>
    <row r="990" spans="1:17" ht="14.4" customHeight="1" x14ac:dyDescent="0.3">
      <c r="A990" s="831" t="s">
        <v>590</v>
      </c>
      <c r="B990" s="832" t="s">
        <v>5901</v>
      </c>
      <c r="C990" s="832" t="s">
        <v>5395</v>
      </c>
      <c r="D990" s="832" t="s">
        <v>5980</v>
      </c>
      <c r="E990" s="832" t="s">
        <v>5981</v>
      </c>
      <c r="F990" s="849">
        <v>2</v>
      </c>
      <c r="G990" s="849">
        <v>6345.56</v>
      </c>
      <c r="H990" s="849"/>
      <c r="I990" s="849">
        <v>3172.78</v>
      </c>
      <c r="J990" s="849"/>
      <c r="K990" s="849"/>
      <c r="L990" s="849"/>
      <c r="M990" s="849"/>
      <c r="N990" s="849">
        <v>3</v>
      </c>
      <c r="O990" s="849">
        <v>9518.34</v>
      </c>
      <c r="P990" s="837"/>
      <c r="Q990" s="850">
        <v>3172.78</v>
      </c>
    </row>
    <row r="991" spans="1:17" ht="14.4" customHeight="1" x14ac:dyDescent="0.3">
      <c r="A991" s="831" t="s">
        <v>590</v>
      </c>
      <c r="B991" s="832" t="s">
        <v>5901</v>
      </c>
      <c r="C991" s="832" t="s">
        <v>5395</v>
      </c>
      <c r="D991" s="832" t="s">
        <v>5982</v>
      </c>
      <c r="E991" s="832" t="s">
        <v>2161</v>
      </c>
      <c r="F991" s="849">
        <v>0.2</v>
      </c>
      <c r="G991" s="849">
        <v>229.01</v>
      </c>
      <c r="H991" s="849"/>
      <c r="I991" s="849">
        <v>1145.05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590</v>
      </c>
      <c r="B992" s="832" t="s">
        <v>5901</v>
      </c>
      <c r="C992" s="832" t="s">
        <v>5395</v>
      </c>
      <c r="D992" s="832" t="s">
        <v>5501</v>
      </c>
      <c r="E992" s="832" t="s">
        <v>5487</v>
      </c>
      <c r="F992" s="849">
        <v>0.78</v>
      </c>
      <c r="G992" s="849">
        <v>21447.21</v>
      </c>
      <c r="H992" s="849"/>
      <c r="I992" s="849">
        <v>27496.423076923074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590</v>
      </c>
      <c r="B993" s="832" t="s">
        <v>5901</v>
      </c>
      <c r="C993" s="832" t="s">
        <v>5395</v>
      </c>
      <c r="D993" s="832" t="s">
        <v>5502</v>
      </c>
      <c r="E993" s="832" t="s">
        <v>5499</v>
      </c>
      <c r="F993" s="849">
        <v>6</v>
      </c>
      <c r="G993" s="849">
        <v>17577.449999999997</v>
      </c>
      <c r="H993" s="849">
        <v>0.67831900668576872</v>
      </c>
      <c r="I993" s="849">
        <v>2929.5749999999994</v>
      </c>
      <c r="J993" s="849">
        <v>5</v>
      </c>
      <c r="K993" s="849">
        <v>25913.25</v>
      </c>
      <c r="L993" s="849">
        <v>1</v>
      </c>
      <c r="M993" s="849">
        <v>5182.6499999999996</v>
      </c>
      <c r="N993" s="849">
        <v>3</v>
      </c>
      <c r="O993" s="849">
        <v>15547.949999999999</v>
      </c>
      <c r="P993" s="837">
        <v>0.6</v>
      </c>
      <c r="Q993" s="850">
        <v>5182.6499999999996</v>
      </c>
    </row>
    <row r="994" spans="1:17" ht="14.4" customHeight="1" x14ac:dyDescent="0.3">
      <c r="A994" s="831" t="s">
        <v>590</v>
      </c>
      <c r="B994" s="832" t="s">
        <v>5901</v>
      </c>
      <c r="C994" s="832" t="s">
        <v>5395</v>
      </c>
      <c r="D994" s="832" t="s">
        <v>5506</v>
      </c>
      <c r="E994" s="832" t="s">
        <v>5499</v>
      </c>
      <c r="F994" s="849"/>
      <c r="G994" s="849"/>
      <c r="H994" s="849"/>
      <c r="I994" s="849"/>
      <c r="J994" s="849">
        <v>7</v>
      </c>
      <c r="K994" s="849">
        <v>48371.399999999994</v>
      </c>
      <c r="L994" s="849">
        <v>1</v>
      </c>
      <c r="M994" s="849">
        <v>6910.1999999999989</v>
      </c>
      <c r="N994" s="849">
        <v>2</v>
      </c>
      <c r="O994" s="849">
        <v>13820.4</v>
      </c>
      <c r="P994" s="837">
        <v>0.28571428571428575</v>
      </c>
      <c r="Q994" s="850">
        <v>6910.2</v>
      </c>
    </row>
    <row r="995" spans="1:17" ht="14.4" customHeight="1" x14ac:dyDescent="0.3">
      <c r="A995" s="831" t="s">
        <v>590</v>
      </c>
      <c r="B995" s="832" t="s">
        <v>5901</v>
      </c>
      <c r="C995" s="832" t="s">
        <v>5395</v>
      </c>
      <c r="D995" s="832" t="s">
        <v>5507</v>
      </c>
      <c r="E995" s="832" t="s">
        <v>1459</v>
      </c>
      <c r="F995" s="849"/>
      <c r="G995" s="849"/>
      <c r="H995" s="849"/>
      <c r="I995" s="849"/>
      <c r="J995" s="849">
        <v>2</v>
      </c>
      <c r="K995" s="849">
        <v>17259.66</v>
      </c>
      <c r="L995" s="849">
        <v>1</v>
      </c>
      <c r="M995" s="849">
        <v>8629.83</v>
      </c>
      <c r="N995" s="849"/>
      <c r="O995" s="849"/>
      <c r="P995" s="837"/>
      <c r="Q995" s="850"/>
    </row>
    <row r="996" spans="1:17" ht="14.4" customHeight="1" x14ac:dyDescent="0.3">
      <c r="A996" s="831" t="s">
        <v>590</v>
      </c>
      <c r="B996" s="832" t="s">
        <v>5901</v>
      </c>
      <c r="C996" s="832" t="s">
        <v>5395</v>
      </c>
      <c r="D996" s="832" t="s">
        <v>5508</v>
      </c>
      <c r="E996" s="832" t="s">
        <v>1461</v>
      </c>
      <c r="F996" s="849"/>
      <c r="G996" s="849"/>
      <c r="H996" s="849"/>
      <c r="I996" s="849"/>
      <c r="J996" s="849">
        <v>1</v>
      </c>
      <c r="K996" s="849">
        <v>4314.91</v>
      </c>
      <c r="L996" s="849">
        <v>1</v>
      </c>
      <c r="M996" s="849">
        <v>4314.91</v>
      </c>
      <c r="N996" s="849"/>
      <c r="O996" s="849"/>
      <c r="P996" s="837"/>
      <c r="Q996" s="850"/>
    </row>
    <row r="997" spans="1:17" ht="14.4" customHeight="1" x14ac:dyDescent="0.3">
      <c r="A997" s="831" t="s">
        <v>590</v>
      </c>
      <c r="B997" s="832" t="s">
        <v>5901</v>
      </c>
      <c r="C997" s="832" t="s">
        <v>5395</v>
      </c>
      <c r="D997" s="832" t="s">
        <v>5983</v>
      </c>
      <c r="E997" s="832" t="s">
        <v>5984</v>
      </c>
      <c r="F997" s="849">
        <v>5</v>
      </c>
      <c r="G997" s="849">
        <v>227.45</v>
      </c>
      <c r="H997" s="849">
        <v>0.62499999999999989</v>
      </c>
      <c r="I997" s="849">
        <v>45.489999999999995</v>
      </c>
      <c r="J997" s="849">
        <v>8</v>
      </c>
      <c r="K997" s="849">
        <v>363.92</v>
      </c>
      <c r="L997" s="849">
        <v>1</v>
      </c>
      <c r="M997" s="849">
        <v>45.49</v>
      </c>
      <c r="N997" s="849">
        <v>213.3</v>
      </c>
      <c r="O997" s="849">
        <v>9702.8799999999992</v>
      </c>
      <c r="P997" s="837">
        <v>26.66212354363596</v>
      </c>
      <c r="Q997" s="850">
        <v>45.489357712142514</v>
      </c>
    </row>
    <row r="998" spans="1:17" ht="14.4" customHeight="1" x14ac:dyDescent="0.3">
      <c r="A998" s="831" t="s">
        <v>590</v>
      </c>
      <c r="B998" s="832" t="s">
        <v>5901</v>
      </c>
      <c r="C998" s="832" t="s">
        <v>5395</v>
      </c>
      <c r="D998" s="832" t="s">
        <v>5985</v>
      </c>
      <c r="E998" s="832" t="s">
        <v>2167</v>
      </c>
      <c r="F998" s="849"/>
      <c r="G998" s="849"/>
      <c r="H998" s="849"/>
      <c r="I998" s="849"/>
      <c r="J998" s="849">
        <v>207.75</v>
      </c>
      <c r="K998" s="849">
        <v>164099.51999999999</v>
      </c>
      <c r="L998" s="849">
        <v>1</v>
      </c>
      <c r="M998" s="849">
        <v>789.88938628158837</v>
      </c>
      <c r="N998" s="849">
        <v>23.2</v>
      </c>
      <c r="O998" s="849">
        <v>18324.63</v>
      </c>
      <c r="P998" s="837">
        <v>0.11166778549992104</v>
      </c>
      <c r="Q998" s="850">
        <v>789.85474137931044</v>
      </c>
    </row>
    <row r="999" spans="1:17" ht="14.4" customHeight="1" x14ac:dyDescent="0.3">
      <c r="A999" s="831" t="s">
        <v>590</v>
      </c>
      <c r="B999" s="832" t="s">
        <v>5901</v>
      </c>
      <c r="C999" s="832" t="s">
        <v>5395</v>
      </c>
      <c r="D999" s="832" t="s">
        <v>5986</v>
      </c>
      <c r="E999" s="832" t="s">
        <v>1298</v>
      </c>
      <c r="F999" s="849">
        <v>30</v>
      </c>
      <c r="G999" s="849">
        <v>171312.89999999997</v>
      </c>
      <c r="H999" s="849"/>
      <c r="I999" s="849">
        <v>5710.4299999999985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590</v>
      </c>
      <c r="B1000" s="832" t="s">
        <v>5901</v>
      </c>
      <c r="C1000" s="832" t="s">
        <v>5395</v>
      </c>
      <c r="D1000" s="832" t="s">
        <v>5523</v>
      </c>
      <c r="E1000" s="832" t="s">
        <v>5648</v>
      </c>
      <c r="F1000" s="849">
        <v>0</v>
      </c>
      <c r="G1000" s="849">
        <v>0</v>
      </c>
      <c r="H1000" s="849">
        <v>0</v>
      </c>
      <c r="I1000" s="849"/>
      <c r="J1000" s="849">
        <v>-2.2204460492503131E-16</v>
      </c>
      <c r="K1000" s="849">
        <v>-9.0949470177292824E-13</v>
      </c>
      <c r="L1000" s="849">
        <v>1</v>
      </c>
      <c r="M1000" s="849">
        <v>4096</v>
      </c>
      <c r="N1000" s="849"/>
      <c r="O1000" s="849"/>
      <c r="P1000" s="837"/>
      <c r="Q1000" s="850"/>
    </row>
    <row r="1001" spans="1:17" ht="14.4" customHeight="1" x14ac:dyDescent="0.3">
      <c r="A1001" s="831" t="s">
        <v>590</v>
      </c>
      <c r="B1001" s="832" t="s">
        <v>5901</v>
      </c>
      <c r="C1001" s="832" t="s">
        <v>5395</v>
      </c>
      <c r="D1001" s="832" t="s">
        <v>5523</v>
      </c>
      <c r="E1001" s="832" t="s">
        <v>5524</v>
      </c>
      <c r="F1001" s="849">
        <v>2.57</v>
      </c>
      <c r="G1001" s="849">
        <v>70605.81</v>
      </c>
      <c r="H1001" s="849">
        <v>6.0231222797945145</v>
      </c>
      <c r="I1001" s="849">
        <v>27473.077821011673</v>
      </c>
      <c r="J1001" s="849">
        <v>2.8</v>
      </c>
      <c r="K1001" s="849">
        <v>11722.46</v>
      </c>
      <c r="L1001" s="849">
        <v>1</v>
      </c>
      <c r="M1001" s="849">
        <v>4186.5928571428567</v>
      </c>
      <c r="N1001" s="849"/>
      <c r="O1001" s="849"/>
      <c r="P1001" s="837"/>
      <c r="Q1001" s="850"/>
    </row>
    <row r="1002" spans="1:17" ht="14.4" customHeight="1" x14ac:dyDescent="0.3">
      <c r="A1002" s="831" t="s">
        <v>590</v>
      </c>
      <c r="B1002" s="832" t="s">
        <v>5901</v>
      </c>
      <c r="C1002" s="832" t="s">
        <v>5395</v>
      </c>
      <c r="D1002" s="832" t="s">
        <v>5987</v>
      </c>
      <c r="E1002" s="832" t="s">
        <v>2150</v>
      </c>
      <c r="F1002" s="849">
        <v>0.6</v>
      </c>
      <c r="G1002" s="849">
        <v>1958.24</v>
      </c>
      <c r="H1002" s="849">
        <v>0.5</v>
      </c>
      <c r="I1002" s="849">
        <v>3263.7333333333336</v>
      </c>
      <c r="J1002" s="849">
        <v>1.2</v>
      </c>
      <c r="K1002" s="849">
        <v>3916.48</v>
      </c>
      <c r="L1002" s="849">
        <v>1</v>
      </c>
      <c r="M1002" s="849">
        <v>3263.7333333333336</v>
      </c>
      <c r="N1002" s="849">
        <v>1.3000000000000003</v>
      </c>
      <c r="O1002" s="849">
        <v>4242.8500000000004</v>
      </c>
      <c r="P1002" s="837">
        <v>1.0833324822289403</v>
      </c>
      <c r="Q1002" s="850">
        <v>3263.7307692307691</v>
      </c>
    </row>
    <row r="1003" spans="1:17" ht="14.4" customHeight="1" x14ac:dyDescent="0.3">
      <c r="A1003" s="831" t="s">
        <v>590</v>
      </c>
      <c r="B1003" s="832" t="s">
        <v>5901</v>
      </c>
      <c r="C1003" s="832" t="s">
        <v>5395</v>
      </c>
      <c r="D1003" s="832" t="s">
        <v>5528</v>
      </c>
      <c r="E1003" s="832" t="s">
        <v>5649</v>
      </c>
      <c r="F1003" s="849">
        <v>0</v>
      </c>
      <c r="G1003" s="849">
        <v>0</v>
      </c>
      <c r="H1003" s="849"/>
      <c r="I1003" s="849"/>
      <c r="J1003" s="849">
        <v>0</v>
      </c>
      <c r="K1003" s="849">
        <v>0</v>
      </c>
      <c r="L1003" s="849"/>
      <c r="M1003" s="849"/>
      <c r="N1003" s="849">
        <v>0</v>
      </c>
      <c r="O1003" s="849">
        <v>0</v>
      </c>
      <c r="P1003" s="837"/>
      <c r="Q1003" s="850"/>
    </row>
    <row r="1004" spans="1:17" ht="14.4" customHeight="1" x14ac:dyDescent="0.3">
      <c r="A1004" s="831" t="s">
        <v>590</v>
      </c>
      <c r="B1004" s="832" t="s">
        <v>5901</v>
      </c>
      <c r="C1004" s="832" t="s">
        <v>5395</v>
      </c>
      <c r="D1004" s="832" t="s">
        <v>5528</v>
      </c>
      <c r="E1004" s="832" t="s">
        <v>2505</v>
      </c>
      <c r="F1004" s="849">
        <v>2.1</v>
      </c>
      <c r="G1004" s="849">
        <v>195663.51</v>
      </c>
      <c r="H1004" s="849">
        <v>1.05</v>
      </c>
      <c r="I1004" s="849">
        <v>93173.1</v>
      </c>
      <c r="J1004" s="849">
        <v>2</v>
      </c>
      <c r="K1004" s="849">
        <v>186346.2</v>
      </c>
      <c r="L1004" s="849">
        <v>1</v>
      </c>
      <c r="M1004" s="849">
        <v>93173.1</v>
      </c>
      <c r="N1004" s="849">
        <v>2</v>
      </c>
      <c r="O1004" s="849">
        <v>186346.2</v>
      </c>
      <c r="P1004" s="837">
        <v>1</v>
      </c>
      <c r="Q1004" s="850">
        <v>93173.1</v>
      </c>
    </row>
    <row r="1005" spans="1:17" ht="14.4" customHeight="1" x14ac:dyDescent="0.3">
      <c r="A1005" s="831" t="s">
        <v>590</v>
      </c>
      <c r="B1005" s="832" t="s">
        <v>5901</v>
      </c>
      <c r="C1005" s="832" t="s">
        <v>5395</v>
      </c>
      <c r="D1005" s="832" t="s">
        <v>5988</v>
      </c>
      <c r="E1005" s="832" t="s">
        <v>1457</v>
      </c>
      <c r="F1005" s="849"/>
      <c r="G1005" s="849"/>
      <c r="H1005" s="849"/>
      <c r="I1005" s="849"/>
      <c r="J1005" s="849">
        <v>16</v>
      </c>
      <c r="K1005" s="849">
        <v>327397.59999999998</v>
      </c>
      <c r="L1005" s="849">
        <v>1</v>
      </c>
      <c r="M1005" s="849">
        <v>20462.349999999999</v>
      </c>
      <c r="N1005" s="849"/>
      <c r="O1005" s="849"/>
      <c r="P1005" s="837"/>
      <c r="Q1005" s="850"/>
    </row>
    <row r="1006" spans="1:17" ht="14.4" customHeight="1" x14ac:dyDescent="0.3">
      <c r="A1006" s="831" t="s">
        <v>590</v>
      </c>
      <c r="B1006" s="832" t="s">
        <v>5901</v>
      </c>
      <c r="C1006" s="832" t="s">
        <v>5395</v>
      </c>
      <c r="D1006" s="832" t="s">
        <v>5989</v>
      </c>
      <c r="E1006" s="832" t="s">
        <v>5981</v>
      </c>
      <c r="F1006" s="849"/>
      <c r="G1006" s="849"/>
      <c r="H1006" s="849"/>
      <c r="I1006" s="849"/>
      <c r="J1006" s="849">
        <v>6</v>
      </c>
      <c r="K1006" s="849">
        <v>38073.42</v>
      </c>
      <c r="L1006" s="849">
        <v>1</v>
      </c>
      <c r="M1006" s="849">
        <v>6345.57</v>
      </c>
      <c r="N1006" s="849">
        <v>3</v>
      </c>
      <c r="O1006" s="849">
        <v>19036.71</v>
      </c>
      <c r="P1006" s="837">
        <v>0.5</v>
      </c>
      <c r="Q1006" s="850">
        <v>6345.57</v>
      </c>
    </row>
    <row r="1007" spans="1:17" ht="14.4" customHeight="1" x14ac:dyDescent="0.3">
      <c r="A1007" s="831" t="s">
        <v>590</v>
      </c>
      <c r="B1007" s="832" t="s">
        <v>5901</v>
      </c>
      <c r="C1007" s="832" t="s">
        <v>5395</v>
      </c>
      <c r="D1007" s="832" t="s">
        <v>5990</v>
      </c>
      <c r="E1007" s="832" t="s">
        <v>5991</v>
      </c>
      <c r="F1007" s="849"/>
      <c r="G1007" s="849"/>
      <c r="H1007" s="849"/>
      <c r="I1007" s="849"/>
      <c r="J1007" s="849">
        <v>17.240000000000002</v>
      </c>
      <c r="K1007" s="849">
        <v>9284.36</v>
      </c>
      <c r="L1007" s="849">
        <v>1</v>
      </c>
      <c r="M1007" s="849">
        <v>538.5359628770301</v>
      </c>
      <c r="N1007" s="849">
        <v>4.2</v>
      </c>
      <c r="O1007" s="849">
        <v>2261.84</v>
      </c>
      <c r="P1007" s="837">
        <v>0.24361830002283411</v>
      </c>
      <c r="Q1007" s="850">
        <v>538.5333333333333</v>
      </c>
    </row>
    <row r="1008" spans="1:17" ht="14.4" customHeight="1" x14ac:dyDescent="0.3">
      <c r="A1008" s="831" t="s">
        <v>590</v>
      </c>
      <c r="B1008" s="832" t="s">
        <v>5901</v>
      </c>
      <c r="C1008" s="832" t="s">
        <v>5395</v>
      </c>
      <c r="D1008" s="832" t="s">
        <v>5539</v>
      </c>
      <c r="E1008" s="832" t="s">
        <v>5540</v>
      </c>
      <c r="F1008" s="849"/>
      <c r="G1008" s="849"/>
      <c r="H1008" s="849"/>
      <c r="I1008" s="849"/>
      <c r="J1008" s="849">
        <v>2.7</v>
      </c>
      <c r="K1008" s="849">
        <v>20997.279999999999</v>
      </c>
      <c r="L1008" s="849">
        <v>1</v>
      </c>
      <c r="M1008" s="849">
        <v>7776.7703703703692</v>
      </c>
      <c r="N1008" s="849">
        <v>1.9</v>
      </c>
      <c r="O1008" s="849">
        <v>14775.5</v>
      </c>
      <c r="P1008" s="837">
        <v>0.70368638223617541</v>
      </c>
      <c r="Q1008" s="850">
        <v>7776.5789473684217</v>
      </c>
    </row>
    <row r="1009" spans="1:17" ht="14.4" customHeight="1" x14ac:dyDescent="0.3">
      <c r="A1009" s="831" t="s">
        <v>590</v>
      </c>
      <c r="B1009" s="832" t="s">
        <v>5901</v>
      </c>
      <c r="C1009" s="832" t="s">
        <v>5395</v>
      </c>
      <c r="D1009" s="832" t="s">
        <v>5539</v>
      </c>
      <c r="E1009" s="832" t="s">
        <v>5653</v>
      </c>
      <c r="F1009" s="849"/>
      <c r="G1009" s="849"/>
      <c r="H1009" s="849"/>
      <c r="I1009" s="849"/>
      <c r="J1009" s="849">
        <v>2.2204460492503131E-16</v>
      </c>
      <c r="K1009" s="849">
        <v>-9.0949470177292824E-13</v>
      </c>
      <c r="L1009" s="849">
        <v>1</v>
      </c>
      <c r="M1009" s="849">
        <v>-4096</v>
      </c>
      <c r="N1009" s="849">
        <v>-2.2204460492503131E-16</v>
      </c>
      <c r="O1009" s="849">
        <v>0</v>
      </c>
      <c r="P1009" s="837">
        <v>0</v>
      </c>
      <c r="Q1009" s="850">
        <v>0</v>
      </c>
    </row>
    <row r="1010" spans="1:17" ht="14.4" customHeight="1" x14ac:dyDescent="0.3">
      <c r="A1010" s="831" t="s">
        <v>590</v>
      </c>
      <c r="B1010" s="832" t="s">
        <v>5901</v>
      </c>
      <c r="C1010" s="832" t="s">
        <v>5395</v>
      </c>
      <c r="D1010" s="832" t="s">
        <v>5541</v>
      </c>
      <c r="E1010" s="832"/>
      <c r="F1010" s="849"/>
      <c r="G1010" s="849"/>
      <c r="H1010" s="849"/>
      <c r="I1010" s="849"/>
      <c r="J1010" s="849">
        <v>2.8</v>
      </c>
      <c r="K1010" s="849">
        <v>14192.5</v>
      </c>
      <c r="L1010" s="849">
        <v>1</v>
      </c>
      <c r="M1010" s="849">
        <v>5068.75</v>
      </c>
      <c r="N1010" s="849"/>
      <c r="O1010" s="849"/>
      <c r="P1010" s="837"/>
      <c r="Q1010" s="850"/>
    </row>
    <row r="1011" spans="1:17" ht="14.4" customHeight="1" x14ac:dyDescent="0.3">
      <c r="A1011" s="831" t="s">
        <v>590</v>
      </c>
      <c r="B1011" s="832" t="s">
        <v>5901</v>
      </c>
      <c r="C1011" s="832" t="s">
        <v>5395</v>
      </c>
      <c r="D1011" s="832" t="s">
        <v>5541</v>
      </c>
      <c r="E1011" s="832" t="s">
        <v>5654</v>
      </c>
      <c r="F1011" s="849"/>
      <c r="G1011" s="849"/>
      <c r="H1011" s="849"/>
      <c r="I1011" s="849"/>
      <c r="J1011" s="849">
        <v>0</v>
      </c>
      <c r="K1011" s="849">
        <v>0</v>
      </c>
      <c r="L1011" s="849"/>
      <c r="M1011" s="849"/>
      <c r="N1011" s="849"/>
      <c r="O1011" s="849"/>
      <c r="P1011" s="837"/>
      <c r="Q1011" s="850"/>
    </row>
    <row r="1012" spans="1:17" ht="14.4" customHeight="1" x14ac:dyDescent="0.3">
      <c r="A1012" s="831" t="s">
        <v>590</v>
      </c>
      <c r="B1012" s="832" t="s">
        <v>5901</v>
      </c>
      <c r="C1012" s="832" t="s">
        <v>5395</v>
      </c>
      <c r="D1012" s="832" t="s">
        <v>5544</v>
      </c>
      <c r="E1012" s="832" t="s">
        <v>5543</v>
      </c>
      <c r="F1012" s="849"/>
      <c r="G1012" s="849"/>
      <c r="H1012" s="849"/>
      <c r="I1012" s="849"/>
      <c r="J1012" s="849">
        <v>2</v>
      </c>
      <c r="K1012" s="849">
        <v>11420.86</v>
      </c>
      <c r="L1012" s="849">
        <v>1</v>
      </c>
      <c r="M1012" s="849">
        <v>5710.43</v>
      </c>
      <c r="N1012" s="849"/>
      <c r="O1012" s="849"/>
      <c r="P1012" s="837"/>
      <c r="Q1012" s="850"/>
    </row>
    <row r="1013" spans="1:17" ht="14.4" customHeight="1" x14ac:dyDescent="0.3">
      <c r="A1013" s="831" t="s">
        <v>590</v>
      </c>
      <c r="B1013" s="832" t="s">
        <v>5901</v>
      </c>
      <c r="C1013" s="832" t="s">
        <v>5395</v>
      </c>
      <c r="D1013" s="832" t="s">
        <v>5547</v>
      </c>
      <c r="E1013" s="832" t="s">
        <v>5648</v>
      </c>
      <c r="F1013" s="849"/>
      <c r="G1013" s="849"/>
      <c r="H1013" s="849"/>
      <c r="I1013" s="849"/>
      <c r="J1013" s="849">
        <v>0</v>
      </c>
      <c r="K1013" s="849">
        <v>0</v>
      </c>
      <c r="L1013" s="849"/>
      <c r="M1013" s="849"/>
      <c r="N1013" s="849">
        <v>-4.4408920985006262E-16</v>
      </c>
      <c r="O1013" s="849">
        <v>0</v>
      </c>
      <c r="P1013" s="837"/>
      <c r="Q1013" s="850">
        <v>0</v>
      </c>
    </row>
    <row r="1014" spans="1:17" ht="14.4" customHeight="1" x14ac:dyDescent="0.3">
      <c r="A1014" s="831" t="s">
        <v>590</v>
      </c>
      <c r="B1014" s="832" t="s">
        <v>5901</v>
      </c>
      <c r="C1014" s="832" t="s">
        <v>5395</v>
      </c>
      <c r="D1014" s="832" t="s">
        <v>5547</v>
      </c>
      <c r="E1014" s="832" t="s">
        <v>2527</v>
      </c>
      <c r="F1014" s="849"/>
      <c r="G1014" s="849"/>
      <c r="H1014" s="849"/>
      <c r="I1014" s="849"/>
      <c r="J1014" s="849">
        <v>13.21</v>
      </c>
      <c r="K1014" s="849">
        <v>47847.68</v>
      </c>
      <c r="L1014" s="849">
        <v>1</v>
      </c>
      <c r="M1014" s="849">
        <v>3622.0802422407264</v>
      </c>
      <c r="N1014" s="849">
        <v>4.0199999999999996</v>
      </c>
      <c r="O1014" s="849">
        <v>3713.19</v>
      </c>
      <c r="P1014" s="837">
        <v>7.760438959631899E-2</v>
      </c>
      <c r="Q1014" s="850">
        <v>923.6791044776121</v>
      </c>
    </row>
    <row r="1015" spans="1:17" ht="14.4" customHeight="1" x14ac:dyDescent="0.3">
      <c r="A1015" s="831" t="s">
        <v>590</v>
      </c>
      <c r="B1015" s="832" t="s">
        <v>5901</v>
      </c>
      <c r="C1015" s="832" t="s">
        <v>5395</v>
      </c>
      <c r="D1015" s="832" t="s">
        <v>5992</v>
      </c>
      <c r="E1015" s="832" t="s">
        <v>2193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31</v>
      </c>
      <c r="O1015" s="849">
        <v>72344.7</v>
      </c>
      <c r="P1015" s="837"/>
      <c r="Q1015" s="850">
        <v>2333.6999999999998</v>
      </c>
    </row>
    <row r="1016" spans="1:17" ht="14.4" customHeight="1" x14ac:dyDescent="0.3">
      <c r="A1016" s="831" t="s">
        <v>590</v>
      </c>
      <c r="B1016" s="832" t="s">
        <v>5901</v>
      </c>
      <c r="C1016" s="832" t="s">
        <v>5395</v>
      </c>
      <c r="D1016" s="832" t="s">
        <v>5993</v>
      </c>
      <c r="E1016" s="832" t="s">
        <v>5654</v>
      </c>
      <c r="F1016" s="849"/>
      <c r="G1016" s="849"/>
      <c r="H1016" s="849"/>
      <c r="I1016" s="849"/>
      <c r="J1016" s="849">
        <v>0</v>
      </c>
      <c r="K1016" s="849">
        <v>0</v>
      </c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590</v>
      </c>
      <c r="B1017" s="832" t="s">
        <v>5901</v>
      </c>
      <c r="C1017" s="832" t="s">
        <v>5395</v>
      </c>
      <c r="D1017" s="832" t="s">
        <v>5993</v>
      </c>
      <c r="E1017" s="832" t="s">
        <v>5994</v>
      </c>
      <c r="F1017" s="849"/>
      <c r="G1017" s="849"/>
      <c r="H1017" s="849"/>
      <c r="I1017" s="849"/>
      <c r="J1017" s="849">
        <v>5.6</v>
      </c>
      <c r="K1017" s="849">
        <v>28385</v>
      </c>
      <c r="L1017" s="849">
        <v>1</v>
      </c>
      <c r="M1017" s="849">
        <v>5068.75</v>
      </c>
      <c r="N1017" s="849"/>
      <c r="O1017" s="849"/>
      <c r="P1017" s="837"/>
      <c r="Q1017" s="850"/>
    </row>
    <row r="1018" spans="1:17" ht="14.4" customHeight="1" x14ac:dyDescent="0.3">
      <c r="A1018" s="831" t="s">
        <v>590</v>
      </c>
      <c r="B1018" s="832" t="s">
        <v>5901</v>
      </c>
      <c r="C1018" s="832" t="s">
        <v>5395</v>
      </c>
      <c r="D1018" s="832" t="s">
        <v>5556</v>
      </c>
      <c r="E1018" s="832" t="s">
        <v>5640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0</v>
      </c>
      <c r="O1018" s="849">
        <v>0</v>
      </c>
      <c r="P1018" s="837"/>
      <c r="Q1018" s="850"/>
    </row>
    <row r="1019" spans="1:17" ht="14.4" customHeight="1" x14ac:dyDescent="0.3">
      <c r="A1019" s="831" t="s">
        <v>590</v>
      </c>
      <c r="B1019" s="832" t="s">
        <v>5901</v>
      </c>
      <c r="C1019" s="832" t="s">
        <v>5395</v>
      </c>
      <c r="D1019" s="832" t="s">
        <v>5556</v>
      </c>
      <c r="E1019" s="832" t="s">
        <v>5407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8</v>
      </c>
      <c r="O1019" s="849">
        <v>325030.96000000002</v>
      </c>
      <c r="P1019" s="837"/>
      <c r="Q1019" s="850">
        <v>40628.870000000003</v>
      </c>
    </row>
    <row r="1020" spans="1:17" ht="14.4" customHeight="1" x14ac:dyDescent="0.3">
      <c r="A1020" s="831" t="s">
        <v>590</v>
      </c>
      <c r="B1020" s="832" t="s">
        <v>5901</v>
      </c>
      <c r="C1020" s="832" t="s">
        <v>5395</v>
      </c>
      <c r="D1020" s="832" t="s">
        <v>5995</v>
      </c>
      <c r="E1020" s="832" t="s">
        <v>1075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7.5</v>
      </c>
      <c r="O1020" s="849">
        <v>1993.85</v>
      </c>
      <c r="P1020" s="837"/>
      <c r="Q1020" s="850">
        <v>265.84666666666664</v>
      </c>
    </row>
    <row r="1021" spans="1:17" ht="14.4" customHeight="1" x14ac:dyDescent="0.3">
      <c r="A1021" s="831" t="s">
        <v>590</v>
      </c>
      <c r="B1021" s="832" t="s">
        <v>5901</v>
      </c>
      <c r="C1021" s="832" t="s">
        <v>5395</v>
      </c>
      <c r="D1021" s="832" t="s">
        <v>5996</v>
      </c>
      <c r="E1021" s="832" t="s">
        <v>1303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3</v>
      </c>
      <c r="O1021" s="849">
        <v>29772</v>
      </c>
      <c r="P1021" s="837"/>
      <c r="Q1021" s="850">
        <v>9924</v>
      </c>
    </row>
    <row r="1022" spans="1:17" ht="14.4" customHeight="1" x14ac:dyDescent="0.3">
      <c r="A1022" s="831" t="s">
        <v>590</v>
      </c>
      <c r="B1022" s="832" t="s">
        <v>5901</v>
      </c>
      <c r="C1022" s="832" t="s">
        <v>5395</v>
      </c>
      <c r="D1022" s="832" t="s">
        <v>5997</v>
      </c>
      <c r="E1022" s="832" t="s">
        <v>2992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0.2</v>
      </c>
      <c r="O1022" s="849">
        <v>871.96</v>
      </c>
      <c r="P1022" s="837"/>
      <c r="Q1022" s="850">
        <v>4359.8</v>
      </c>
    </row>
    <row r="1023" spans="1:17" ht="14.4" customHeight="1" x14ac:dyDescent="0.3">
      <c r="A1023" s="831" t="s">
        <v>590</v>
      </c>
      <c r="B1023" s="832" t="s">
        <v>5901</v>
      </c>
      <c r="C1023" s="832" t="s">
        <v>5395</v>
      </c>
      <c r="D1023" s="832" t="s">
        <v>5565</v>
      </c>
      <c r="E1023" s="832" t="s">
        <v>1395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2.54</v>
      </c>
      <c r="O1023" s="849">
        <v>15381.68</v>
      </c>
      <c r="P1023" s="837"/>
      <c r="Q1023" s="850">
        <v>6055.7795275590552</v>
      </c>
    </row>
    <row r="1024" spans="1:17" ht="14.4" customHeight="1" x14ac:dyDescent="0.3">
      <c r="A1024" s="831" t="s">
        <v>590</v>
      </c>
      <c r="B1024" s="832" t="s">
        <v>5901</v>
      </c>
      <c r="C1024" s="832" t="s">
        <v>5395</v>
      </c>
      <c r="D1024" s="832" t="s">
        <v>5566</v>
      </c>
      <c r="E1024" s="832" t="s">
        <v>5653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0</v>
      </c>
      <c r="O1024" s="849">
        <v>0</v>
      </c>
      <c r="P1024" s="837"/>
      <c r="Q1024" s="850"/>
    </row>
    <row r="1025" spans="1:17" ht="14.4" customHeight="1" x14ac:dyDescent="0.3">
      <c r="A1025" s="831" t="s">
        <v>590</v>
      </c>
      <c r="B1025" s="832" t="s">
        <v>5901</v>
      </c>
      <c r="C1025" s="832" t="s">
        <v>5395</v>
      </c>
      <c r="D1025" s="832" t="s">
        <v>5566</v>
      </c>
      <c r="E1025" s="832" t="s">
        <v>1837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0.56000000000000005</v>
      </c>
      <c r="O1025" s="849">
        <v>789.2</v>
      </c>
      <c r="P1025" s="837"/>
      <c r="Q1025" s="850">
        <v>1409.2857142857142</v>
      </c>
    </row>
    <row r="1026" spans="1:17" ht="14.4" customHeight="1" x14ac:dyDescent="0.3">
      <c r="A1026" s="831" t="s">
        <v>590</v>
      </c>
      <c r="B1026" s="832" t="s">
        <v>5901</v>
      </c>
      <c r="C1026" s="832" t="s">
        <v>5395</v>
      </c>
      <c r="D1026" s="832" t="s">
        <v>5567</v>
      </c>
      <c r="E1026" s="832" t="s">
        <v>1395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4</v>
      </c>
      <c r="O1026" s="849">
        <v>67727.759999999995</v>
      </c>
      <c r="P1026" s="837"/>
      <c r="Q1026" s="850">
        <v>16931.939999999999</v>
      </c>
    </row>
    <row r="1027" spans="1:17" ht="14.4" customHeight="1" x14ac:dyDescent="0.3">
      <c r="A1027" s="831" t="s">
        <v>590</v>
      </c>
      <c r="B1027" s="832" t="s">
        <v>5901</v>
      </c>
      <c r="C1027" s="832" t="s">
        <v>5570</v>
      </c>
      <c r="D1027" s="832" t="s">
        <v>5998</v>
      </c>
      <c r="E1027" s="832" t="s">
        <v>5999</v>
      </c>
      <c r="F1027" s="849">
        <v>1</v>
      </c>
      <c r="G1027" s="849">
        <v>1306.92</v>
      </c>
      <c r="H1027" s="849"/>
      <c r="I1027" s="849">
        <v>1306.92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590</v>
      </c>
      <c r="B1028" s="832" t="s">
        <v>5901</v>
      </c>
      <c r="C1028" s="832" t="s">
        <v>5570</v>
      </c>
      <c r="D1028" s="832" t="s">
        <v>5571</v>
      </c>
      <c r="E1028" s="832" t="s">
        <v>5572</v>
      </c>
      <c r="F1028" s="849">
        <v>136</v>
      </c>
      <c r="G1028" s="849">
        <v>272583.11</v>
      </c>
      <c r="H1028" s="849">
        <v>6.2422693314518343</v>
      </c>
      <c r="I1028" s="849">
        <v>2004.2875735294117</v>
      </c>
      <c r="J1028" s="849">
        <v>21</v>
      </c>
      <c r="K1028" s="849">
        <v>43667.31</v>
      </c>
      <c r="L1028" s="849">
        <v>1</v>
      </c>
      <c r="M1028" s="849">
        <v>2079.3957142857143</v>
      </c>
      <c r="N1028" s="849">
        <v>2</v>
      </c>
      <c r="O1028" s="849">
        <v>4319.1400000000003</v>
      </c>
      <c r="P1028" s="837">
        <v>9.8910145827622559E-2</v>
      </c>
      <c r="Q1028" s="850">
        <v>2159.5700000000002</v>
      </c>
    </row>
    <row r="1029" spans="1:17" ht="14.4" customHeight="1" x14ac:dyDescent="0.3">
      <c r="A1029" s="831" t="s">
        <v>590</v>
      </c>
      <c r="B1029" s="832" t="s">
        <v>5901</v>
      </c>
      <c r="C1029" s="832" t="s">
        <v>5570</v>
      </c>
      <c r="D1029" s="832" t="s">
        <v>5573</v>
      </c>
      <c r="E1029" s="832" t="s">
        <v>5574</v>
      </c>
      <c r="F1029" s="849">
        <v>91</v>
      </c>
      <c r="G1029" s="849">
        <v>224082.88999999996</v>
      </c>
      <c r="H1029" s="849">
        <v>0.47012640946152023</v>
      </c>
      <c r="I1029" s="849">
        <v>2462.4493406593401</v>
      </c>
      <c r="J1029" s="849">
        <v>181</v>
      </c>
      <c r="K1029" s="849">
        <v>476643.90999999992</v>
      </c>
      <c r="L1029" s="849">
        <v>1</v>
      </c>
      <c r="M1029" s="849">
        <v>2633.3917679558008</v>
      </c>
      <c r="N1029" s="849">
        <v>244</v>
      </c>
      <c r="O1029" s="849">
        <v>644440.6</v>
      </c>
      <c r="P1029" s="837">
        <v>1.3520378347013813</v>
      </c>
      <c r="Q1029" s="850">
        <v>2641.15</v>
      </c>
    </row>
    <row r="1030" spans="1:17" ht="14.4" customHeight="1" x14ac:dyDescent="0.3">
      <c r="A1030" s="831" t="s">
        <v>590</v>
      </c>
      <c r="B1030" s="832" t="s">
        <v>5901</v>
      </c>
      <c r="C1030" s="832" t="s">
        <v>5570</v>
      </c>
      <c r="D1030" s="832" t="s">
        <v>6000</v>
      </c>
      <c r="E1030" s="832" t="s">
        <v>6001</v>
      </c>
      <c r="F1030" s="849">
        <v>42</v>
      </c>
      <c r="G1030" s="849">
        <v>347961.78</v>
      </c>
      <c r="H1030" s="849">
        <v>1.0563909381818344</v>
      </c>
      <c r="I1030" s="849">
        <v>8284.8042857142864</v>
      </c>
      <c r="J1030" s="849">
        <v>37</v>
      </c>
      <c r="K1030" s="849">
        <v>329387.31999999995</v>
      </c>
      <c r="L1030" s="849">
        <v>1</v>
      </c>
      <c r="M1030" s="849">
        <v>8902.3599999999988</v>
      </c>
      <c r="N1030" s="849">
        <v>32</v>
      </c>
      <c r="O1030" s="849">
        <v>284875.52000000002</v>
      </c>
      <c r="P1030" s="837">
        <v>0.86486486486486502</v>
      </c>
      <c r="Q1030" s="850">
        <v>8902.36</v>
      </c>
    </row>
    <row r="1031" spans="1:17" ht="14.4" customHeight="1" x14ac:dyDescent="0.3">
      <c r="A1031" s="831" t="s">
        <v>590</v>
      </c>
      <c r="B1031" s="832" t="s">
        <v>5901</v>
      </c>
      <c r="C1031" s="832" t="s">
        <v>5570</v>
      </c>
      <c r="D1031" s="832" t="s">
        <v>5577</v>
      </c>
      <c r="E1031" s="832" t="s">
        <v>5578</v>
      </c>
      <c r="F1031" s="849">
        <v>64</v>
      </c>
      <c r="G1031" s="849">
        <v>634103.44000000006</v>
      </c>
      <c r="H1031" s="849">
        <v>1.0284539101553638</v>
      </c>
      <c r="I1031" s="849">
        <v>9907.8662500000009</v>
      </c>
      <c r="J1031" s="849">
        <v>60</v>
      </c>
      <c r="K1031" s="849">
        <v>616559.9</v>
      </c>
      <c r="L1031" s="849">
        <v>1</v>
      </c>
      <c r="M1031" s="849">
        <v>10275.998333333333</v>
      </c>
      <c r="N1031" s="849">
        <v>64</v>
      </c>
      <c r="O1031" s="849">
        <v>659785.60000000009</v>
      </c>
      <c r="P1031" s="837">
        <v>1.0701078678649067</v>
      </c>
      <c r="Q1031" s="850">
        <v>10309.150000000001</v>
      </c>
    </row>
    <row r="1032" spans="1:17" ht="14.4" customHeight="1" x14ac:dyDescent="0.3">
      <c r="A1032" s="831" t="s">
        <v>590</v>
      </c>
      <c r="B1032" s="832" t="s">
        <v>5901</v>
      </c>
      <c r="C1032" s="832" t="s">
        <v>5570</v>
      </c>
      <c r="D1032" s="832" t="s">
        <v>6002</v>
      </c>
      <c r="E1032" s="832" t="s">
        <v>6003</v>
      </c>
      <c r="F1032" s="849">
        <v>7</v>
      </c>
      <c r="G1032" s="849">
        <v>7435.63</v>
      </c>
      <c r="H1032" s="849">
        <v>0.11797589243541109</v>
      </c>
      <c r="I1032" s="849">
        <v>1062.2328571428573</v>
      </c>
      <c r="J1032" s="849">
        <v>53</v>
      </c>
      <c r="K1032" s="849">
        <v>63026.69</v>
      </c>
      <c r="L1032" s="849">
        <v>1</v>
      </c>
      <c r="M1032" s="849">
        <v>1189.1828301886792</v>
      </c>
      <c r="N1032" s="849">
        <v>9</v>
      </c>
      <c r="O1032" s="849">
        <v>10904.49</v>
      </c>
      <c r="P1032" s="837">
        <v>0.17301384540422476</v>
      </c>
      <c r="Q1032" s="850">
        <v>1211.6099999999999</v>
      </c>
    </row>
    <row r="1033" spans="1:17" ht="14.4" customHeight="1" x14ac:dyDescent="0.3">
      <c r="A1033" s="831" t="s">
        <v>590</v>
      </c>
      <c r="B1033" s="832" t="s">
        <v>5901</v>
      </c>
      <c r="C1033" s="832" t="s">
        <v>5570</v>
      </c>
      <c r="D1033" s="832" t="s">
        <v>6004</v>
      </c>
      <c r="E1033" s="832" t="s">
        <v>6005</v>
      </c>
      <c r="F1033" s="849">
        <v>1</v>
      </c>
      <c r="G1033" s="849">
        <v>14789.69</v>
      </c>
      <c r="H1033" s="849"/>
      <c r="I1033" s="849">
        <v>14789.69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" customHeight="1" x14ac:dyDescent="0.3">
      <c r="A1034" s="831" t="s">
        <v>590</v>
      </c>
      <c r="B1034" s="832" t="s">
        <v>5901</v>
      </c>
      <c r="C1034" s="832" t="s">
        <v>5570</v>
      </c>
      <c r="D1034" s="832" t="s">
        <v>5579</v>
      </c>
      <c r="E1034" s="832" t="s">
        <v>5580</v>
      </c>
      <c r="F1034" s="849">
        <v>329</v>
      </c>
      <c r="G1034" s="849">
        <v>79302.05</v>
      </c>
      <c r="H1034" s="849">
        <v>1.1070955310794028</v>
      </c>
      <c r="I1034" s="849">
        <v>241.03966565349546</v>
      </c>
      <c r="J1034" s="849">
        <v>292</v>
      </c>
      <c r="K1034" s="849">
        <v>71630.720000000001</v>
      </c>
      <c r="L1034" s="849">
        <v>1</v>
      </c>
      <c r="M1034" s="849">
        <v>245.31068493150684</v>
      </c>
      <c r="N1034" s="849">
        <v>329</v>
      </c>
      <c r="O1034" s="849">
        <v>80805.689999999988</v>
      </c>
      <c r="P1034" s="837">
        <v>1.1280870833072736</v>
      </c>
      <c r="Q1034" s="850">
        <v>245.60999999999996</v>
      </c>
    </row>
    <row r="1035" spans="1:17" ht="14.4" customHeight="1" x14ac:dyDescent="0.3">
      <c r="A1035" s="831" t="s">
        <v>590</v>
      </c>
      <c r="B1035" s="832" t="s">
        <v>5901</v>
      </c>
      <c r="C1035" s="832" t="s">
        <v>5570</v>
      </c>
      <c r="D1035" s="832" t="s">
        <v>6006</v>
      </c>
      <c r="E1035" s="832" t="s">
        <v>6007</v>
      </c>
      <c r="F1035" s="849"/>
      <c r="G1035" s="849"/>
      <c r="H1035" s="849"/>
      <c r="I1035" s="849"/>
      <c r="J1035" s="849">
        <v>1</v>
      </c>
      <c r="K1035" s="849">
        <v>2641.15</v>
      </c>
      <c r="L1035" s="849">
        <v>1</v>
      </c>
      <c r="M1035" s="849">
        <v>2641.15</v>
      </c>
      <c r="N1035" s="849"/>
      <c r="O1035" s="849"/>
      <c r="P1035" s="837"/>
      <c r="Q1035" s="850"/>
    </row>
    <row r="1036" spans="1:17" ht="14.4" customHeight="1" x14ac:dyDescent="0.3">
      <c r="A1036" s="831" t="s">
        <v>590</v>
      </c>
      <c r="B1036" s="832" t="s">
        <v>5901</v>
      </c>
      <c r="C1036" s="832" t="s">
        <v>5581</v>
      </c>
      <c r="D1036" s="832" t="s">
        <v>6008</v>
      </c>
      <c r="E1036" s="832"/>
      <c r="F1036" s="849">
        <v>6</v>
      </c>
      <c r="G1036" s="849">
        <v>52689.78</v>
      </c>
      <c r="H1036" s="849">
        <v>0.54545454545454553</v>
      </c>
      <c r="I1036" s="849">
        <v>8781.6299999999992</v>
      </c>
      <c r="J1036" s="849">
        <v>11</v>
      </c>
      <c r="K1036" s="849">
        <v>96597.93</v>
      </c>
      <c r="L1036" s="849">
        <v>1</v>
      </c>
      <c r="M1036" s="849">
        <v>8781.6299999999992</v>
      </c>
      <c r="N1036" s="849"/>
      <c r="O1036" s="849"/>
      <c r="P1036" s="837"/>
      <c r="Q1036" s="850"/>
    </row>
    <row r="1037" spans="1:17" ht="14.4" customHeight="1" x14ac:dyDescent="0.3">
      <c r="A1037" s="831" t="s">
        <v>590</v>
      </c>
      <c r="B1037" s="832" t="s">
        <v>5901</v>
      </c>
      <c r="C1037" s="832" t="s">
        <v>5581</v>
      </c>
      <c r="D1037" s="832" t="s">
        <v>5582</v>
      </c>
      <c r="E1037" s="832" t="s">
        <v>5583</v>
      </c>
      <c r="F1037" s="849">
        <v>29</v>
      </c>
      <c r="G1037" s="849">
        <v>16387.900000000001</v>
      </c>
      <c r="H1037" s="849">
        <v>0.96666666666666679</v>
      </c>
      <c r="I1037" s="849">
        <v>565.1</v>
      </c>
      <c r="J1037" s="849">
        <v>30</v>
      </c>
      <c r="K1037" s="849">
        <v>16953</v>
      </c>
      <c r="L1037" s="849">
        <v>1</v>
      </c>
      <c r="M1037" s="849">
        <v>565.1</v>
      </c>
      <c r="N1037" s="849">
        <v>30</v>
      </c>
      <c r="O1037" s="849">
        <v>16953</v>
      </c>
      <c r="P1037" s="837">
        <v>1</v>
      </c>
      <c r="Q1037" s="850">
        <v>565.1</v>
      </c>
    </row>
    <row r="1038" spans="1:17" ht="14.4" customHeight="1" x14ac:dyDescent="0.3">
      <c r="A1038" s="831" t="s">
        <v>590</v>
      </c>
      <c r="B1038" s="832" t="s">
        <v>5901</v>
      </c>
      <c r="C1038" s="832" t="s">
        <v>5581</v>
      </c>
      <c r="D1038" s="832" t="s">
        <v>5584</v>
      </c>
      <c r="E1038" s="832" t="s">
        <v>5585</v>
      </c>
      <c r="F1038" s="849">
        <v>8</v>
      </c>
      <c r="G1038" s="849">
        <v>8392</v>
      </c>
      <c r="H1038" s="849">
        <v>0.72727272727272729</v>
      </c>
      <c r="I1038" s="849">
        <v>1049</v>
      </c>
      <c r="J1038" s="849">
        <v>11</v>
      </c>
      <c r="K1038" s="849">
        <v>11539</v>
      </c>
      <c r="L1038" s="849">
        <v>1</v>
      </c>
      <c r="M1038" s="849">
        <v>1049</v>
      </c>
      <c r="N1038" s="849">
        <v>17</v>
      </c>
      <c r="O1038" s="849">
        <v>17833</v>
      </c>
      <c r="P1038" s="837">
        <v>1.5454545454545454</v>
      </c>
      <c r="Q1038" s="850">
        <v>1049</v>
      </c>
    </row>
    <row r="1039" spans="1:17" ht="14.4" customHeight="1" x14ac:dyDescent="0.3">
      <c r="A1039" s="831" t="s">
        <v>590</v>
      </c>
      <c r="B1039" s="832" t="s">
        <v>5901</v>
      </c>
      <c r="C1039" s="832" t="s">
        <v>5581</v>
      </c>
      <c r="D1039" s="832" t="s">
        <v>6009</v>
      </c>
      <c r="E1039" s="832" t="s">
        <v>6010</v>
      </c>
      <c r="F1039" s="849">
        <v>1</v>
      </c>
      <c r="G1039" s="849">
        <v>1003</v>
      </c>
      <c r="H1039" s="849"/>
      <c r="I1039" s="849">
        <v>1003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590</v>
      </c>
      <c r="B1040" s="832" t="s">
        <v>5901</v>
      </c>
      <c r="C1040" s="832" t="s">
        <v>5581</v>
      </c>
      <c r="D1040" s="832" t="s">
        <v>6011</v>
      </c>
      <c r="E1040" s="832" t="s">
        <v>6012</v>
      </c>
      <c r="F1040" s="849">
        <v>3</v>
      </c>
      <c r="G1040" s="849">
        <v>2597.34</v>
      </c>
      <c r="H1040" s="849"/>
      <c r="I1040" s="849">
        <v>865.78000000000009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590</v>
      </c>
      <c r="B1041" s="832" t="s">
        <v>5901</v>
      </c>
      <c r="C1041" s="832" t="s">
        <v>5581</v>
      </c>
      <c r="D1041" s="832" t="s">
        <v>6013</v>
      </c>
      <c r="E1041" s="832" t="s">
        <v>6014</v>
      </c>
      <c r="F1041" s="849"/>
      <c r="G1041" s="849"/>
      <c r="H1041" s="849"/>
      <c r="I1041" s="849"/>
      <c r="J1041" s="849">
        <v>3</v>
      </c>
      <c r="K1041" s="849">
        <v>14569.079999999998</v>
      </c>
      <c r="L1041" s="849">
        <v>1</v>
      </c>
      <c r="M1041" s="849">
        <v>4856.3599999999997</v>
      </c>
      <c r="N1041" s="849">
        <v>5</v>
      </c>
      <c r="O1041" s="849">
        <v>24281.799999999996</v>
      </c>
      <c r="P1041" s="837">
        <v>1.6666666666666665</v>
      </c>
      <c r="Q1041" s="850">
        <v>4856.3599999999988</v>
      </c>
    </row>
    <row r="1042" spans="1:17" ht="14.4" customHeight="1" x14ac:dyDescent="0.3">
      <c r="A1042" s="831" t="s">
        <v>590</v>
      </c>
      <c r="B1042" s="832" t="s">
        <v>5901</v>
      </c>
      <c r="C1042" s="832" t="s">
        <v>5581</v>
      </c>
      <c r="D1042" s="832" t="s">
        <v>6015</v>
      </c>
      <c r="E1042" s="832" t="s">
        <v>6016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19</v>
      </c>
      <c r="O1042" s="849">
        <v>267855.35000000003</v>
      </c>
      <c r="P1042" s="837"/>
      <c r="Q1042" s="850">
        <v>14097.650000000001</v>
      </c>
    </row>
    <row r="1043" spans="1:17" ht="14.4" customHeight="1" x14ac:dyDescent="0.3">
      <c r="A1043" s="831" t="s">
        <v>590</v>
      </c>
      <c r="B1043" s="832" t="s">
        <v>5901</v>
      </c>
      <c r="C1043" s="832" t="s">
        <v>5581</v>
      </c>
      <c r="D1043" s="832" t="s">
        <v>6017</v>
      </c>
      <c r="E1043" s="832" t="s">
        <v>6018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8</v>
      </c>
      <c r="O1043" s="849">
        <v>47079.119999999995</v>
      </c>
      <c r="P1043" s="837"/>
      <c r="Q1043" s="850">
        <v>5884.8899999999994</v>
      </c>
    </row>
    <row r="1044" spans="1:17" ht="14.4" customHeight="1" x14ac:dyDescent="0.3">
      <c r="A1044" s="831" t="s">
        <v>590</v>
      </c>
      <c r="B1044" s="832" t="s">
        <v>5901</v>
      </c>
      <c r="C1044" s="832" t="s">
        <v>5586</v>
      </c>
      <c r="D1044" s="832" t="s">
        <v>6019</v>
      </c>
      <c r="E1044" s="832" t="s">
        <v>6020</v>
      </c>
      <c r="F1044" s="849">
        <v>1709</v>
      </c>
      <c r="G1044" s="849">
        <v>1760552</v>
      </c>
      <c r="H1044" s="849">
        <v>1.1175397459155938</v>
      </c>
      <c r="I1044" s="849">
        <v>1030.1650087770627</v>
      </c>
      <c r="J1044" s="849">
        <v>1561</v>
      </c>
      <c r="K1044" s="849">
        <v>1575382</v>
      </c>
      <c r="L1044" s="849">
        <v>1</v>
      </c>
      <c r="M1044" s="849">
        <v>1009.2133247918001</v>
      </c>
      <c r="N1044" s="849">
        <v>1645</v>
      </c>
      <c r="O1044" s="849">
        <v>1653172</v>
      </c>
      <c r="P1044" s="837">
        <v>1.0493784999447753</v>
      </c>
      <c r="Q1044" s="850">
        <v>1004.9677811550152</v>
      </c>
    </row>
    <row r="1045" spans="1:17" ht="14.4" customHeight="1" x14ac:dyDescent="0.3">
      <c r="A1045" s="831" t="s">
        <v>590</v>
      </c>
      <c r="B1045" s="832" t="s">
        <v>5901</v>
      </c>
      <c r="C1045" s="832" t="s">
        <v>5586</v>
      </c>
      <c r="D1045" s="832" t="s">
        <v>5589</v>
      </c>
      <c r="E1045" s="832" t="s">
        <v>5590</v>
      </c>
      <c r="F1045" s="849">
        <v>260</v>
      </c>
      <c r="G1045" s="849">
        <v>50640</v>
      </c>
      <c r="H1045" s="849">
        <v>1.11896765069825</v>
      </c>
      <c r="I1045" s="849">
        <v>194.76923076923077</v>
      </c>
      <c r="J1045" s="849">
        <v>231</v>
      </c>
      <c r="K1045" s="849">
        <v>45256</v>
      </c>
      <c r="L1045" s="849">
        <v>1</v>
      </c>
      <c r="M1045" s="849">
        <v>195.91341991341992</v>
      </c>
      <c r="N1045" s="849">
        <v>274</v>
      </c>
      <c r="O1045" s="849">
        <v>53704</v>
      </c>
      <c r="P1045" s="837">
        <v>1.186671380590419</v>
      </c>
      <c r="Q1045" s="850">
        <v>196</v>
      </c>
    </row>
    <row r="1046" spans="1:17" ht="14.4" customHeight="1" x14ac:dyDescent="0.3">
      <c r="A1046" s="831" t="s">
        <v>590</v>
      </c>
      <c r="B1046" s="832" t="s">
        <v>5901</v>
      </c>
      <c r="C1046" s="832" t="s">
        <v>5586</v>
      </c>
      <c r="D1046" s="832" t="s">
        <v>5597</v>
      </c>
      <c r="E1046" s="832" t="s">
        <v>5598</v>
      </c>
      <c r="F1046" s="849">
        <v>34</v>
      </c>
      <c r="G1046" s="849">
        <v>6018</v>
      </c>
      <c r="H1046" s="849">
        <v>1.1333333333333333</v>
      </c>
      <c r="I1046" s="849">
        <v>177</v>
      </c>
      <c r="J1046" s="849">
        <v>30</v>
      </c>
      <c r="K1046" s="849">
        <v>5310</v>
      </c>
      <c r="L1046" s="849">
        <v>1</v>
      </c>
      <c r="M1046" s="849">
        <v>177</v>
      </c>
      <c r="N1046" s="849">
        <v>30</v>
      </c>
      <c r="O1046" s="849">
        <v>5338</v>
      </c>
      <c r="P1046" s="837">
        <v>1.0052730696798493</v>
      </c>
      <c r="Q1046" s="850">
        <v>177.93333333333334</v>
      </c>
    </row>
    <row r="1047" spans="1:17" ht="14.4" customHeight="1" x14ac:dyDescent="0.3">
      <c r="A1047" s="831" t="s">
        <v>590</v>
      </c>
      <c r="B1047" s="832" t="s">
        <v>5901</v>
      </c>
      <c r="C1047" s="832" t="s">
        <v>5586</v>
      </c>
      <c r="D1047" s="832" t="s">
        <v>5599</v>
      </c>
      <c r="E1047" s="832" t="s">
        <v>5600</v>
      </c>
      <c r="F1047" s="849">
        <v>18</v>
      </c>
      <c r="G1047" s="849">
        <v>189900</v>
      </c>
      <c r="H1047" s="849">
        <v>0.94700936536907931</v>
      </c>
      <c r="I1047" s="849">
        <v>10550</v>
      </c>
      <c r="J1047" s="849">
        <v>19</v>
      </c>
      <c r="K1047" s="849">
        <v>200526</v>
      </c>
      <c r="L1047" s="849">
        <v>1</v>
      </c>
      <c r="M1047" s="849">
        <v>10554</v>
      </c>
      <c r="N1047" s="849">
        <v>10</v>
      </c>
      <c r="O1047" s="849">
        <v>105600</v>
      </c>
      <c r="P1047" s="837">
        <v>0.52661500254331106</v>
      </c>
      <c r="Q1047" s="850">
        <v>10560</v>
      </c>
    </row>
    <row r="1048" spans="1:17" ht="14.4" customHeight="1" x14ac:dyDescent="0.3">
      <c r="A1048" s="831" t="s">
        <v>590</v>
      </c>
      <c r="B1048" s="832" t="s">
        <v>5901</v>
      </c>
      <c r="C1048" s="832" t="s">
        <v>5586</v>
      </c>
      <c r="D1048" s="832" t="s">
        <v>5601</v>
      </c>
      <c r="E1048" s="832" t="s">
        <v>5602</v>
      </c>
      <c r="F1048" s="849">
        <v>30</v>
      </c>
      <c r="G1048" s="849">
        <v>1470</v>
      </c>
      <c r="H1048" s="849">
        <v>1</v>
      </c>
      <c r="I1048" s="849">
        <v>49</v>
      </c>
      <c r="J1048" s="849">
        <v>30</v>
      </c>
      <c r="K1048" s="849">
        <v>1470</v>
      </c>
      <c r="L1048" s="849">
        <v>1</v>
      </c>
      <c r="M1048" s="849">
        <v>49</v>
      </c>
      <c r="N1048" s="849">
        <v>30</v>
      </c>
      <c r="O1048" s="849">
        <v>1470</v>
      </c>
      <c r="P1048" s="837">
        <v>1</v>
      </c>
      <c r="Q1048" s="850">
        <v>49</v>
      </c>
    </row>
    <row r="1049" spans="1:17" ht="14.4" customHeight="1" x14ac:dyDescent="0.3">
      <c r="A1049" s="831" t="s">
        <v>590</v>
      </c>
      <c r="B1049" s="832" t="s">
        <v>5901</v>
      </c>
      <c r="C1049" s="832" t="s">
        <v>5586</v>
      </c>
      <c r="D1049" s="832" t="s">
        <v>6021</v>
      </c>
      <c r="E1049" s="832" t="s">
        <v>6022</v>
      </c>
      <c r="F1049" s="849">
        <v>0</v>
      </c>
      <c r="G1049" s="849">
        <v>0</v>
      </c>
      <c r="H1049" s="849"/>
      <c r="I1049" s="849"/>
      <c r="J1049" s="849">
        <v>0</v>
      </c>
      <c r="K1049" s="849">
        <v>0</v>
      </c>
      <c r="L1049" s="849"/>
      <c r="M1049" s="849"/>
      <c r="N1049" s="849">
        <v>0</v>
      </c>
      <c r="O1049" s="849">
        <v>0</v>
      </c>
      <c r="P1049" s="837"/>
      <c r="Q1049" s="850"/>
    </row>
    <row r="1050" spans="1:17" ht="14.4" customHeight="1" x14ac:dyDescent="0.3">
      <c r="A1050" s="831" t="s">
        <v>590</v>
      </c>
      <c r="B1050" s="832" t="s">
        <v>5901</v>
      </c>
      <c r="C1050" s="832" t="s">
        <v>5586</v>
      </c>
      <c r="D1050" s="832" t="s">
        <v>6023</v>
      </c>
      <c r="E1050" s="832" t="s">
        <v>6024</v>
      </c>
      <c r="F1050" s="849">
        <v>3588</v>
      </c>
      <c r="G1050" s="849">
        <v>0</v>
      </c>
      <c r="H1050" s="849"/>
      <c r="I1050" s="849">
        <v>0</v>
      </c>
      <c r="J1050" s="849">
        <v>2589</v>
      </c>
      <c r="K1050" s="849">
        <v>0</v>
      </c>
      <c r="L1050" s="849"/>
      <c r="M1050" s="849">
        <v>0</v>
      </c>
      <c r="N1050" s="849">
        <v>3387</v>
      </c>
      <c r="O1050" s="849">
        <v>0</v>
      </c>
      <c r="P1050" s="837"/>
      <c r="Q1050" s="850">
        <v>0</v>
      </c>
    </row>
    <row r="1051" spans="1:17" ht="14.4" customHeight="1" x14ac:dyDescent="0.3">
      <c r="A1051" s="831" t="s">
        <v>590</v>
      </c>
      <c r="B1051" s="832" t="s">
        <v>5901</v>
      </c>
      <c r="C1051" s="832" t="s">
        <v>5586</v>
      </c>
      <c r="D1051" s="832" t="s">
        <v>5605</v>
      </c>
      <c r="E1051" s="832" t="s">
        <v>5606</v>
      </c>
      <c r="F1051" s="849">
        <v>46</v>
      </c>
      <c r="G1051" s="849">
        <v>0</v>
      </c>
      <c r="H1051" s="849"/>
      <c r="I1051" s="849">
        <v>0</v>
      </c>
      <c r="J1051" s="849">
        <v>55</v>
      </c>
      <c r="K1051" s="849">
        <v>0</v>
      </c>
      <c r="L1051" s="849"/>
      <c r="M1051" s="849">
        <v>0</v>
      </c>
      <c r="N1051" s="849">
        <v>47</v>
      </c>
      <c r="O1051" s="849">
        <v>0</v>
      </c>
      <c r="P1051" s="837"/>
      <c r="Q1051" s="850">
        <v>0</v>
      </c>
    </row>
    <row r="1052" spans="1:17" ht="14.4" customHeight="1" x14ac:dyDescent="0.3">
      <c r="A1052" s="831" t="s">
        <v>590</v>
      </c>
      <c r="B1052" s="832" t="s">
        <v>5901</v>
      </c>
      <c r="C1052" s="832" t="s">
        <v>5586</v>
      </c>
      <c r="D1052" s="832" t="s">
        <v>6025</v>
      </c>
      <c r="E1052" s="832" t="s">
        <v>6026</v>
      </c>
      <c r="F1052" s="849">
        <v>32</v>
      </c>
      <c r="G1052" s="849">
        <v>22984</v>
      </c>
      <c r="H1052" s="849">
        <v>0.9675436750157862</v>
      </c>
      <c r="I1052" s="849">
        <v>718.25</v>
      </c>
      <c r="J1052" s="849">
        <v>33</v>
      </c>
      <c r="K1052" s="849">
        <v>23755</v>
      </c>
      <c r="L1052" s="849">
        <v>1</v>
      </c>
      <c r="M1052" s="849">
        <v>719.84848484848487</v>
      </c>
      <c r="N1052" s="849">
        <v>17</v>
      </c>
      <c r="O1052" s="849">
        <v>12240</v>
      </c>
      <c r="P1052" s="837">
        <v>0.515259945274679</v>
      </c>
      <c r="Q1052" s="850">
        <v>720</v>
      </c>
    </row>
    <row r="1053" spans="1:17" ht="14.4" customHeight="1" x14ac:dyDescent="0.3">
      <c r="A1053" s="831" t="s">
        <v>590</v>
      </c>
      <c r="B1053" s="832" t="s">
        <v>5901</v>
      </c>
      <c r="C1053" s="832" t="s">
        <v>5586</v>
      </c>
      <c r="D1053" s="832" t="s">
        <v>5621</v>
      </c>
      <c r="E1053" s="832" t="s">
        <v>5622</v>
      </c>
      <c r="F1053" s="849">
        <v>340</v>
      </c>
      <c r="G1053" s="849">
        <v>120222</v>
      </c>
      <c r="H1053" s="849">
        <v>1.1067108533554266</v>
      </c>
      <c r="I1053" s="849">
        <v>353.59411764705885</v>
      </c>
      <c r="J1053" s="849">
        <v>306</v>
      </c>
      <c r="K1053" s="849">
        <v>108630</v>
      </c>
      <c r="L1053" s="849">
        <v>1</v>
      </c>
      <c r="M1053" s="849">
        <v>355</v>
      </c>
      <c r="N1053" s="849">
        <v>293</v>
      </c>
      <c r="O1053" s="849">
        <v>104015</v>
      </c>
      <c r="P1053" s="837">
        <v>0.95751633986928109</v>
      </c>
      <c r="Q1053" s="850">
        <v>355</v>
      </c>
    </row>
    <row r="1054" spans="1:17" ht="14.4" customHeight="1" x14ac:dyDescent="0.3">
      <c r="A1054" s="831" t="s">
        <v>590</v>
      </c>
      <c r="B1054" s="832" t="s">
        <v>5901</v>
      </c>
      <c r="C1054" s="832" t="s">
        <v>5586</v>
      </c>
      <c r="D1054" s="832" t="s">
        <v>5899</v>
      </c>
      <c r="E1054" s="832" t="s">
        <v>5900</v>
      </c>
      <c r="F1054" s="849">
        <v>35</v>
      </c>
      <c r="G1054" s="849">
        <v>0</v>
      </c>
      <c r="H1054" s="849"/>
      <c r="I1054" s="849">
        <v>0</v>
      </c>
      <c r="J1054" s="849">
        <v>3</v>
      </c>
      <c r="K1054" s="849">
        <v>0</v>
      </c>
      <c r="L1054" s="849"/>
      <c r="M1054" s="849">
        <v>0</v>
      </c>
      <c r="N1054" s="849">
        <v>23</v>
      </c>
      <c r="O1054" s="849">
        <v>0</v>
      </c>
      <c r="P1054" s="837"/>
      <c r="Q1054" s="850">
        <v>0</v>
      </c>
    </row>
    <row r="1055" spans="1:17" ht="14.4" customHeight="1" x14ac:dyDescent="0.3">
      <c r="A1055" s="831" t="s">
        <v>590</v>
      </c>
      <c r="B1055" s="832" t="s">
        <v>5901</v>
      </c>
      <c r="C1055" s="832" t="s">
        <v>5586</v>
      </c>
      <c r="D1055" s="832" t="s">
        <v>5625</v>
      </c>
      <c r="E1055" s="832" t="s">
        <v>5626</v>
      </c>
      <c r="F1055" s="849">
        <v>9</v>
      </c>
      <c r="G1055" s="849">
        <v>4266</v>
      </c>
      <c r="H1055" s="849">
        <v>0.81661562021439515</v>
      </c>
      <c r="I1055" s="849">
        <v>474</v>
      </c>
      <c r="J1055" s="849">
        <v>11</v>
      </c>
      <c r="K1055" s="849">
        <v>5224</v>
      </c>
      <c r="L1055" s="849">
        <v>1</v>
      </c>
      <c r="M1055" s="849">
        <v>474.90909090909093</v>
      </c>
      <c r="N1055" s="849">
        <v>17</v>
      </c>
      <c r="O1055" s="849">
        <v>8092</v>
      </c>
      <c r="P1055" s="837">
        <v>1.5490045941807045</v>
      </c>
      <c r="Q1055" s="850">
        <v>476</v>
      </c>
    </row>
    <row r="1056" spans="1:17" ht="14.4" customHeight="1" x14ac:dyDescent="0.3">
      <c r="A1056" s="831" t="s">
        <v>590</v>
      </c>
      <c r="B1056" s="832" t="s">
        <v>5901</v>
      </c>
      <c r="C1056" s="832" t="s">
        <v>5586</v>
      </c>
      <c r="D1056" s="832" t="s">
        <v>5637</v>
      </c>
      <c r="E1056" s="832" t="s">
        <v>5638</v>
      </c>
      <c r="F1056" s="849">
        <v>75</v>
      </c>
      <c r="G1056" s="849">
        <v>52527</v>
      </c>
      <c r="H1056" s="849">
        <v>1.1183809909085103</v>
      </c>
      <c r="I1056" s="849">
        <v>700.36</v>
      </c>
      <c r="J1056" s="849">
        <v>67</v>
      </c>
      <c r="K1056" s="849">
        <v>46967</v>
      </c>
      <c r="L1056" s="849">
        <v>1</v>
      </c>
      <c r="M1056" s="849">
        <v>701</v>
      </c>
      <c r="N1056" s="849">
        <v>70</v>
      </c>
      <c r="O1056" s="849">
        <v>49140</v>
      </c>
      <c r="P1056" s="837">
        <v>1.0462665275619052</v>
      </c>
      <c r="Q1056" s="850">
        <v>702</v>
      </c>
    </row>
    <row r="1057" spans="1:17" ht="14.4" customHeight="1" x14ac:dyDescent="0.3">
      <c r="A1057" s="831" t="s">
        <v>590</v>
      </c>
      <c r="B1057" s="832" t="s">
        <v>5901</v>
      </c>
      <c r="C1057" s="832" t="s">
        <v>5586</v>
      </c>
      <c r="D1057" s="832" t="s">
        <v>6027</v>
      </c>
      <c r="E1057" s="832" t="s">
        <v>6028</v>
      </c>
      <c r="F1057" s="849">
        <v>22</v>
      </c>
      <c r="G1057" s="849">
        <v>291236</v>
      </c>
      <c r="H1057" s="849">
        <v>1.2222222222222223</v>
      </c>
      <c r="I1057" s="849">
        <v>13238</v>
      </c>
      <c r="J1057" s="849">
        <v>18</v>
      </c>
      <c r="K1057" s="849">
        <v>238284</v>
      </c>
      <c r="L1057" s="849">
        <v>1</v>
      </c>
      <c r="M1057" s="849">
        <v>13238</v>
      </c>
      <c r="N1057" s="849">
        <v>68</v>
      </c>
      <c r="O1057" s="849">
        <v>900184</v>
      </c>
      <c r="P1057" s="837">
        <v>3.7777777777777777</v>
      </c>
      <c r="Q1057" s="850">
        <v>13238</v>
      </c>
    </row>
    <row r="1058" spans="1:17" ht="14.4" customHeight="1" x14ac:dyDescent="0.3">
      <c r="A1058" s="831" t="s">
        <v>590</v>
      </c>
      <c r="B1058" s="832" t="s">
        <v>5901</v>
      </c>
      <c r="C1058" s="832" t="s">
        <v>5586</v>
      </c>
      <c r="D1058" s="832" t="s">
        <v>6029</v>
      </c>
      <c r="E1058" s="832" t="s">
        <v>6030</v>
      </c>
      <c r="F1058" s="849">
        <v>1</v>
      </c>
      <c r="G1058" s="849">
        <v>494</v>
      </c>
      <c r="H1058" s="849"/>
      <c r="I1058" s="849">
        <v>494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" customHeight="1" x14ac:dyDescent="0.3">
      <c r="A1059" s="831" t="s">
        <v>590</v>
      </c>
      <c r="B1059" s="832" t="s">
        <v>5901</v>
      </c>
      <c r="C1059" s="832" t="s">
        <v>5586</v>
      </c>
      <c r="D1059" s="832" t="s">
        <v>6031</v>
      </c>
      <c r="E1059" s="832" t="s">
        <v>6032</v>
      </c>
      <c r="F1059" s="849">
        <v>5</v>
      </c>
      <c r="G1059" s="849">
        <v>2890</v>
      </c>
      <c r="H1059" s="849">
        <v>0.35714285714285715</v>
      </c>
      <c r="I1059" s="849">
        <v>578</v>
      </c>
      <c r="J1059" s="849">
        <v>14</v>
      </c>
      <c r="K1059" s="849">
        <v>8092</v>
      </c>
      <c r="L1059" s="849">
        <v>1</v>
      </c>
      <c r="M1059" s="849">
        <v>578</v>
      </c>
      <c r="N1059" s="849">
        <v>31</v>
      </c>
      <c r="O1059" s="849">
        <v>17980</v>
      </c>
      <c r="P1059" s="837">
        <v>2.2219476025704399</v>
      </c>
      <c r="Q1059" s="850">
        <v>580</v>
      </c>
    </row>
    <row r="1060" spans="1:17" ht="14.4" customHeight="1" x14ac:dyDescent="0.3">
      <c r="A1060" s="831" t="s">
        <v>590</v>
      </c>
      <c r="B1060" s="832" t="s">
        <v>5901</v>
      </c>
      <c r="C1060" s="832" t="s">
        <v>5586</v>
      </c>
      <c r="D1060" s="832" t="s">
        <v>6033</v>
      </c>
      <c r="E1060" s="832" t="s">
        <v>6028</v>
      </c>
      <c r="F1060" s="849">
        <v>735</v>
      </c>
      <c r="G1060" s="849">
        <v>5141325</v>
      </c>
      <c r="H1060" s="849">
        <v>0.94594594594594594</v>
      </c>
      <c r="I1060" s="849">
        <v>6995</v>
      </c>
      <c r="J1060" s="849">
        <v>777</v>
      </c>
      <c r="K1060" s="849">
        <v>5435115</v>
      </c>
      <c r="L1060" s="849">
        <v>1</v>
      </c>
      <c r="M1060" s="849">
        <v>6995</v>
      </c>
      <c r="N1060" s="849">
        <v>738</v>
      </c>
      <c r="O1060" s="849">
        <v>5162310</v>
      </c>
      <c r="P1060" s="837">
        <v>0.9498069498069498</v>
      </c>
      <c r="Q1060" s="850">
        <v>6995</v>
      </c>
    </row>
    <row r="1061" spans="1:17" ht="14.4" customHeight="1" x14ac:dyDescent="0.3">
      <c r="A1061" s="831" t="s">
        <v>590</v>
      </c>
      <c r="B1061" s="832" t="s">
        <v>6034</v>
      </c>
      <c r="C1061" s="832" t="s">
        <v>5395</v>
      </c>
      <c r="D1061" s="832" t="s">
        <v>5396</v>
      </c>
      <c r="E1061" s="832" t="s">
        <v>1448</v>
      </c>
      <c r="F1061" s="849">
        <v>18.600000000000001</v>
      </c>
      <c r="G1061" s="849">
        <v>56886.48</v>
      </c>
      <c r="H1061" s="849">
        <v>4.7898757199151261</v>
      </c>
      <c r="I1061" s="849">
        <v>3058.4129032258065</v>
      </c>
      <c r="J1061" s="849">
        <v>4</v>
      </c>
      <c r="K1061" s="849">
        <v>11876.4</v>
      </c>
      <c r="L1061" s="849">
        <v>1</v>
      </c>
      <c r="M1061" s="849">
        <v>2969.1</v>
      </c>
      <c r="N1061" s="849">
        <v>2</v>
      </c>
      <c r="O1061" s="849">
        <v>5223.6400000000003</v>
      </c>
      <c r="P1061" s="837">
        <v>0.43983361961537171</v>
      </c>
      <c r="Q1061" s="850">
        <v>2611.8200000000002</v>
      </c>
    </row>
    <row r="1062" spans="1:17" ht="14.4" customHeight="1" x14ac:dyDescent="0.3">
      <c r="A1062" s="831" t="s">
        <v>590</v>
      </c>
      <c r="B1062" s="832" t="s">
        <v>6034</v>
      </c>
      <c r="C1062" s="832" t="s">
        <v>5395</v>
      </c>
      <c r="D1062" s="832" t="s">
        <v>5902</v>
      </c>
      <c r="E1062" s="832" t="s">
        <v>1448</v>
      </c>
      <c r="F1062" s="849">
        <v>9.1999999999999993</v>
      </c>
      <c r="G1062" s="849">
        <v>14316.58</v>
      </c>
      <c r="H1062" s="849"/>
      <c r="I1062" s="849">
        <v>1556.15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590</v>
      </c>
      <c r="B1063" s="832" t="s">
        <v>6034</v>
      </c>
      <c r="C1063" s="832" t="s">
        <v>5395</v>
      </c>
      <c r="D1063" s="832" t="s">
        <v>6035</v>
      </c>
      <c r="E1063" s="832" t="s">
        <v>6036</v>
      </c>
      <c r="F1063" s="849">
        <v>26.1</v>
      </c>
      <c r="G1063" s="849">
        <v>70802.429999999993</v>
      </c>
      <c r="H1063" s="849">
        <v>2.5350501621946764</v>
      </c>
      <c r="I1063" s="849">
        <v>2712.7367816091951</v>
      </c>
      <c r="J1063" s="849">
        <v>17.8</v>
      </c>
      <c r="K1063" s="849">
        <v>27929.399999999998</v>
      </c>
      <c r="L1063" s="849">
        <v>1</v>
      </c>
      <c r="M1063" s="849">
        <v>1569.067415730337</v>
      </c>
      <c r="N1063" s="849">
        <v>41.379999999999995</v>
      </c>
      <c r="O1063" s="849">
        <v>64927.94</v>
      </c>
      <c r="P1063" s="837">
        <v>2.3247166068730443</v>
      </c>
      <c r="Q1063" s="850">
        <v>1569.0657322377963</v>
      </c>
    </row>
    <row r="1064" spans="1:17" ht="14.4" customHeight="1" x14ac:dyDescent="0.3">
      <c r="A1064" s="831" t="s">
        <v>590</v>
      </c>
      <c r="B1064" s="832" t="s">
        <v>6034</v>
      </c>
      <c r="C1064" s="832" t="s">
        <v>5395</v>
      </c>
      <c r="D1064" s="832" t="s">
        <v>5903</v>
      </c>
      <c r="E1064" s="832" t="s">
        <v>1750</v>
      </c>
      <c r="F1064" s="849">
        <v>5.6</v>
      </c>
      <c r="G1064" s="849">
        <v>63245.56</v>
      </c>
      <c r="H1064" s="849"/>
      <c r="I1064" s="849">
        <v>11293.85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590</v>
      </c>
      <c r="B1065" s="832" t="s">
        <v>6034</v>
      </c>
      <c r="C1065" s="832" t="s">
        <v>5395</v>
      </c>
      <c r="D1065" s="832" t="s">
        <v>5904</v>
      </c>
      <c r="E1065" s="832"/>
      <c r="F1065" s="849">
        <v>86</v>
      </c>
      <c r="G1065" s="849">
        <v>4293.9800000000005</v>
      </c>
      <c r="H1065" s="849"/>
      <c r="I1065" s="849">
        <v>49.930000000000007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590</v>
      </c>
      <c r="B1066" s="832" t="s">
        <v>6034</v>
      </c>
      <c r="C1066" s="832" t="s">
        <v>5395</v>
      </c>
      <c r="D1066" s="832" t="s">
        <v>5905</v>
      </c>
      <c r="E1066" s="832" t="s">
        <v>5906</v>
      </c>
      <c r="F1066" s="849">
        <v>26</v>
      </c>
      <c r="G1066" s="849">
        <v>22432.020000000004</v>
      </c>
      <c r="H1066" s="849">
        <v>4.333333333333333</v>
      </c>
      <c r="I1066" s="849">
        <v>862.77000000000021</v>
      </c>
      <c r="J1066" s="849">
        <v>6</v>
      </c>
      <c r="K1066" s="849">
        <v>5176.6200000000008</v>
      </c>
      <c r="L1066" s="849">
        <v>1</v>
      </c>
      <c r="M1066" s="849">
        <v>862.7700000000001</v>
      </c>
      <c r="N1066" s="849"/>
      <c r="O1066" s="849"/>
      <c r="P1066" s="837"/>
      <c r="Q1066" s="850"/>
    </row>
    <row r="1067" spans="1:17" ht="14.4" customHeight="1" x14ac:dyDescent="0.3">
      <c r="A1067" s="831" t="s">
        <v>590</v>
      </c>
      <c r="B1067" s="832" t="s">
        <v>6034</v>
      </c>
      <c r="C1067" s="832" t="s">
        <v>5395</v>
      </c>
      <c r="D1067" s="832" t="s">
        <v>5907</v>
      </c>
      <c r="E1067" s="832" t="s">
        <v>1303</v>
      </c>
      <c r="F1067" s="849">
        <v>26</v>
      </c>
      <c r="G1067" s="849">
        <v>129690.34</v>
      </c>
      <c r="H1067" s="849">
        <v>1.4444444444444444</v>
      </c>
      <c r="I1067" s="849">
        <v>4988.09</v>
      </c>
      <c r="J1067" s="849">
        <v>18</v>
      </c>
      <c r="K1067" s="849">
        <v>89785.62</v>
      </c>
      <c r="L1067" s="849">
        <v>1</v>
      </c>
      <c r="M1067" s="849">
        <v>4988.09</v>
      </c>
      <c r="N1067" s="849">
        <v>3</v>
      </c>
      <c r="O1067" s="849">
        <v>14964.27</v>
      </c>
      <c r="P1067" s="837">
        <v>0.16666666666666669</v>
      </c>
      <c r="Q1067" s="850">
        <v>4988.09</v>
      </c>
    </row>
    <row r="1068" spans="1:17" ht="14.4" customHeight="1" x14ac:dyDescent="0.3">
      <c r="A1068" s="831" t="s">
        <v>590</v>
      </c>
      <c r="B1068" s="832" t="s">
        <v>6034</v>
      </c>
      <c r="C1068" s="832" t="s">
        <v>5395</v>
      </c>
      <c r="D1068" s="832" t="s">
        <v>5400</v>
      </c>
      <c r="E1068" s="832" t="s">
        <v>5399</v>
      </c>
      <c r="F1068" s="849">
        <v>3</v>
      </c>
      <c r="G1068" s="849">
        <v>801.27</v>
      </c>
      <c r="H1068" s="849">
        <v>1.4515234955255245</v>
      </c>
      <c r="I1068" s="849">
        <v>267.08999999999997</v>
      </c>
      <c r="J1068" s="849">
        <v>2</v>
      </c>
      <c r="K1068" s="849">
        <v>552.02</v>
      </c>
      <c r="L1068" s="849">
        <v>1</v>
      </c>
      <c r="M1068" s="849">
        <v>276.01</v>
      </c>
      <c r="N1068" s="849">
        <v>4</v>
      </c>
      <c r="O1068" s="849">
        <v>909.36</v>
      </c>
      <c r="P1068" s="837">
        <v>1.6473316184196225</v>
      </c>
      <c r="Q1068" s="850">
        <v>227.34</v>
      </c>
    </row>
    <row r="1069" spans="1:17" ht="14.4" customHeight="1" x14ac:dyDescent="0.3">
      <c r="A1069" s="831" t="s">
        <v>590</v>
      </c>
      <c r="B1069" s="832" t="s">
        <v>6034</v>
      </c>
      <c r="C1069" s="832" t="s">
        <v>5395</v>
      </c>
      <c r="D1069" s="832" t="s">
        <v>5401</v>
      </c>
      <c r="E1069" s="832" t="s">
        <v>877</v>
      </c>
      <c r="F1069" s="849">
        <v>83.199999999999989</v>
      </c>
      <c r="G1069" s="849">
        <v>16773.830000000002</v>
      </c>
      <c r="H1069" s="849">
        <v>2.8888768331223575</v>
      </c>
      <c r="I1069" s="849">
        <v>201.60853365384619</v>
      </c>
      <c r="J1069" s="849">
        <v>28.799999999999997</v>
      </c>
      <c r="K1069" s="849">
        <v>5806.35</v>
      </c>
      <c r="L1069" s="849">
        <v>1</v>
      </c>
      <c r="M1069" s="849">
        <v>201.60937500000003</v>
      </c>
      <c r="N1069" s="849">
        <v>41.8</v>
      </c>
      <c r="O1069" s="849">
        <v>8427.2900000000009</v>
      </c>
      <c r="P1069" s="837">
        <v>1.4513920104712945</v>
      </c>
      <c r="Q1069" s="850">
        <v>201.60980861244022</v>
      </c>
    </row>
    <row r="1070" spans="1:17" ht="14.4" customHeight="1" x14ac:dyDescent="0.3">
      <c r="A1070" s="831" t="s">
        <v>590</v>
      </c>
      <c r="B1070" s="832" t="s">
        <v>6034</v>
      </c>
      <c r="C1070" s="832" t="s">
        <v>5395</v>
      </c>
      <c r="D1070" s="832" t="s">
        <v>5912</v>
      </c>
      <c r="E1070" s="832" t="s">
        <v>5913</v>
      </c>
      <c r="F1070" s="849"/>
      <c r="G1070" s="849"/>
      <c r="H1070" s="849"/>
      <c r="I1070" s="849"/>
      <c r="J1070" s="849">
        <v>0.04</v>
      </c>
      <c r="K1070" s="849">
        <v>13.37</v>
      </c>
      <c r="L1070" s="849">
        <v>1</v>
      </c>
      <c r="M1070" s="849">
        <v>334.25</v>
      </c>
      <c r="N1070" s="849"/>
      <c r="O1070" s="849"/>
      <c r="P1070" s="837"/>
      <c r="Q1070" s="850"/>
    </row>
    <row r="1071" spans="1:17" ht="14.4" customHeight="1" x14ac:dyDescent="0.3">
      <c r="A1071" s="831" t="s">
        <v>590</v>
      </c>
      <c r="B1071" s="832" t="s">
        <v>6034</v>
      </c>
      <c r="C1071" s="832" t="s">
        <v>5395</v>
      </c>
      <c r="D1071" s="832" t="s">
        <v>6037</v>
      </c>
      <c r="E1071" s="832" t="s">
        <v>1149</v>
      </c>
      <c r="F1071" s="849"/>
      <c r="G1071" s="849"/>
      <c r="H1071" s="849"/>
      <c r="I1071" s="849"/>
      <c r="J1071" s="849">
        <v>0.02</v>
      </c>
      <c r="K1071" s="849">
        <v>19.649999999999999</v>
      </c>
      <c r="L1071" s="849">
        <v>1</v>
      </c>
      <c r="M1071" s="849">
        <v>982.49999999999989</v>
      </c>
      <c r="N1071" s="849">
        <v>0.06</v>
      </c>
      <c r="O1071" s="849">
        <v>58.96</v>
      </c>
      <c r="P1071" s="837">
        <v>3.0005089058524175</v>
      </c>
      <c r="Q1071" s="850">
        <v>982.66666666666674</v>
      </c>
    </row>
    <row r="1072" spans="1:17" ht="14.4" customHeight="1" x14ac:dyDescent="0.3">
      <c r="A1072" s="831" t="s">
        <v>590</v>
      </c>
      <c r="B1072" s="832" t="s">
        <v>6034</v>
      </c>
      <c r="C1072" s="832" t="s">
        <v>5395</v>
      </c>
      <c r="D1072" s="832" t="s">
        <v>5914</v>
      </c>
      <c r="E1072" s="832" t="s">
        <v>799</v>
      </c>
      <c r="F1072" s="849">
        <v>0.8</v>
      </c>
      <c r="G1072" s="849">
        <v>552.36</v>
      </c>
      <c r="H1072" s="849">
        <v>0.14814814814814817</v>
      </c>
      <c r="I1072" s="849">
        <v>690.44999999999993</v>
      </c>
      <c r="J1072" s="849">
        <v>5.4</v>
      </c>
      <c r="K1072" s="849">
        <v>3728.43</v>
      </c>
      <c r="L1072" s="849">
        <v>1</v>
      </c>
      <c r="M1072" s="849">
        <v>690.44999999999993</v>
      </c>
      <c r="N1072" s="849">
        <v>33.25</v>
      </c>
      <c r="O1072" s="849">
        <v>22957.77</v>
      </c>
      <c r="P1072" s="837">
        <v>6.1574898818001147</v>
      </c>
      <c r="Q1072" s="850">
        <v>690.4592481203008</v>
      </c>
    </row>
    <row r="1073" spans="1:17" ht="14.4" customHeight="1" x14ac:dyDescent="0.3">
      <c r="A1073" s="831" t="s">
        <v>590</v>
      </c>
      <c r="B1073" s="832" t="s">
        <v>6034</v>
      </c>
      <c r="C1073" s="832" t="s">
        <v>5395</v>
      </c>
      <c r="D1073" s="832" t="s">
        <v>5915</v>
      </c>
      <c r="E1073" s="832" t="s">
        <v>5916</v>
      </c>
      <c r="F1073" s="849">
        <v>0.2</v>
      </c>
      <c r="G1073" s="849">
        <v>435.98</v>
      </c>
      <c r="H1073" s="849"/>
      <c r="I1073" s="849">
        <v>2179.9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590</v>
      </c>
      <c r="B1074" s="832" t="s">
        <v>6034</v>
      </c>
      <c r="C1074" s="832" t="s">
        <v>5395</v>
      </c>
      <c r="D1074" s="832" t="s">
        <v>5917</v>
      </c>
      <c r="E1074" s="832" t="s">
        <v>1329</v>
      </c>
      <c r="F1074" s="849">
        <v>4.2</v>
      </c>
      <c r="G1074" s="849">
        <v>2907.52</v>
      </c>
      <c r="H1074" s="849">
        <v>1.615396581994355</v>
      </c>
      <c r="I1074" s="849">
        <v>692.26666666666665</v>
      </c>
      <c r="J1074" s="849">
        <v>2.6</v>
      </c>
      <c r="K1074" s="849">
        <v>1799.88</v>
      </c>
      <c r="L1074" s="849">
        <v>1</v>
      </c>
      <c r="M1074" s="849">
        <v>692.26153846153852</v>
      </c>
      <c r="N1074" s="849">
        <v>9.5</v>
      </c>
      <c r="O1074" s="849">
        <v>6576.51</v>
      </c>
      <c r="P1074" s="837">
        <v>3.6538602573504901</v>
      </c>
      <c r="Q1074" s="850">
        <v>692.26421052631576</v>
      </c>
    </row>
    <row r="1075" spans="1:17" ht="14.4" customHeight="1" x14ac:dyDescent="0.3">
      <c r="A1075" s="831" t="s">
        <v>590</v>
      </c>
      <c r="B1075" s="832" t="s">
        <v>6034</v>
      </c>
      <c r="C1075" s="832" t="s">
        <v>5395</v>
      </c>
      <c r="D1075" s="832" t="s">
        <v>5918</v>
      </c>
      <c r="E1075" s="832" t="s">
        <v>2131</v>
      </c>
      <c r="F1075" s="849">
        <v>0.9</v>
      </c>
      <c r="G1075" s="849">
        <v>10812.06</v>
      </c>
      <c r="H1075" s="849">
        <v>0.6</v>
      </c>
      <c r="I1075" s="849">
        <v>12013.4</v>
      </c>
      <c r="J1075" s="849">
        <v>1.5</v>
      </c>
      <c r="K1075" s="849">
        <v>18020.099999999999</v>
      </c>
      <c r="L1075" s="849">
        <v>1</v>
      </c>
      <c r="M1075" s="849">
        <v>12013.4</v>
      </c>
      <c r="N1075" s="849">
        <v>9.7000000000000011</v>
      </c>
      <c r="O1075" s="849">
        <v>116529.98</v>
      </c>
      <c r="P1075" s="837">
        <v>6.4666666666666668</v>
      </c>
      <c r="Q1075" s="850">
        <v>12013.399999999998</v>
      </c>
    </row>
    <row r="1076" spans="1:17" ht="14.4" customHeight="1" x14ac:dyDescent="0.3">
      <c r="A1076" s="831" t="s">
        <v>590</v>
      </c>
      <c r="B1076" s="832" t="s">
        <v>6034</v>
      </c>
      <c r="C1076" s="832" t="s">
        <v>5395</v>
      </c>
      <c r="D1076" s="832" t="s">
        <v>5919</v>
      </c>
      <c r="E1076" s="832" t="s">
        <v>5920</v>
      </c>
      <c r="F1076" s="849">
        <v>61.5</v>
      </c>
      <c r="G1076" s="849">
        <v>206032.99</v>
      </c>
      <c r="H1076" s="849"/>
      <c r="I1076" s="849">
        <v>3350.1299186991869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590</v>
      </c>
      <c r="B1077" s="832" t="s">
        <v>6034</v>
      </c>
      <c r="C1077" s="832" t="s">
        <v>5395</v>
      </c>
      <c r="D1077" s="832" t="s">
        <v>5921</v>
      </c>
      <c r="E1077" s="832" t="s">
        <v>5922</v>
      </c>
      <c r="F1077" s="849">
        <v>1</v>
      </c>
      <c r="G1077" s="849">
        <v>44722.559999999998</v>
      </c>
      <c r="H1077" s="849"/>
      <c r="I1077" s="849">
        <v>44722.559999999998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590</v>
      </c>
      <c r="B1078" s="832" t="s">
        <v>6034</v>
      </c>
      <c r="C1078" s="832" t="s">
        <v>5395</v>
      </c>
      <c r="D1078" s="832" t="s">
        <v>5428</v>
      </c>
      <c r="E1078" s="832" t="s">
        <v>1298</v>
      </c>
      <c r="F1078" s="849"/>
      <c r="G1078" s="849"/>
      <c r="H1078" s="849"/>
      <c r="I1078" s="849"/>
      <c r="J1078" s="849">
        <v>78</v>
      </c>
      <c r="K1078" s="849">
        <v>445413.54000000004</v>
      </c>
      <c r="L1078" s="849">
        <v>1</v>
      </c>
      <c r="M1078" s="849">
        <v>5710.43</v>
      </c>
      <c r="N1078" s="849">
        <v>5</v>
      </c>
      <c r="O1078" s="849">
        <v>28552.15</v>
      </c>
      <c r="P1078" s="837">
        <v>6.4102564102564097E-2</v>
      </c>
      <c r="Q1078" s="850">
        <v>5710.43</v>
      </c>
    </row>
    <row r="1079" spans="1:17" ht="14.4" customHeight="1" x14ac:dyDescent="0.3">
      <c r="A1079" s="831" t="s">
        <v>590</v>
      </c>
      <c r="B1079" s="832" t="s">
        <v>6034</v>
      </c>
      <c r="C1079" s="832" t="s">
        <v>5395</v>
      </c>
      <c r="D1079" s="832" t="s">
        <v>5429</v>
      </c>
      <c r="E1079" s="832" t="s">
        <v>1298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17</v>
      </c>
      <c r="O1079" s="849">
        <v>194154.79</v>
      </c>
      <c r="P1079" s="837"/>
      <c r="Q1079" s="850">
        <v>11420.87</v>
      </c>
    </row>
    <row r="1080" spans="1:17" ht="14.4" customHeight="1" x14ac:dyDescent="0.3">
      <c r="A1080" s="831" t="s">
        <v>590</v>
      </c>
      <c r="B1080" s="832" t="s">
        <v>6034</v>
      </c>
      <c r="C1080" s="832" t="s">
        <v>5395</v>
      </c>
      <c r="D1080" s="832" t="s">
        <v>5430</v>
      </c>
      <c r="E1080" s="832"/>
      <c r="F1080" s="849">
        <v>166.8</v>
      </c>
      <c r="G1080" s="849">
        <v>7587.4800000000014</v>
      </c>
      <c r="H1080" s="849">
        <v>1.516334487782359</v>
      </c>
      <c r="I1080" s="849">
        <v>45.488489208633098</v>
      </c>
      <c r="J1080" s="849">
        <v>110</v>
      </c>
      <c r="K1080" s="849">
        <v>5003.83</v>
      </c>
      <c r="L1080" s="849">
        <v>1</v>
      </c>
      <c r="M1080" s="849">
        <v>45.489363636363635</v>
      </c>
      <c r="N1080" s="849"/>
      <c r="O1080" s="849"/>
      <c r="P1080" s="837"/>
      <c r="Q1080" s="850"/>
    </row>
    <row r="1081" spans="1:17" ht="14.4" customHeight="1" x14ac:dyDescent="0.3">
      <c r="A1081" s="831" t="s">
        <v>590</v>
      </c>
      <c r="B1081" s="832" t="s">
        <v>6034</v>
      </c>
      <c r="C1081" s="832" t="s">
        <v>5395</v>
      </c>
      <c r="D1081" s="832" t="s">
        <v>5431</v>
      </c>
      <c r="E1081" s="832" t="s">
        <v>5432</v>
      </c>
      <c r="F1081" s="849">
        <v>89.68</v>
      </c>
      <c r="G1081" s="849">
        <v>40796.299999999996</v>
      </c>
      <c r="H1081" s="849">
        <v>2.0381803793357722</v>
      </c>
      <c r="I1081" s="849">
        <v>454.90967885816229</v>
      </c>
      <c r="J1081" s="849">
        <v>44</v>
      </c>
      <c r="K1081" s="849">
        <v>20016.04</v>
      </c>
      <c r="L1081" s="849">
        <v>1</v>
      </c>
      <c r="M1081" s="849">
        <v>454.91</v>
      </c>
      <c r="N1081" s="849">
        <v>101.5</v>
      </c>
      <c r="O1081" s="849">
        <v>46173.33</v>
      </c>
      <c r="P1081" s="837">
        <v>2.3068164332205572</v>
      </c>
      <c r="Q1081" s="850">
        <v>454.90965517241381</v>
      </c>
    </row>
    <row r="1082" spans="1:17" ht="14.4" customHeight="1" x14ac:dyDescent="0.3">
      <c r="A1082" s="831" t="s">
        <v>590</v>
      </c>
      <c r="B1082" s="832" t="s">
        <v>6034</v>
      </c>
      <c r="C1082" s="832" t="s">
        <v>5395</v>
      </c>
      <c r="D1082" s="832" t="s">
        <v>5433</v>
      </c>
      <c r="E1082" s="832" t="s">
        <v>5434</v>
      </c>
      <c r="F1082" s="849"/>
      <c r="G1082" s="849"/>
      <c r="H1082" s="849"/>
      <c r="I1082" s="849"/>
      <c r="J1082" s="849"/>
      <c r="K1082" s="849"/>
      <c r="L1082" s="849"/>
      <c r="M1082" s="849"/>
      <c r="N1082" s="849">
        <v>7</v>
      </c>
      <c r="O1082" s="849">
        <v>962.78</v>
      </c>
      <c r="P1082" s="837"/>
      <c r="Q1082" s="850">
        <v>137.54</v>
      </c>
    </row>
    <row r="1083" spans="1:17" ht="14.4" customHeight="1" x14ac:dyDescent="0.3">
      <c r="A1083" s="831" t="s">
        <v>590</v>
      </c>
      <c r="B1083" s="832" t="s">
        <v>6034</v>
      </c>
      <c r="C1083" s="832" t="s">
        <v>5395</v>
      </c>
      <c r="D1083" s="832" t="s">
        <v>5925</v>
      </c>
      <c r="E1083" s="832" t="s">
        <v>5924</v>
      </c>
      <c r="F1083" s="849">
        <v>26</v>
      </c>
      <c r="G1083" s="849">
        <v>18941.2</v>
      </c>
      <c r="H1083" s="849">
        <v>3.1624325479510609</v>
      </c>
      <c r="I1083" s="849">
        <v>728.50769230769231</v>
      </c>
      <c r="J1083" s="849">
        <v>6.4</v>
      </c>
      <c r="K1083" s="849">
        <v>5989.44</v>
      </c>
      <c r="L1083" s="849">
        <v>1</v>
      </c>
      <c r="M1083" s="849">
        <v>935.84999999999991</v>
      </c>
      <c r="N1083" s="849">
        <v>2.5</v>
      </c>
      <c r="O1083" s="849">
        <v>2339.62</v>
      </c>
      <c r="P1083" s="837">
        <v>0.39062416519741411</v>
      </c>
      <c r="Q1083" s="850">
        <v>935.84799999999996</v>
      </c>
    </row>
    <row r="1084" spans="1:17" ht="14.4" customHeight="1" x14ac:dyDescent="0.3">
      <c r="A1084" s="831" t="s">
        <v>590</v>
      </c>
      <c r="B1084" s="832" t="s">
        <v>6034</v>
      </c>
      <c r="C1084" s="832" t="s">
        <v>5395</v>
      </c>
      <c r="D1084" s="832" t="s">
        <v>5929</v>
      </c>
      <c r="E1084" s="832" t="s">
        <v>1301</v>
      </c>
      <c r="F1084" s="849">
        <v>1</v>
      </c>
      <c r="G1084" s="849">
        <v>8235.15</v>
      </c>
      <c r="H1084" s="849">
        <v>0.1191444499229156</v>
      </c>
      <c r="I1084" s="849">
        <v>8235.15</v>
      </c>
      <c r="J1084" s="849">
        <v>8</v>
      </c>
      <c r="K1084" s="849">
        <v>69119.039999999994</v>
      </c>
      <c r="L1084" s="849">
        <v>1</v>
      </c>
      <c r="M1084" s="849">
        <v>8639.8799999999992</v>
      </c>
      <c r="N1084" s="849">
        <v>16</v>
      </c>
      <c r="O1084" s="849">
        <v>146532.32</v>
      </c>
      <c r="P1084" s="837">
        <v>2.1199993518428499</v>
      </c>
      <c r="Q1084" s="850">
        <v>9158.27</v>
      </c>
    </row>
    <row r="1085" spans="1:17" ht="14.4" customHeight="1" x14ac:dyDescent="0.3">
      <c r="A1085" s="831" t="s">
        <v>590</v>
      </c>
      <c r="B1085" s="832" t="s">
        <v>6034</v>
      </c>
      <c r="C1085" s="832" t="s">
        <v>5395</v>
      </c>
      <c r="D1085" s="832" t="s">
        <v>5930</v>
      </c>
      <c r="E1085" s="832" t="s">
        <v>2722</v>
      </c>
      <c r="F1085" s="849">
        <v>3</v>
      </c>
      <c r="G1085" s="849">
        <v>128.63999999999999</v>
      </c>
      <c r="H1085" s="849"/>
      <c r="I1085" s="849">
        <v>42.879999999999995</v>
      </c>
      <c r="J1085" s="849"/>
      <c r="K1085" s="849"/>
      <c r="L1085" s="849"/>
      <c r="M1085" s="849"/>
      <c r="N1085" s="849">
        <v>16</v>
      </c>
      <c r="O1085" s="849">
        <v>686.08</v>
      </c>
      <c r="P1085" s="837"/>
      <c r="Q1085" s="850">
        <v>42.88</v>
      </c>
    </row>
    <row r="1086" spans="1:17" ht="14.4" customHeight="1" x14ac:dyDescent="0.3">
      <c r="A1086" s="831" t="s">
        <v>590</v>
      </c>
      <c r="B1086" s="832" t="s">
        <v>6034</v>
      </c>
      <c r="C1086" s="832" t="s">
        <v>5395</v>
      </c>
      <c r="D1086" s="832" t="s">
        <v>5933</v>
      </c>
      <c r="E1086" s="832" t="s">
        <v>5934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2.8</v>
      </c>
      <c r="O1086" s="849">
        <v>760.81</v>
      </c>
      <c r="P1086" s="837"/>
      <c r="Q1086" s="850">
        <v>271.71785714285716</v>
      </c>
    </row>
    <row r="1087" spans="1:17" ht="14.4" customHeight="1" x14ac:dyDescent="0.3">
      <c r="A1087" s="831" t="s">
        <v>590</v>
      </c>
      <c r="B1087" s="832" t="s">
        <v>6034</v>
      </c>
      <c r="C1087" s="832" t="s">
        <v>5395</v>
      </c>
      <c r="D1087" s="832" t="s">
        <v>5441</v>
      </c>
      <c r="E1087" s="832" t="s">
        <v>1414</v>
      </c>
      <c r="F1087" s="849">
        <v>1.6</v>
      </c>
      <c r="G1087" s="849">
        <v>778.36</v>
      </c>
      <c r="H1087" s="849">
        <v>5.3341557017543852</v>
      </c>
      <c r="I1087" s="849">
        <v>486.47499999999997</v>
      </c>
      <c r="J1087" s="849">
        <v>0.30000000000000004</v>
      </c>
      <c r="K1087" s="849">
        <v>145.92000000000002</v>
      </c>
      <c r="L1087" s="849">
        <v>1</v>
      </c>
      <c r="M1087" s="849">
        <v>486.4</v>
      </c>
      <c r="N1087" s="849">
        <v>1</v>
      </c>
      <c r="O1087" s="849">
        <v>686.13</v>
      </c>
      <c r="P1087" s="837">
        <v>4.7020970394736841</v>
      </c>
      <c r="Q1087" s="850">
        <v>686.13</v>
      </c>
    </row>
    <row r="1088" spans="1:17" ht="14.4" customHeight="1" x14ac:dyDescent="0.3">
      <c r="A1088" s="831" t="s">
        <v>590</v>
      </c>
      <c r="B1088" s="832" t="s">
        <v>6034</v>
      </c>
      <c r="C1088" s="832" t="s">
        <v>5395</v>
      </c>
      <c r="D1088" s="832" t="s">
        <v>5442</v>
      </c>
      <c r="E1088" s="832" t="s">
        <v>1414</v>
      </c>
      <c r="F1088" s="849">
        <v>2.04</v>
      </c>
      <c r="G1088" s="849">
        <v>248.04</v>
      </c>
      <c r="H1088" s="849">
        <v>0.39994195327238424</v>
      </c>
      <c r="I1088" s="849">
        <v>121.58823529411764</v>
      </c>
      <c r="J1088" s="849">
        <v>5.0999999999999996</v>
      </c>
      <c r="K1088" s="849">
        <v>620.19000000000005</v>
      </c>
      <c r="L1088" s="849">
        <v>1</v>
      </c>
      <c r="M1088" s="849">
        <v>121.60588235294119</v>
      </c>
      <c r="N1088" s="849">
        <v>13.8</v>
      </c>
      <c r="O1088" s="849">
        <v>2367.29</v>
      </c>
      <c r="P1088" s="837">
        <v>3.8170399393734176</v>
      </c>
      <c r="Q1088" s="850">
        <v>171.54275362318839</v>
      </c>
    </row>
    <row r="1089" spans="1:17" ht="14.4" customHeight="1" x14ac:dyDescent="0.3">
      <c r="A1089" s="831" t="s">
        <v>590</v>
      </c>
      <c r="B1089" s="832" t="s">
        <v>6034</v>
      </c>
      <c r="C1089" s="832" t="s">
        <v>5395</v>
      </c>
      <c r="D1089" s="832" t="s">
        <v>5443</v>
      </c>
      <c r="E1089" s="832" t="s">
        <v>1414</v>
      </c>
      <c r="F1089" s="849"/>
      <c r="G1089" s="849"/>
      <c r="H1089" s="849"/>
      <c r="I1089" s="849"/>
      <c r="J1089" s="849">
        <v>8</v>
      </c>
      <c r="K1089" s="849">
        <v>1945.92</v>
      </c>
      <c r="L1089" s="849">
        <v>1</v>
      </c>
      <c r="M1089" s="849">
        <v>243.24</v>
      </c>
      <c r="N1089" s="849"/>
      <c r="O1089" s="849"/>
      <c r="P1089" s="837"/>
      <c r="Q1089" s="850"/>
    </row>
    <row r="1090" spans="1:17" ht="14.4" customHeight="1" x14ac:dyDescent="0.3">
      <c r="A1090" s="831" t="s">
        <v>590</v>
      </c>
      <c r="B1090" s="832" t="s">
        <v>6034</v>
      </c>
      <c r="C1090" s="832" t="s">
        <v>5395</v>
      </c>
      <c r="D1090" s="832" t="s">
        <v>5449</v>
      </c>
      <c r="E1090" s="832" t="s">
        <v>1075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2.48</v>
      </c>
      <c r="O1090" s="849">
        <v>5906.8499999999995</v>
      </c>
      <c r="P1090" s="837"/>
      <c r="Q1090" s="850">
        <v>2381.7943548387093</v>
      </c>
    </row>
    <row r="1091" spans="1:17" ht="14.4" customHeight="1" x14ac:dyDescent="0.3">
      <c r="A1091" s="831" t="s">
        <v>590</v>
      </c>
      <c r="B1091" s="832" t="s">
        <v>6034</v>
      </c>
      <c r="C1091" s="832" t="s">
        <v>5395</v>
      </c>
      <c r="D1091" s="832" t="s">
        <v>5939</v>
      </c>
      <c r="E1091" s="832" t="s">
        <v>5940</v>
      </c>
      <c r="F1091" s="849">
        <v>2</v>
      </c>
      <c r="G1091" s="849">
        <v>438.4</v>
      </c>
      <c r="H1091" s="849">
        <v>5.5555555555555552E-2</v>
      </c>
      <c r="I1091" s="849">
        <v>219.2</v>
      </c>
      <c r="J1091" s="849">
        <v>36</v>
      </c>
      <c r="K1091" s="849">
        <v>7891.2</v>
      </c>
      <c r="L1091" s="849">
        <v>1</v>
      </c>
      <c r="M1091" s="849">
        <v>219.2</v>
      </c>
      <c r="N1091" s="849">
        <v>2</v>
      </c>
      <c r="O1091" s="849">
        <v>438.4</v>
      </c>
      <c r="P1091" s="837">
        <v>5.5555555555555552E-2</v>
      </c>
      <c r="Q1091" s="850">
        <v>219.2</v>
      </c>
    </row>
    <row r="1092" spans="1:17" ht="14.4" customHeight="1" x14ac:dyDescent="0.3">
      <c r="A1092" s="831" t="s">
        <v>590</v>
      </c>
      <c r="B1092" s="832" t="s">
        <v>6034</v>
      </c>
      <c r="C1092" s="832" t="s">
        <v>5395</v>
      </c>
      <c r="D1092" s="832" t="s">
        <v>5946</v>
      </c>
      <c r="E1092" s="832" t="s">
        <v>2182</v>
      </c>
      <c r="F1092" s="849"/>
      <c r="G1092" s="849"/>
      <c r="H1092" s="849"/>
      <c r="I1092" s="849"/>
      <c r="J1092" s="849">
        <v>36</v>
      </c>
      <c r="K1092" s="849">
        <v>1978.98</v>
      </c>
      <c r="L1092" s="849">
        <v>1</v>
      </c>
      <c r="M1092" s="849">
        <v>54.971666666666664</v>
      </c>
      <c r="N1092" s="849">
        <v>69</v>
      </c>
      <c r="O1092" s="849">
        <v>3044.9700000000003</v>
      </c>
      <c r="P1092" s="837">
        <v>1.5386562774762758</v>
      </c>
      <c r="Q1092" s="850">
        <v>44.13</v>
      </c>
    </row>
    <row r="1093" spans="1:17" ht="14.4" customHeight="1" x14ac:dyDescent="0.3">
      <c r="A1093" s="831" t="s">
        <v>590</v>
      </c>
      <c r="B1093" s="832" t="s">
        <v>6034</v>
      </c>
      <c r="C1093" s="832" t="s">
        <v>5395</v>
      </c>
      <c r="D1093" s="832" t="s">
        <v>5452</v>
      </c>
      <c r="E1093" s="832" t="s">
        <v>5453</v>
      </c>
      <c r="F1093" s="849">
        <v>156</v>
      </c>
      <c r="G1093" s="849">
        <v>200828.16</v>
      </c>
      <c r="H1093" s="849">
        <v>0.63414634146341464</v>
      </c>
      <c r="I1093" s="849">
        <v>1287.3600000000001</v>
      </c>
      <c r="J1093" s="849">
        <v>246</v>
      </c>
      <c r="K1093" s="849">
        <v>316690.56</v>
      </c>
      <c r="L1093" s="849">
        <v>1</v>
      </c>
      <c r="M1093" s="849">
        <v>1287.3599999999999</v>
      </c>
      <c r="N1093" s="849"/>
      <c r="O1093" s="849"/>
      <c r="P1093" s="837"/>
      <c r="Q1093" s="850"/>
    </row>
    <row r="1094" spans="1:17" ht="14.4" customHeight="1" x14ac:dyDescent="0.3">
      <c r="A1094" s="831" t="s">
        <v>590</v>
      </c>
      <c r="B1094" s="832" t="s">
        <v>6034</v>
      </c>
      <c r="C1094" s="832" t="s">
        <v>5395</v>
      </c>
      <c r="D1094" s="832" t="s">
        <v>5454</v>
      </c>
      <c r="E1094" s="832" t="s">
        <v>5455</v>
      </c>
      <c r="F1094" s="849">
        <v>15</v>
      </c>
      <c r="G1094" s="849">
        <v>7934.67</v>
      </c>
      <c r="H1094" s="849">
        <v>0.86757243465054568</v>
      </c>
      <c r="I1094" s="849">
        <v>528.97799999999995</v>
      </c>
      <c r="J1094" s="849">
        <v>13.3</v>
      </c>
      <c r="K1094" s="849">
        <v>9145.83</v>
      </c>
      <c r="L1094" s="849">
        <v>1</v>
      </c>
      <c r="M1094" s="849">
        <v>687.65639097744361</v>
      </c>
      <c r="N1094" s="849">
        <v>15.399999999999999</v>
      </c>
      <c r="O1094" s="849">
        <v>10589.95</v>
      </c>
      <c r="P1094" s="837">
        <v>1.1578992830612422</v>
      </c>
      <c r="Q1094" s="850">
        <v>687.65909090909099</v>
      </c>
    </row>
    <row r="1095" spans="1:17" ht="14.4" customHeight="1" x14ac:dyDescent="0.3">
      <c r="A1095" s="831" t="s">
        <v>590</v>
      </c>
      <c r="B1095" s="832" t="s">
        <v>6034</v>
      </c>
      <c r="C1095" s="832" t="s">
        <v>5395</v>
      </c>
      <c r="D1095" s="832" t="s">
        <v>5947</v>
      </c>
      <c r="E1095" s="832" t="s">
        <v>5948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0.6</v>
      </c>
      <c r="O1095" s="849">
        <v>459.12</v>
      </c>
      <c r="P1095" s="837"/>
      <c r="Q1095" s="850">
        <v>765.2</v>
      </c>
    </row>
    <row r="1096" spans="1:17" ht="14.4" customHeight="1" x14ac:dyDescent="0.3">
      <c r="A1096" s="831" t="s">
        <v>590</v>
      </c>
      <c r="B1096" s="832" t="s">
        <v>6034</v>
      </c>
      <c r="C1096" s="832" t="s">
        <v>5395</v>
      </c>
      <c r="D1096" s="832" t="s">
        <v>5949</v>
      </c>
      <c r="E1096" s="832" t="s">
        <v>5950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0.4</v>
      </c>
      <c r="O1096" s="849">
        <v>353.58</v>
      </c>
      <c r="P1096" s="837"/>
      <c r="Q1096" s="850">
        <v>883.94999999999993</v>
      </c>
    </row>
    <row r="1097" spans="1:17" ht="14.4" customHeight="1" x14ac:dyDescent="0.3">
      <c r="A1097" s="831" t="s">
        <v>590</v>
      </c>
      <c r="B1097" s="832" t="s">
        <v>6034</v>
      </c>
      <c r="C1097" s="832" t="s">
        <v>5395</v>
      </c>
      <c r="D1097" s="832" t="s">
        <v>5951</v>
      </c>
      <c r="E1097" s="832" t="s">
        <v>5952</v>
      </c>
      <c r="F1097" s="849">
        <v>6</v>
      </c>
      <c r="G1097" s="849">
        <v>1322.4</v>
      </c>
      <c r="H1097" s="849">
        <v>3.1880424300867891</v>
      </c>
      <c r="I1097" s="849">
        <v>220.4</v>
      </c>
      <c r="J1097" s="849">
        <v>2.5</v>
      </c>
      <c r="K1097" s="849">
        <v>414.8</v>
      </c>
      <c r="L1097" s="849">
        <v>1</v>
      </c>
      <c r="M1097" s="849">
        <v>165.92000000000002</v>
      </c>
      <c r="N1097" s="849">
        <v>6</v>
      </c>
      <c r="O1097" s="849">
        <v>995.58</v>
      </c>
      <c r="P1097" s="837">
        <v>2.4001446480231436</v>
      </c>
      <c r="Q1097" s="850">
        <v>165.93</v>
      </c>
    </row>
    <row r="1098" spans="1:17" ht="14.4" customHeight="1" x14ac:dyDescent="0.3">
      <c r="A1098" s="831" t="s">
        <v>590</v>
      </c>
      <c r="B1098" s="832" t="s">
        <v>6034</v>
      </c>
      <c r="C1098" s="832" t="s">
        <v>5395</v>
      </c>
      <c r="D1098" s="832" t="s">
        <v>6038</v>
      </c>
      <c r="E1098" s="832" t="s">
        <v>6039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3382.11</v>
      </c>
      <c r="P1098" s="837"/>
      <c r="Q1098" s="850">
        <v>3382.11</v>
      </c>
    </row>
    <row r="1099" spans="1:17" ht="14.4" customHeight="1" x14ac:dyDescent="0.3">
      <c r="A1099" s="831" t="s">
        <v>590</v>
      </c>
      <c r="B1099" s="832" t="s">
        <v>6034</v>
      </c>
      <c r="C1099" s="832" t="s">
        <v>5395</v>
      </c>
      <c r="D1099" s="832" t="s">
        <v>5955</v>
      </c>
      <c r="E1099" s="832" t="s">
        <v>1741</v>
      </c>
      <c r="F1099" s="849">
        <v>5</v>
      </c>
      <c r="G1099" s="849">
        <v>462.45</v>
      </c>
      <c r="H1099" s="849"/>
      <c r="I1099" s="849">
        <v>92.49</v>
      </c>
      <c r="J1099" s="849"/>
      <c r="K1099" s="849"/>
      <c r="L1099" s="849"/>
      <c r="M1099" s="849"/>
      <c r="N1099" s="849">
        <v>23</v>
      </c>
      <c r="O1099" s="849">
        <v>2127.27</v>
      </c>
      <c r="P1099" s="837"/>
      <c r="Q1099" s="850">
        <v>92.49</v>
      </c>
    </row>
    <row r="1100" spans="1:17" ht="14.4" customHeight="1" x14ac:dyDescent="0.3">
      <c r="A1100" s="831" t="s">
        <v>590</v>
      </c>
      <c r="B1100" s="832" t="s">
        <v>6034</v>
      </c>
      <c r="C1100" s="832" t="s">
        <v>5395</v>
      </c>
      <c r="D1100" s="832" t="s">
        <v>5462</v>
      </c>
      <c r="E1100" s="832" t="s">
        <v>1293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263.3</v>
      </c>
      <c r="O1100" s="849">
        <v>338961.88000000006</v>
      </c>
      <c r="P1100" s="837"/>
      <c r="Q1100" s="850">
        <v>1287.3599696164074</v>
      </c>
    </row>
    <row r="1101" spans="1:17" ht="14.4" customHeight="1" x14ac:dyDescent="0.3">
      <c r="A1101" s="831" t="s">
        <v>590</v>
      </c>
      <c r="B1101" s="832" t="s">
        <v>6034</v>
      </c>
      <c r="C1101" s="832" t="s">
        <v>5395</v>
      </c>
      <c r="D1101" s="832" t="s">
        <v>6040</v>
      </c>
      <c r="E1101" s="832" t="s">
        <v>5477</v>
      </c>
      <c r="F1101" s="849">
        <v>0.2</v>
      </c>
      <c r="G1101" s="849">
        <v>907</v>
      </c>
      <c r="H1101" s="849"/>
      <c r="I1101" s="849">
        <v>4535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590</v>
      </c>
      <c r="B1102" s="832" t="s">
        <v>6034</v>
      </c>
      <c r="C1102" s="832" t="s">
        <v>5395</v>
      </c>
      <c r="D1102" s="832" t="s">
        <v>5959</v>
      </c>
      <c r="E1102" s="832" t="s">
        <v>940</v>
      </c>
      <c r="F1102" s="849">
        <v>19.7</v>
      </c>
      <c r="G1102" s="849">
        <v>15082.32</v>
      </c>
      <c r="H1102" s="849">
        <v>9.3809523809523814</v>
      </c>
      <c r="I1102" s="849">
        <v>765.6</v>
      </c>
      <c r="J1102" s="849">
        <v>2.1</v>
      </c>
      <c r="K1102" s="849">
        <v>1607.76</v>
      </c>
      <c r="L1102" s="849">
        <v>1</v>
      </c>
      <c r="M1102" s="849">
        <v>765.59999999999991</v>
      </c>
      <c r="N1102" s="849">
        <v>12.2</v>
      </c>
      <c r="O1102" s="849">
        <v>9229.2999999999993</v>
      </c>
      <c r="P1102" s="837">
        <v>5.740471214609145</v>
      </c>
      <c r="Q1102" s="850">
        <v>756.5</v>
      </c>
    </row>
    <row r="1103" spans="1:17" ht="14.4" customHeight="1" x14ac:dyDescent="0.3">
      <c r="A1103" s="831" t="s">
        <v>590</v>
      </c>
      <c r="B1103" s="832" t="s">
        <v>6034</v>
      </c>
      <c r="C1103" s="832" t="s">
        <v>5395</v>
      </c>
      <c r="D1103" s="832" t="s">
        <v>5960</v>
      </c>
      <c r="E1103" s="832" t="s">
        <v>5961</v>
      </c>
      <c r="F1103" s="849"/>
      <c r="G1103" s="849"/>
      <c r="H1103" s="849"/>
      <c r="I1103" s="849"/>
      <c r="J1103" s="849">
        <v>0.2</v>
      </c>
      <c r="K1103" s="849">
        <v>77.209999999999994</v>
      </c>
      <c r="L1103" s="849">
        <v>1</v>
      </c>
      <c r="M1103" s="849">
        <v>386.04999999999995</v>
      </c>
      <c r="N1103" s="849">
        <v>0.6</v>
      </c>
      <c r="O1103" s="849">
        <v>231.64</v>
      </c>
      <c r="P1103" s="837">
        <v>3.0001295169019557</v>
      </c>
      <c r="Q1103" s="850">
        <v>386.06666666666666</v>
      </c>
    </row>
    <row r="1104" spans="1:17" ht="14.4" customHeight="1" x14ac:dyDescent="0.3">
      <c r="A1104" s="831" t="s">
        <v>590</v>
      </c>
      <c r="B1104" s="832" t="s">
        <v>6034</v>
      </c>
      <c r="C1104" s="832" t="s">
        <v>5395</v>
      </c>
      <c r="D1104" s="832" t="s">
        <v>5468</v>
      </c>
      <c r="E1104" s="832"/>
      <c r="F1104" s="849">
        <v>1.5</v>
      </c>
      <c r="G1104" s="849">
        <v>229.8</v>
      </c>
      <c r="H1104" s="849">
        <v>2.8010726474890295</v>
      </c>
      <c r="I1104" s="849">
        <v>153.20000000000002</v>
      </c>
      <c r="J1104" s="849">
        <v>0.6</v>
      </c>
      <c r="K1104" s="849">
        <v>82.04</v>
      </c>
      <c r="L1104" s="849">
        <v>1</v>
      </c>
      <c r="M1104" s="849">
        <v>136.73333333333335</v>
      </c>
      <c r="N1104" s="849"/>
      <c r="O1104" s="849"/>
      <c r="P1104" s="837"/>
      <c r="Q1104" s="850"/>
    </row>
    <row r="1105" spans="1:17" ht="14.4" customHeight="1" x14ac:dyDescent="0.3">
      <c r="A1105" s="831" t="s">
        <v>590</v>
      </c>
      <c r="B1105" s="832" t="s">
        <v>6034</v>
      </c>
      <c r="C1105" s="832" t="s">
        <v>5395</v>
      </c>
      <c r="D1105" s="832" t="s">
        <v>5964</v>
      </c>
      <c r="E1105" s="832"/>
      <c r="F1105" s="849">
        <v>17.600000000000001</v>
      </c>
      <c r="G1105" s="849">
        <v>8698.619999999999</v>
      </c>
      <c r="H1105" s="849"/>
      <c r="I1105" s="849">
        <v>494.23977272727262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590</v>
      </c>
      <c r="B1106" s="832" t="s">
        <v>6034</v>
      </c>
      <c r="C1106" s="832" t="s">
        <v>5395</v>
      </c>
      <c r="D1106" s="832" t="s">
        <v>5966</v>
      </c>
      <c r="E1106" s="832"/>
      <c r="F1106" s="849">
        <v>5.8900000000000006</v>
      </c>
      <c r="G1106" s="849">
        <v>15091.52</v>
      </c>
      <c r="H1106" s="849"/>
      <c r="I1106" s="849">
        <v>2562.2275042444821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" customHeight="1" x14ac:dyDescent="0.3">
      <c r="A1107" s="831" t="s">
        <v>590</v>
      </c>
      <c r="B1107" s="832" t="s">
        <v>6034</v>
      </c>
      <c r="C1107" s="832" t="s">
        <v>5395</v>
      </c>
      <c r="D1107" s="832" t="s">
        <v>5970</v>
      </c>
      <c r="E1107" s="832" t="s">
        <v>5969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11.4</v>
      </c>
      <c r="O1107" s="849">
        <v>256126.17</v>
      </c>
      <c r="P1107" s="837"/>
      <c r="Q1107" s="850">
        <v>22467.207894736843</v>
      </c>
    </row>
    <row r="1108" spans="1:17" ht="14.4" customHeight="1" x14ac:dyDescent="0.3">
      <c r="A1108" s="831" t="s">
        <v>590</v>
      </c>
      <c r="B1108" s="832" t="s">
        <v>6034</v>
      </c>
      <c r="C1108" s="832" t="s">
        <v>5395</v>
      </c>
      <c r="D1108" s="832" t="s">
        <v>5474</v>
      </c>
      <c r="E1108" s="832" t="s">
        <v>2224</v>
      </c>
      <c r="F1108" s="849">
        <v>3</v>
      </c>
      <c r="G1108" s="849">
        <v>13605</v>
      </c>
      <c r="H1108" s="849">
        <v>1.25</v>
      </c>
      <c r="I1108" s="849">
        <v>4535</v>
      </c>
      <c r="J1108" s="849">
        <v>2.4</v>
      </c>
      <c r="K1108" s="849">
        <v>10884</v>
      </c>
      <c r="L1108" s="849">
        <v>1</v>
      </c>
      <c r="M1108" s="849">
        <v>4535</v>
      </c>
      <c r="N1108" s="849">
        <v>2.2000000000000002</v>
      </c>
      <c r="O1108" s="849">
        <v>8209.9</v>
      </c>
      <c r="P1108" s="837">
        <v>0.75430907754502019</v>
      </c>
      <c r="Q1108" s="850">
        <v>3731.772727272727</v>
      </c>
    </row>
    <row r="1109" spans="1:17" ht="14.4" customHeight="1" x14ac:dyDescent="0.3">
      <c r="A1109" s="831" t="s">
        <v>590</v>
      </c>
      <c r="B1109" s="832" t="s">
        <v>6034</v>
      </c>
      <c r="C1109" s="832" t="s">
        <v>5395</v>
      </c>
      <c r="D1109" s="832" t="s">
        <v>5475</v>
      </c>
      <c r="E1109" s="832" t="s">
        <v>2224</v>
      </c>
      <c r="F1109" s="849">
        <v>16.2</v>
      </c>
      <c r="G1109" s="849">
        <v>112302.01</v>
      </c>
      <c r="H1109" s="849">
        <v>1.0680655634054379</v>
      </c>
      <c r="I1109" s="849">
        <v>6932.2228395061729</v>
      </c>
      <c r="J1109" s="849">
        <v>15.619999999999997</v>
      </c>
      <c r="K1109" s="849">
        <v>105145.24</v>
      </c>
      <c r="L1109" s="849">
        <v>1</v>
      </c>
      <c r="M1109" s="849">
        <v>6731.4494238156221</v>
      </c>
      <c r="N1109" s="849">
        <v>11.8</v>
      </c>
      <c r="O1109" s="849">
        <v>72522.710000000006</v>
      </c>
      <c r="P1109" s="837">
        <v>0.68973840375465412</v>
      </c>
      <c r="Q1109" s="850">
        <v>6145.9923728813565</v>
      </c>
    </row>
    <row r="1110" spans="1:17" ht="14.4" customHeight="1" x14ac:dyDescent="0.3">
      <c r="A1110" s="831" t="s">
        <v>590</v>
      </c>
      <c r="B1110" s="832" t="s">
        <v>6034</v>
      </c>
      <c r="C1110" s="832" t="s">
        <v>5395</v>
      </c>
      <c r="D1110" s="832" t="s">
        <v>5971</v>
      </c>
      <c r="E1110" s="832" t="s">
        <v>1295</v>
      </c>
      <c r="F1110" s="849">
        <v>4</v>
      </c>
      <c r="G1110" s="849">
        <v>12691.12</v>
      </c>
      <c r="H1110" s="849">
        <v>0.44444444444444448</v>
      </c>
      <c r="I1110" s="849">
        <v>3172.78</v>
      </c>
      <c r="J1110" s="849">
        <v>9</v>
      </c>
      <c r="K1110" s="849">
        <v>28555.02</v>
      </c>
      <c r="L1110" s="849">
        <v>1</v>
      </c>
      <c r="M1110" s="849">
        <v>3172.78</v>
      </c>
      <c r="N1110" s="849">
        <v>10</v>
      </c>
      <c r="O1110" s="849">
        <v>31727.8</v>
      </c>
      <c r="P1110" s="837">
        <v>1.1111111111111112</v>
      </c>
      <c r="Q1110" s="850">
        <v>3172.7799999999997</v>
      </c>
    </row>
    <row r="1111" spans="1:17" ht="14.4" customHeight="1" x14ac:dyDescent="0.3">
      <c r="A1111" s="831" t="s">
        <v>590</v>
      </c>
      <c r="B1111" s="832" t="s">
        <v>6034</v>
      </c>
      <c r="C1111" s="832" t="s">
        <v>5395</v>
      </c>
      <c r="D1111" s="832" t="s">
        <v>5972</v>
      </c>
      <c r="E1111" s="832" t="s">
        <v>1295</v>
      </c>
      <c r="F1111" s="849">
        <v>1</v>
      </c>
      <c r="G1111" s="849">
        <v>6345.57</v>
      </c>
      <c r="H1111" s="849">
        <v>3.125E-2</v>
      </c>
      <c r="I1111" s="849">
        <v>6345.57</v>
      </c>
      <c r="J1111" s="849">
        <v>32</v>
      </c>
      <c r="K1111" s="849">
        <v>203058.24</v>
      </c>
      <c r="L1111" s="849">
        <v>1</v>
      </c>
      <c r="M1111" s="849">
        <v>6345.57</v>
      </c>
      <c r="N1111" s="849">
        <v>15</v>
      </c>
      <c r="O1111" s="849">
        <v>95183.549999999988</v>
      </c>
      <c r="P1111" s="837">
        <v>0.46874999999999994</v>
      </c>
      <c r="Q1111" s="850">
        <v>6345.5699999999988</v>
      </c>
    </row>
    <row r="1112" spans="1:17" ht="14.4" customHeight="1" x14ac:dyDescent="0.3">
      <c r="A1112" s="831" t="s">
        <v>590</v>
      </c>
      <c r="B1112" s="832" t="s">
        <v>6034</v>
      </c>
      <c r="C1112" s="832" t="s">
        <v>5395</v>
      </c>
      <c r="D1112" s="832" t="s">
        <v>6041</v>
      </c>
      <c r="E1112" s="832" t="s">
        <v>6042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0.1</v>
      </c>
      <c r="O1112" s="849">
        <v>1098.8</v>
      </c>
      <c r="P1112" s="837"/>
      <c r="Q1112" s="850">
        <v>10987.999999999998</v>
      </c>
    </row>
    <row r="1113" spans="1:17" ht="14.4" customHeight="1" x14ac:dyDescent="0.3">
      <c r="A1113" s="831" t="s">
        <v>590</v>
      </c>
      <c r="B1113" s="832" t="s">
        <v>6034</v>
      </c>
      <c r="C1113" s="832" t="s">
        <v>5395</v>
      </c>
      <c r="D1113" s="832" t="s">
        <v>5973</v>
      </c>
      <c r="E1113" s="832" t="s">
        <v>5974</v>
      </c>
      <c r="F1113" s="849">
        <v>12</v>
      </c>
      <c r="G1113" s="849">
        <v>5458.92</v>
      </c>
      <c r="H1113" s="849"/>
      <c r="I1113" s="849">
        <v>454.91</v>
      </c>
      <c r="J1113" s="849"/>
      <c r="K1113" s="849"/>
      <c r="L1113" s="849"/>
      <c r="M1113" s="849"/>
      <c r="N1113" s="849">
        <v>7</v>
      </c>
      <c r="O1113" s="849">
        <v>3184.37</v>
      </c>
      <c r="P1113" s="837"/>
      <c r="Q1113" s="850">
        <v>454.90999999999997</v>
      </c>
    </row>
    <row r="1114" spans="1:17" ht="14.4" customHeight="1" x14ac:dyDescent="0.3">
      <c r="A1114" s="831" t="s">
        <v>590</v>
      </c>
      <c r="B1114" s="832" t="s">
        <v>6034</v>
      </c>
      <c r="C1114" s="832" t="s">
        <v>5395</v>
      </c>
      <c r="D1114" s="832" t="s">
        <v>5975</v>
      </c>
      <c r="E1114" s="832" t="s">
        <v>2140</v>
      </c>
      <c r="F1114" s="849"/>
      <c r="G1114" s="849"/>
      <c r="H1114" s="849"/>
      <c r="I1114" s="849"/>
      <c r="J1114" s="849">
        <v>13.1</v>
      </c>
      <c r="K1114" s="849">
        <v>27845.360000000001</v>
      </c>
      <c r="L1114" s="849">
        <v>1</v>
      </c>
      <c r="M1114" s="849">
        <v>2125.6</v>
      </c>
      <c r="N1114" s="849">
        <v>10.6</v>
      </c>
      <c r="O1114" s="849">
        <v>22531.360000000001</v>
      </c>
      <c r="P1114" s="837">
        <v>0.80916030534351147</v>
      </c>
      <c r="Q1114" s="850">
        <v>2125.6</v>
      </c>
    </row>
    <row r="1115" spans="1:17" ht="14.4" customHeight="1" x14ac:dyDescent="0.3">
      <c r="A1115" s="831" t="s">
        <v>590</v>
      </c>
      <c r="B1115" s="832" t="s">
        <v>6034</v>
      </c>
      <c r="C1115" s="832" t="s">
        <v>5395</v>
      </c>
      <c r="D1115" s="832" t="s">
        <v>6043</v>
      </c>
      <c r="E1115" s="832" t="s">
        <v>1518</v>
      </c>
      <c r="F1115" s="849">
        <v>6.04</v>
      </c>
      <c r="G1115" s="849">
        <v>366903.48</v>
      </c>
      <c r="H1115" s="849">
        <v>1.4876844494293855</v>
      </c>
      <c r="I1115" s="849">
        <v>60745.609271523179</v>
      </c>
      <c r="J1115" s="849">
        <v>4.0600000000000005</v>
      </c>
      <c r="K1115" s="849">
        <v>246627.22000000003</v>
      </c>
      <c r="L1115" s="849">
        <v>1</v>
      </c>
      <c r="M1115" s="849">
        <v>60745.620689655174</v>
      </c>
      <c r="N1115" s="849"/>
      <c r="O1115" s="849"/>
      <c r="P1115" s="837"/>
      <c r="Q1115" s="850"/>
    </row>
    <row r="1116" spans="1:17" ht="14.4" customHeight="1" x14ac:dyDescent="0.3">
      <c r="A1116" s="831" t="s">
        <v>590</v>
      </c>
      <c r="B1116" s="832" t="s">
        <v>6034</v>
      </c>
      <c r="C1116" s="832" t="s">
        <v>5395</v>
      </c>
      <c r="D1116" s="832" t="s">
        <v>5978</v>
      </c>
      <c r="E1116" s="832" t="s">
        <v>5979</v>
      </c>
      <c r="F1116" s="849">
        <v>8.6</v>
      </c>
      <c r="G1116" s="849">
        <v>28068.1</v>
      </c>
      <c r="H1116" s="849">
        <v>6.1428646464823311</v>
      </c>
      <c r="I1116" s="849">
        <v>3263.7325581395348</v>
      </c>
      <c r="J1116" s="849">
        <v>1.4</v>
      </c>
      <c r="K1116" s="849">
        <v>4569.22</v>
      </c>
      <c r="L1116" s="849">
        <v>1</v>
      </c>
      <c r="M1116" s="849">
        <v>3263.7285714285717</v>
      </c>
      <c r="N1116" s="849">
        <v>0.1</v>
      </c>
      <c r="O1116" s="849">
        <v>326.37</v>
      </c>
      <c r="P1116" s="837">
        <v>7.1427946126472353E-2</v>
      </c>
      <c r="Q1116" s="850">
        <v>3263.7</v>
      </c>
    </row>
    <row r="1117" spans="1:17" ht="14.4" customHeight="1" x14ac:dyDescent="0.3">
      <c r="A1117" s="831" t="s">
        <v>590</v>
      </c>
      <c r="B1117" s="832" t="s">
        <v>6034</v>
      </c>
      <c r="C1117" s="832" t="s">
        <v>5395</v>
      </c>
      <c r="D1117" s="832" t="s">
        <v>5980</v>
      </c>
      <c r="E1117" s="832" t="s">
        <v>5981</v>
      </c>
      <c r="F1117" s="849"/>
      <c r="G1117" s="849"/>
      <c r="H1117" s="849"/>
      <c r="I1117" s="849"/>
      <c r="J1117" s="849">
        <v>1</v>
      </c>
      <c r="K1117" s="849">
        <v>3172.78</v>
      </c>
      <c r="L1117" s="849">
        <v>1</v>
      </c>
      <c r="M1117" s="849">
        <v>3172.78</v>
      </c>
      <c r="N1117" s="849"/>
      <c r="O1117" s="849"/>
      <c r="P1117" s="837"/>
      <c r="Q1117" s="850"/>
    </row>
    <row r="1118" spans="1:17" ht="14.4" customHeight="1" x14ac:dyDescent="0.3">
      <c r="A1118" s="831" t="s">
        <v>590</v>
      </c>
      <c r="B1118" s="832" t="s">
        <v>6034</v>
      </c>
      <c r="C1118" s="832" t="s">
        <v>5395</v>
      </c>
      <c r="D1118" s="832" t="s">
        <v>5982</v>
      </c>
      <c r="E1118" s="832" t="s">
        <v>2161</v>
      </c>
      <c r="F1118" s="849">
        <v>0.2</v>
      </c>
      <c r="G1118" s="849">
        <v>229.01</v>
      </c>
      <c r="H1118" s="849"/>
      <c r="I1118" s="849">
        <v>1145.05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590</v>
      </c>
      <c r="B1119" s="832" t="s">
        <v>6034</v>
      </c>
      <c r="C1119" s="832" t="s">
        <v>5395</v>
      </c>
      <c r="D1119" s="832" t="s">
        <v>5983</v>
      </c>
      <c r="E1119" s="832" t="s">
        <v>5984</v>
      </c>
      <c r="F1119" s="849">
        <v>27.2</v>
      </c>
      <c r="G1119" s="849">
        <v>1237.3200000000002</v>
      </c>
      <c r="H1119" s="849">
        <v>2.158768930141671</v>
      </c>
      <c r="I1119" s="849">
        <v>45.489705882352951</v>
      </c>
      <c r="J1119" s="849">
        <v>12.6</v>
      </c>
      <c r="K1119" s="849">
        <v>573.16</v>
      </c>
      <c r="L1119" s="849">
        <v>1</v>
      </c>
      <c r="M1119" s="849">
        <v>45.488888888888887</v>
      </c>
      <c r="N1119" s="849">
        <v>168.85000000000002</v>
      </c>
      <c r="O1119" s="849">
        <v>7680.84</v>
      </c>
      <c r="P1119" s="837">
        <v>13.40086537790495</v>
      </c>
      <c r="Q1119" s="850">
        <v>45.489132366005322</v>
      </c>
    </row>
    <row r="1120" spans="1:17" ht="14.4" customHeight="1" x14ac:dyDescent="0.3">
      <c r="A1120" s="831" t="s">
        <v>590</v>
      </c>
      <c r="B1120" s="832" t="s">
        <v>6034</v>
      </c>
      <c r="C1120" s="832" t="s">
        <v>5395</v>
      </c>
      <c r="D1120" s="832" t="s">
        <v>5985</v>
      </c>
      <c r="E1120" s="832" t="s">
        <v>2167</v>
      </c>
      <c r="F1120" s="849"/>
      <c r="G1120" s="849"/>
      <c r="H1120" s="849"/>
      <c r="I1120" s="849"/>
      <c r="J1120" s="849">
        <v>107</v>
      </c>
      <c r="K1120" s="849">
        <v>84518.23</v>
      </c>
      <c r="L1120" s="849">
        <v>1</v>
      </c>
      <c r="M1120" s="849">
        <v>789.89</v>
      </c>
      <c r="N1120" s="849">
        <v>2.3000000000000003</v>
      </c>
      <c r="O1120" s="849">
        <v>1816.68</v>
      </c>
      <c r="P1120" s="837">
        <v>2.1494534374418395E-2</v>
      </c>
      <c r="Q1120" s="850">
        <v>789.86086956521729</v>
      </c>
    </row>
    <row r="1121" spans="1:17" ht="14.4" customHeight="1" x14ac:dyDescent="0.3">
      <c r="A1121" s="831" t="s">
        <v>590</v>
      </c>
      <c r="B1121" s="832" t="s">
        <v>6034</v>
      </c>
      <c r="C1121" s="832" t="s">
        <v>5395</v>
      </c>
      <c r="D1121" s="832" t="s">
        <v>5986</v>
      </c>
      <c r="E1121" s="832" t="s">
        <v>1298</v>
      </c>
      <c r="F1121" s="849">
        <v>24</v>
      </c>
      <c r="G1121" s="849">
        <v>137050.32</v>
      </c>
      <c r="H1121" s="849"/>
      <c r="I1121" s="849">
        <v>5710.43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590</v>
      </c>
      <c r="B1122" s="832" t="s">
        <v>6034</v>
      </c>
      <c r="C1122" s="832" t="s">
        <v>5395</v>
      </c>
      <c r="D1122" s="832" t="s">
        <v>6044</v>
      </c>
      <c r="E1122" s="832" t="s">
        <v>674</v>
      </c>
      <c r="F1122" s="849">
        <v>23.2</v>
      </c>
      <c r="G1122" s="849">
        <v>113130.16</v>
      </c>
      <c r="H1122" s="849">
        <v>0.71936852339534074</v>
      </c>
      <c r="I1122" s="849">
        <v>4876.3</v>
      </c>
      <c r="J1122" s="849">
        <v>33</v>
      </c>
      <c r="K1122" s="849">
        <v>157263.15000000002</v>
      </c>
      <c r="L1122" s="849">
        <v>1</v>
      </c>
      <c r="M1122" s="849">
        <v>4765.5500000000011</v>
      </c>
      <c r="N1122" s="849">
        <v>14.4</v>
      </c>
      <c r="O1122" s="849">
        <v>68623.92</v>
      </c>
      <c r="P1122" s="837">
        <v>0.43636363636363629</v>
      </c>
      <c r="Q1122" s="850">
        <v>4765.55</v>
      </c>
    </row>
    <row r="1123" spans="1:17" ht="14.4" customHeight="1" x14ac:dyDescent="0.3">
      <c r="A1123" s="831" t="s">
        <v>590</v>
      </c>
      <c r="B1123" s="832" t="s">
        <v>6034</v>
      </c>
      <c r="C1123" s="832" t="s">
        <v>5395</v>
      </c>
      <c r="D1123" s="832" t="s">
        <v>5987</v>
      </c>
      <c r="E1123" s="832" t="s">
        <v>2150</v>
      </c>
      <c r="F1123" s="849">
        <v>2.2999999999999998</v>
      </c>
      <c r="G1123" s="849">
        <v>7506.59</v>
      </c>
      <c r="H1123" s="849">
        <v>0.46938776786328418</v>
      </c>
      <c r="I1123" s="849">
        <v>3263.7347826086962</v>
      </c>
      <c r="J1123" s="849">
        <v>4.9000000000000004</v>
      </c>
      <c r="K1123" s="849">
        <v>15992.300000000001</v>
      </c>
      <c r="L1123" s="849">
        <v>1</v>
      </c>
      <c r="M1123" s="849">
        <v>3263.7346938775509</v>
      </c>
      <c r="N1123" s="849">
        <v>5.6000000000000005</v>
      </c>
      <c r="O1123" s="849">
        <v>18276.89</v>
      </c>
      <c r="P1123" s="837">
        <v>1.1428556242691794</v>
      </c>
      <c r="Q1123" s="850">
        <v>3263.7303571428565</v>
      </c>
    </row>
    <row r="1124" spans="1:17" ht="14.4" customHeight="1" x14ac:dyDescent="0.3">
      <c r="A1124" s="831" t="s">
        <v>590</v>
      </c>
      <c r="B1124" s="832" t="s">
        <v>6034</v>
      </c>
      <c r="C1124" s="832" t="s">
        <v>5395</v>
      </c>
      <c r="D1124" s="832" t="s">
        <v>6045</v>
      </c>
      <c r="E1124" s="832" t="s">
        <v>6046</v>
      </c>
      <c r="F1124" s="849"/>
      <c r="G1124" s="849"/>
      <c r="H1124" s="849"/>
      <c r="I1124" s="849"/>
      <c r="J1124" s="849">
        <v>0.2</v>
      </c>
      <c r="K1124" s="849">
        <v>353.58</v>
      </c>
      <c r="L1124" s="849">
        <v>1</v>
      </c>
      <c r="M1124" s="849">
        <v>1767.8999999999999</v>
      </c>
      <c r="N1124" s="849">
        <v>0.7</v>
      </c>
      <c r="O1124" s="849">
        <v>1237.53</v>
      </c>
      <c r="P1124" s="837">
        <v>3.5</v>
      </c>
      <c r="Q1124" s="850">
        <v>1767.9</v>
      </c>
    </row>
    <row r="1125" spans="1:17" ht="14.4" customHeight="1" x14ac:dyDescent="0.3">
      <c r="A1125" s="831" t="s">
        <v>590</v>
      </c>
      <c r="B1125" s="832" t="s">
        <v>6034</v>
      </c>
      <c r="C1125" s="832" t="s">
        <v>5395</v>
      </c>
      <c r="D1125" s="832" t="s">
        <v>5989</v>
      </c>
      <c r="E1125" s="832" t="s">
        <v>5981</v>
      </c>
      <c r="F1125" s="849"/>
      <c r="G1125" s="849"/>
      <c r="H1125" s="849"/>
      <c r="I1125" s="849"/>
      <c r="J1125" s="849">
        <v>2</v>
      </c>
      <c r="K1125" s="849">
        <v>12691.14</v>
      </c>
      <c r="L1125" s="849">
        <v>1</v>
      </c>
      <c r="M1125" s="849">
        <v>6345.57</v>
      </c>
      <c r="N1125" s="849"/>
      <c r="O1125" s="849"/>
      <c r="P1125" s="837"/>
      <c r="Q1125" s="850"/>
    </row>
    <row r="1126" spans="1:17" ht="14.4" customHeight="1" x14ac:dyDescent="0.3">
      <c r="A1126" s="831" t="s">
        <v>590</v>
      </c>
      <c r="B1126" s="832" t="s">
        <v>6034</v>
      </c>
      <c r="C1126" s="832" t="s">
        <v>5395</v>
      </c>
      <c r="D1126" s="832" t="s">
        <v>5992</v>
      </c>
      <c r="E1126" s="832" t="s">
        <v>2193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44</v>
      </c>
      <c r="O1126" s="849">
        <v>102682.8</v>
      </c>
      <c r="P1126" s="837"/>
      <c r="Q1126" s="850">
        <v>2333.7000000000003</v>
      </c>
    </row>
    <row r="1127" spans="1:17" ht="14.4" customHeight="1" x14ac:dyDescent="0.3">
      <c r="A1127" s="831" t="s">
        <v>590</v>
      </c>
      <c r="B1127" s="832" t="s">
        <v>6034</v>
      </c>
      <c r="C1127" s="832" t="s">
        <v>5395</v>
      </c>
      <c r="D1127" s="832" t="s">
        <v>6047</v>
      </c>
      <c r="E1127" s="832" t="s">
        <v>6048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5.5500000000000007</v>
      </c>
      <c r="O1127" s="849">
        <v>305250</v>
      </c>
      <c r="P1127" s="837"/>
      <c r="Q1127" s="850">
        <v>54999.999999999993</v>
      </c>
    </row>
    <row r="1128" spans="1:17" ht="14.4" customHeight="1" x14ac:dyDescent="0.3">
      <c r="A1128" s="831" t="s">
        <v>590</v>
      </c>
      <c r="B1128" s="832" t="s">
        <v>6034</v>
      </c>
      <c r="C1128" s="832" t="s">
        <v>5395</v>
      </c>
      <c r="D1128" s="832" t="s">
        <v>6049</v>
      </c>
      <c r="E1128" s="832" t="s">
        <v>6039</v>
      </c>
      <c r="F1128" s="849"/>
      <c r="G1128" s="849"/>
      <c r="H1128" s="849"/>
      <c r="I1128" s="849"/>
      <c r="J1128" s="849">
        <v>1</v>
      </c>
      <c r="K1128" s="849">
        <v>6764.22</v>
      </c>
      <c r="L1128" s="849">
        <v>1</v>
      </c>
      <c r="M1128" s="849">
        <v>6764.22</v>
      </c>
      <c r="N1128" s="849"/>
      <c r="O1128" s="849"/>
      <c r="P1128" s="837"/>
      <c r="Q1128" s="850"/>
    </row>
    <row r="1129" spans="1:17" ht="14.4" customHeight="1" x14ac:dyDescent="0.3">
      <c r="A1129" s="831" t="s">
        <v>590</v>
      </c>
      <c r="B1129" s="832" t="s">
        <v>6034</v>
      </c>
      <c r="C1129" s="832" t="s">
        <v>5570</v>
      </c>
      <c r="D1129" s="832" t="s">
        <v>5571</v>
      </c>
      <c r="E1129" s="832" t="s">
        <v>5572</v>
      </c>
      <c r="F1129" s="849">
        <v>25</v>
      </c>
      <c r="G1129" s="849">
        <v>50074.09</v>
      </c>
      <c r="H1129" s="849">
        <v>4.6374130035145882</v>
      </c>
      <c r="I1129" s="849">
        <v>2002.9635999999998</v>
      </c>
      <c r="J1129" s="849">
        <v>5</v>
      </c>
      <c r="K1129" s="849">
        <v>10797.85</v>
      </c>
      <c r="L1129" s="849">
        <v>1</v>
      </c>
      <c r="M1129" s="849">
        <v>2159.5700000000002</v>
      </c>
      <c r="N1129" s="849"/>
      <c r="O1129" s="849"/>
      <c r="P1129" s="837"/>
      <c r="Q1129" s="850"/>
    </row>
    <row r="1130" spans="1:17" ht="14.4" customHeight="1" x14ac:dyDescent="0.3">
      <c r="A1130" s="831" t="s">
        <v>590</v>
      </c>
      <c r="B1130" s="832" t="s">
        <v>6034</v>
      </c>
      <c r="C1130" s="832" t="s">
        <v>5570</v>
      </c>
      <c r="D1130" s="832" t="s">
        <v>5573</v>
      </c>
      <c r="E1130" s="832" t="s">
        <v>5574</v>
      </c>
      <c r="F1130" s="849">
        <v>70</v>
      </c>
      <c r="G1130" s="849">
        <v>172432.58</v>
      </c>
      <c r="H1130" s="849">
        <v>0.57571304564672054</v>
      </c>
      <c r="I1130" s="849">
        <v>2463.3225714285713</v>
      </c>
      <c r="J1130" s="849">
        <v>114</v>
      </c>
      <c r="K1130" s="849">
        <v>299511.33</v>
      </c>
      <c r="L1130" s="849">
        <v>1</v>
      </c>
      <c r="M1130" s="849">
        <v>2627.2923684210527</v>
      </c>
      <c r="N1130" s="849">
        <v>115</v>
      </c>
      <c r="O1130" s="849">
        <v>303732.25</v>
      </c>
      <c r="P1130" s="837">
        <v>1.0140926889143058</v>
      </c>
      <c r="Q1130" s="850">
        <v>2641.15</v>
      </c>
    </row>
    <row r="1131" spans="1:17" ht="14.4" customHeight="1" x14ac:dyDescent="0.3">
      <c r="A1131" s="831" t="s">
        <v>590</v>
      </c>
      <c r="B1131" s="832" t="s">
        <v>6034</v>
      </c>
      <c r="C1131" s="832" t="s">
        <v>5570</v>
      </c>
      <c r="D1131" s="832" t="s">
        <v>6050</v>
      </c>
      <c r="E1131" s="832" t="s">
        <v>6051</v>
      </c>
      <c r="F1131" s="849">
        <v>1</v>
      </c>
      <c r="G1131" s="849">
        <v>2002.48</v>
      </c>
      <c r="H1131" s="849"/>
      <c r="I1131" s="849">
        <v>2002.48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590</v>
      </c>
      <c r="B1132" s="832" t="s">
        <v>6034</v>
      </c>
      <c r="C1132" s="832" t="s">
        <v>5570</v>
      </c>
      <c r="D1132" s="832" t="s">
        <v>6000</v>
      </c>
      <c r="E1132" s="832" t="s">
        <v>6001</v>
      </c>
      <c r="F1132" s="849">
        <v>33</v>
      </c>
      <c r="G1132" s="849">
        <v>273394.17</v>
      </c>
      <c r="H1132" s="849">
        <v>0.52233428873126853</v>
      </c>
      <c r="I1132" s="849">
        <v>8284.6718181818178</v>
      </c>
      <c r="J1132" s="849">
        <v>59</v>
      </c>
      <c r="K1132" s="849">
        <v>523408.43000000005</v>
      </c>
      <c r="L1132" s="849">
        <v>1</v>
      </c>
      <c r="M1132" s="849">
        <v>8871.3293220338983</v>
      </c>
      <c r="N1132" s="849">
        <v>43</v>
      </c>
      <c r="O1132" s="849">
        <v>382801.48</v>
      </c>
      <c r="P1132" s="837">
        <v>0.73136284793884565</v>
      </c>
      <c r="Q1132" s="850">
        <v>8902.3599999999988</v>
      </c>
    </row>
    <row r="1133" spans="1:17" ht="14.4" customHeight="1" x14ac:dyDescent="0.3">
      <c r="A1133" s="831" t="s">
        <v>590</v>
      </c>
      <c r="B1133" s="832" t="s">
        <v>6034</v>
      </c>
      <c r="C1133" s="832" t="s">
        <v>5570</v>
      </c>
      <c r="D1133" s="832" t="s">
        <v>5577</v>
      </c>
      <c r="E1133" s="832" t="s">
        <v>5578</v>
      </c>
      <c r="F1133" s="849">
        <v>69</v>
      </c>
      <c r="G1133" s="849">
        <v>683601.40999999992</v>
      </c>
      <c r="H1133" s="849">
        <v>0.76660615955564471</v>
      </c>
      <c r="I1133" s="849">
        <v>9907.2668115942015</v>
      </c>
      <c r="J1133" s="849">
        <v>87</v>
      </c>
      <c r="K1133" s="849">
        <v>891724.39</v>
      </c>
      <c r="L1133" s="849">
        <v>1</v>
      </c>
      <c r="M1133" s="849">
        <v>10249.705632183908</v>
      </c>
      <c r="N1133" s="849">
        <v>58</v>
      </c>
      <c r="O1133" s="849">
        <v>597930.70000000007</v>
      </c>
      <c r="P1133" s="837">
        <v>0.67053307805116791</v>
      </c>
      <c r="Q1133" s="850">
        <v>10309.150000000001</v>
      </c>
    </row>
    <row r="1134" spans="1:17" ht="14.4" customHeight="1" x14ac:dyDescent="0.3">
      <c r="A1134" s="831" t="s">
        <v>590</v>
      </c>
      <c r="B1134" s="832" t="s">
        <v>6034</v>
      </c>
      <c r="C1134" s="832" t="s">
        <v>5570</v>
      </c>
      <c r="D1134" s="832" t="s">
        <v>6002</v>
      </c>
      <c r="E1134" s="832" t="s">
        <v>6003</v>
      </c>
      <c r="F1134" s="849">
        <v>13</v>
      </c>
      <c r="G1134" s="849">
        <v>13807.3</v>
      </c>
      <c r="H1134" s="849">
        <v>0.4105903665763449</v>
      </c>
      <c r="I1134" s="849">
        <v>1062.0999999999999</v>
      </c>
      <c r="J1134" s="849">
        <v>28</v>
      </c>
      <c r="K1134" s="849">
        <v>33627.919999999998</v>
      </c>
      <c r="L1134" s="849">
        <v>1</v>
      </c>
      <c r="M1134" s="849">
        <v>1200.9971428571428</v>
      </c>
      <c r="N1134" s="849">
        <v>28</v>
      </c>
      <c r="O1134" s="849">
        <v>33925.08</v>
      </c>
      <c r="P1134" s="837">
        <v>1.0088367047382056</v>
      </c>
      <c r="Q1134" s="850">
        <v>1211.6100000000001</v>
      </c>
    </row>
    <row r="1135" spans="1:17" ht="14.4" customHeight="1" x14ac:dyDescent="0.3">
      <c r="A1135" s="831" t="s">
        <v>590</v>
      </c>
      <c r="B1135" s="832" t="s">
        <v>6034</v>
      </c>
      <c r="C1135" s="832" t="s">
        <v>5570</v>
      </c>
      <c r="D1135" s="832" t="s">
        <v>6004</v>
      </c>
      <c r="E1135" s="832" t="s">
        <v>6005</v>
      </c>
      <c r="F1135" s="849">
        <v>3</v>
      </c>
      <c r="G1135" s="849">
        <v>44348.73</v>
      </c>
      <c r="H1135" s="849">
        <v>2.9590123354648621</v>
      </c>
      <c r="I1135" s="849">
        <v>14782.910000000002</v>
      </c>
      <c r="J1135" s="849">
        <v>1</v>
      </c>
      <c r="K1135" s="849">
        <v>14987.68</v>
      </c>
      <c r="L1135" s="849">
        <v>1</v>
      </c>
      <c r="M1135" s="849">
        <v>14987.68</v>
      </c>
      <c r="N1135" s="849">
        <v>2</v>
      </c>
      <c r="O1135" s="849">
        <v>29975.360000000001</v>
      </c>
      <c r="P1135" s="837">
        <v>2</v>
      </c>
      <c r="Q1135" s="850">
        <v>14987.68</v>
      </c>
    </row>
    <row r="1136" spans="1:17" ht="14.4" customHeight="1" x14ac:dyDescent="0.3">
      <c r="A1136" s="831" t="s">
        <v>590</v>
      </c>
      <c r="B1136" s="832" t="s">
        <v>6034</v>
      </c>
      <c r="C1136" s="832" t="s">
        <v>5570</v>
      </c>
      <c r="D1136" s="832" t="s">
        <v>5579</v>
      </c>
      <c r="E1136" s="832" t="s">
        <v>5580</v>
      </c>
      <c r="F1136" s="849">
        <v>203</v>
      </c>
      <c r="G1136" s="849">
        <v>48922.430000000008</v>
      </c>
      <c r="H1136" s="849">
        <v>0.7443109896957909</v>
      </c>
      <c r="I1136" s="849">
        <v>240.99719211822665</v>
      </c>
      <c r="J1136" s="849">
        <v>268</v>
      </c>
      <c r="K1136" s="849">
        <v>65728.48000000001</v>
      </c>
      <c r="L1136" s="849">
        <v>1</v>
      </c>
      <c r="M1136" s="849">
        <v>245.25552238805975</v>
      </c>
      <c r="N1136" s="849">
        <v>285</v>
      </c>
      <c r="O1136" s="849">
        <v>69998.850000000006</v>
      </c>
      <c r="P1136" s="837">
        <v>1.0649698578150597</v>
      </c>
      <c r="Q1136" s="850">
        <v>245.61</v>
      </c>
    </row>
    <row r="1137" spans="1:17" ht="14.4" customHeight="1" x14ac:dyDescent="0.3">
      <c r="A1137" s="831" t="s">
        <v>590</v>
      </c>
      <c r="B1137" s="832" t="s">
        <v>6034</v>
      </c>
      <c r="C1137" s="832" t="s">
        <v>5570</v>
      </c>
      <c r="D1137" s="832" t="s">
        <v>6006</v>
      </c>
      <c r="E1137" s="832" t="s">
        <v>6007</v>
      </c>
      <c r="F1137" s="849">
        <v>1</v>
      </c>
      <c r="G1137" s="849">
        <v>2460.89</v>
      </c>
      <c r="H1137" s="849">
        <v>0.93174942733279054</v>
      </c>
      <c r="I1137" s="849">
        <v>2460.89</v>
      </c>
      <c r="J1137" s="849">
        <v>1</v>
      </c>
      <c r="K1137" s="849">
        <v>2641.15</v>
      </c>
      <c r="L1137" s="849">
        <v>1</v>
      </c>
      <c r="M1137" s="849">
        <v>2641.15</v>
      </c>
      <c r="N1137" s="849"/>
      <c r="O1137" s="849"/>
      <c r="P1137" s="837"/>
      <c r="Q1137" s="850"/>
    </row>
    <row r="1138" spans="1:17" ht="14.4" customHeight="1" x14ac:dyDescent="0.3">
      <c r="A1138" s="831" t="s">
        <v>590</v>
      </c>
      <c r="B1138" s="832" t="s">
        <v>6034</v>
      </c>
      <c r="C1138" s="832" t="s">
        <v>5570</v>
      </c>
      <c r="D1138" s="832" t="s">
        <v>6052</v>
      </c>
      <c r="E1138" s="832" t="s">
        <v>6053</v>
      </c>
      <c r="F1138" s="849"/>
      <c r="G1138" s="849"/>
      <c r="H1138" s="849"/>
      <c r="I1138" s="849"/>
      <c r="J1138" s="849"/>
      <c r="K1138" s="849"/>
      <c r="L1138" s="849"/>
      <c r="M1138" s="849"/>
      <c r="N1138" s="849">
        <v>70</v>
      </c>
      <c r="O1138" s="849">
        <v>101603.6</v>
      </c>
      <c r="P1138" s="837"/>
      <c r="Q1138" s="850">
        <v>1451.48</v>
      </c>
    </row>
    <row r="1139" spans="1:17" ht="14.4" customHeight="1" x14ac:dyDescent="0.3">
      <c r="A1139" s="831" t="s">
        <v>590</v>
      </c>
      <c r="B1139" s="832" t="s">
        <v>6034</v>
      </c>
      <c r="C1139" s="832" t="s">
        <v>5570</v>
      </c>
      <c r="D1139" s="832" t="s">
        <v>6054</v>
      </c>
      <c r="E1139" s="832" t="s">
        <v>6055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72</v>
      </c>
      <c r="O1139" s="849">
        <v>132148.07999999999</v>
      </c>
      <c r="P1139" s="837"/>
      <c r="Q1139" s="850">
        <v>1835.3899999999999</v>
      </c>
    </row>
    <row r="1140" spans="1:17" ht="14.4" customHeight="1" x14ac:dyDescent="0.3">
      <c r="A1140" s="831" t="s">
        <v>590</v>
      </c>
      <c r="B1140" s="832" t="s">
        <v>6034</v>
      </c>
      <c r="C1140" s="832" t="s">
        <v>5586</v>
      </c>
      <c r="D1140" s="832" t="s">
        <v>6021</v>
      </c>
      <c r="E1140" s="832" t="s">
        <v>6022</v>
      </c>
      <c r="F1140" s="849">
        <v>0</v>
      </c>
      <c r="G1140" s="849">
        <v>0</v>
      </c>
      <c r="H1140" s="849"/>
      <c r="I1140" s="849"/>
      <c r="J1140" s="849">
        <v>0</v>
      </c>
      <c r="K1140" s="849">
        <v>0</v>
      </c>
      <c r="L1140" s="849"/>
      <c r="M1140" s="849"/>
      <c r="N1140" s="849">
        <v>0</v>
      </c>
      <c r="O1140" s="849">
        <v>0</v>
      </c>
      <c r="P1140" s="837"/>
      <c r="Q1140" s="850"/>
    </row>
    <row r="1141" spans="1:17" ht="14.4" customHeight="1" x14ac:dyDescent="0.3">
      <c r="A1141" s="831" t="s">
        <v>590</v>
      </c>
      <c r="B1141" s="832" t="s">
        <v>6034</v>
      </c>
      <c r="C1141" s="832" t="s">
        <v>5586</v>
      </c>
      <c r="D1141" s="832" t="s">
        <v>6023</v>
      </c>
      <c r="E1141" s="832" t="s">
        <v>6024</v>
      </c>
      <c r="F1141" s="849">
        <v>2730</v>
      </c>
      <c r="G1141" s="849">
        <v>0</v>
      </c>
      <c r="H1141" s="849"/>
      <c r="I1141" s="849">
        <v>0</v>
      </c>
      <c r="J1141" s="849">
        <v>1659</v>
      </c>
      <c r="K1141" s="849">
        <v>0</v>
      </c>
      <c r="L1141" s="849"/>
      <c r="M1141" s="849">
        <v>0</v>
      </c>
      <c r="N1141" s="849">
        <v>2741</v>
      </c>
      <c r="O1141" s="849">
        <v>0</v>
      </c>
      <c r="P1141" s="837"/>
      <c r="Q1141" s="850">
        <v>0</v>
      </c>
    </row>
    <row r="1142" spans="1:17" ht="14.4" customHeight="1" x14ac:dyDescent="0.3">
      <c r="A1142" s="831" t="s">
        <v>590</v>
      </c>
      <c r="B1142" s="832" t="s">
        <v>6034</v>
      </c>
      <c r="C1142" s="832" t="s">
        <v>5586</v>
      </c>
      <c r="D1142" s="832" t="s">
        <v>5621</v>
      </c>
      <c r="E1142" s="832" t="s">
        <v>5622</v>
      </c>
      <c r="F1142" s="849">
        <v>28</v>
      </c>
      <c r="G1142" s="849">
        <v>9912</v>
      </c>
      <c r="H1142" s="849">
        <v>1.2141107300342968</v>
      </c>
      <c r="I1142" s="849">
        <v>354</v>
      </c>
      <c r="J1142" s="849">
        <v>23</v>
      </c>
      <c r="K1142" s="849">
        <v>8164</v>
      </c>
      <c r="L1142" s="849">
        <v>1</v>
      </c>
      <c r="M1142" s="849">
        <v>354.95652173913044</v>
      </c>
      <c r="N1142" s="849">
        <v>20</v>
      </c>
      <c r="O1142" s="849">
        <v>7100</v>
      </c>
      <c r="P1142" s="837">
        <v>0.86967172954434102</v>
      </c>
      <c r="Q1142" s="850">
        <v>355</v>
      </c>
    </row>
    <row r="1143" spans="1:17" ht="14.4" customHeight="1" x14ac:dyDescent="0.3">
      <c r="A1143" s="831" t="s">
        <v>590</v>
      </c>
      <c r="B1143" s="832" t="s">
        <v>6034</v>
      </c>
      <c r="C1143" s="832" t="s">
        <v>5586</v>
      </c>
      <c r="D1143" s="832" t="s">
        <v>6056</v>
      </c>
      <c r="E1143" s="832" t="s">
        <v>6057</v>
      </c>
      <c r="F1143" s="849">
        <v>434</v>
      </c>
      <c r="G1143" s="849">
        <v>2376584</v>
      </c>
      <c r="H1143" s="849">
        <v>1.1923076923076923</v>
      </c>
      <c r="I1143" s="849">
        <v>5476</v>
      </c>
      <c r="J1143" s="849">
        <v>364</v>
      </c>
      <c r="K1143" s="849">
        <v>1993264</v>
      </c>
      <c r="L1143" s="849">
        <v>1</v>
      </c>
      <c r="M1143" s="849">
        <v>5476</v>
      </c>
      <c r="N1143" s="849">
        <v>385</v>
      </c>
      <c r="O1143" s="849">
        <v>2108260</v>
      </c>
      <c r="P1143" s="837">
        <v>1.0576923076923077</v>
      </c>
      <c r="Q1143" s="850">
        <v>5476</v>
      </c>
    </row>
    <row r="1144" spans="1:17" ht="14.4" customHeight="1" x14ac:dyDescent="0.3">
      <c r="A1144" s="831" t="s">
        <v>590</v>
      </c>
      <c r="B1144" s="832" t="s">
        <v>6034</v>
      </c>
      <c r="C1144" s="832" t="s">
        <v>5586</v>
      </c>
      <c r="D1144" s="832" t="s">
        <v>5899</v>
      </c>
      <c r="E1144" s="832" t="s">
        <v>5900</v>
      </c>
      <c r="F1144" s="849"/>
      <c r="G1144" s="849"/>
      <c r="H1144" s="849"/>
      <c r="I1144" s="849"/>
      <c r="J1144" s="849">
        <v>1</v>
      </c>
      <c r="K1144" s="849">
        <v>0</v>
      </c>
      <c r="L1144" s="849"/>
      <c r="M1144" s="849">
        <v>0</v>
      </c>
      <c r="N1144" s="849"/>
      <c r="O1144" s="849"/>
      <c r="P1144" s="837"/>
      <c r="Q1144" s="850"/>
    </row>
    <row r="1145" spans="1:17" ht="14.4" customHeight="1" x14ac:dyDescent="0.3">
      <c r="A1145" s="831" t="s">
        <v>590</v>
      </c>
      <c r="B1145" s="832" t="s">
        <v>6034</v>
      </c>
      <c r="C1145" s="832" t="s">
        <v>5586</v>
      </c>
      <c r="D1145" s="832" t="s">
        <v>6058</v>
      </c>
      <c r="E1145" s="832" t="s">
        <v>6059</v>
      </c>
      <c r="F1145" s="849">
        <v>169</v>
      </c>
      <c r="G1145" s="849">
        <v>1128244</v>
      </c>
      <c r="H1145" s="849">
        <v>0.90860215053763438</v>
      </c>
      <c r="I1145" s="849">
        <v>6676</v>
      </c>
      <c r="J1145" s="849">
        <v>186</v>
      </c>
      <c r="K1145" s="849">
        <v>1241736</v>
      </c>
      <c r="L1145" s="849">
        <v>1</v>
      </c>
      <c r="M1145" s="849">
        <v>6676</v>
      </c>
      <c r="N1145" s="849">
        <v>178</v>
      </c>
      <c r="O1145" s="849">
        <v>1188328</v>
      </c>
      <c r="P1145" s="837">
        <v>0.956989247311828</v>
      </c>
      <c r="Q1145" s="850">
        <v>6676</v>
      </c>
    </row>
    <row r="1146" spans="1:17" ht="14.4" customHeight="1" x14ac:dyDescent="0.3">
      <c r="A1146" s="831" t="s">
        <v>590</v>
      </c>
      <c r="B1146" s="832" t="s">
        <v>6034</v>
      </c>
      <c r="C1146" s="832" t="s">
        <v>5586</v>
      </c>
      <c r="D1146" s="832" t="s">
        <v>6060</v>
      </c>
      <c r="E1146" s="832" t="s">
        <v>6061</v>
      </c>
      <c r="F1146" s="849">
        <v>338</v>
      </c>
      <c r="G1146" s="849">
        <v>2487456</v>
      </c>
      <c r="H1146" s="849">
        <v>0.96261467410611667</v>
      </c>
      <c r="I1146" s="849">
        <v>7359.3372781065091</v>
      </c>
      <c r="J1146" s="849">
        <v>351</v>
      </c>
      <c r="K1146" s="849">
        <v>2584062</v>
      </c>
      <c r="L1146" s="849">
        <v>1</v>
      </c>
      <c r="M1146" s="849">
        <v>7362</v>
      </c>
      <c r="N1146" s="849">
        <v>286</v>
      </c>
      <c r="O1146" s="849">
        <v>2105797</v>
      </c>
      <c r="P1146" s="837">
        <v>0.81491736653377511</v>
      </c>
      <c r="Q1146" s="850">
        <v>7362.9265734265737</v>
      </c>
    </row>
    <row r="1147" spans="1:17" ht="14.4" customHeight="1" x14ac:dyDescent="0.3">
      <c r="A1147" s="831" t="s">
        <v>590</v>
      </c>
      <c r="B1147" s="832" t="s">
        <v>6034</v>
      </c>
      <c r="C1147" s="832" t="s">
        <v>5586</v>
      </c>
      <c r="D1147" s="832" t="s">
        <v>5637</v>
      </c>
      <c r="E1147" s="832" t="s">
        <v>5638</v>
      </c>
      <c r="F1147" s="849"/>
      <c r="G1147" s="849"/>
      <c r="H1147" s="849"/>
      <c r="I1147" s="849"/>
      <c r="J1147" s="849">
        <v>3</v>
      </c>
      <c r="K1147" s="849">
        <v>2103</v>
      </c>
      <c r="L1147" s="849">
        <v>1</v>
      </c>
      <c r="M1147" s="849">
        <v>701</v>
      </c>
      <c r="N1147" s="849">
        <v>1</v>
      </c>
      <c r="O1147" s="849">
        <v>701</v>
      </c>
      <c r="P1147" s="837">
        <v>0.33333333333333331</v>
      </c>
      <c r="Q1147" s="850">
        <v>701</v>
      </c>
    </row>
    <row r="1148" spans="1:17" ht="14.4" customHeight="1" x14ac:dyDescent="0.3">
      <c r="A1148" s="831" t="s">
        <v>590</v>
      </c>
      <c r="B1148" s="832" t="s">
        <v>6034</v>
      </c>
      <c r="C1148" s="832" t="s">
        <v>5586</v>
      </c>
      <c r="D1148" s="832" t="s">
        <v>6062</v>
      </c>
      <c r="E1148" s="832" t="s">
        <v>6063</v>
      </c>
      <c r="F1148" s="849">
        <v>172</v>
      </c>
      <c r="G1148" s="849">
        <v>2050349</v>
      </c>
      <c r="H1148" s="849">
        <v>1.754171222457783</v>
      </c>
      <c r="I1148" s="849">
        <v>11920.633720930233</v>
      </c>
      <c r="J1148" s="849">
        <v>98</v>
      </c>
      <c r="K1148" s="849">
        <v>1168842</v>
      </c>
      <c r="L1148" s="849">
        <v>1</v>
      </c>
      <c r="M1148" s="849">
        <v>11926.959183673469</v>
      </c>
      <c r="N1148" s="849">
        <v>142</v>
      </c>
      <c r="O1148" s="849">
        <v>1694021</v>
      </c>
      <c r="P1148" s="837">
        <v>1.449315647452778</v>
      </c>
      <c r="Q1148" s="850">
        <v>11929.725352112677</v>
      </c>
    </row>
    <row r="1149" spans="1:17" ht="14.4" customHeight="1" x14ac:dyDescent="0.3">
      <c r="A1149" s="831" t="s">
        <v>590</v>
      </c>
      <c r="B1149" s="832" t="s">
        <v>6034</v>
      </c>
      <c r="C1149" s="832" t="s">
        <v>5586</v>
      </c>
      <c r="D1149" s="832" t="s">
        <v>6064</v>
      </c>
      <c r="E1149" s="832" t="s">
        <v>6065</v>
      </c>
      <c r="F1149" s="849">
        <v>5</v>
      </c>
      <c r="G1149" s="849">
        <v>10650</v>
      </c>
      <c r="H1149" s="849">
        <v>0.38425458219079234</v>
      </c>
      <c r="I1149" s="849">
        <v>2130</v>
      </c>
      <c r="J1149" s="849">
        <v>13</v>
      </c>
      <c r="K1149" s="849">
        <v>27716</v>
      </c>
      <c r="L1149" s="849">
        <v>1</v>
      </c>
      <c r="M1149" s="849">
        <v>2132</v>
      </c>
      <c r="N1149" s="849">
        <v>8</v>
      </c>
      <c r="O1149" s="849">
        <v>17080</v>
      </c>
      <c r="P1149" s="837">
        <v>0.61625054120363687</v>
      </c>
      <c r="Q1149" s="850">
        <v>2135</v>
      </c>
    </row>
    <row r="1150" spans="1:17" ht="14.4" customHeight="1" x14ac:dyDescent="0.3">
      <c r="A1150" s="831" t="s">
        <v>590</v>
      </c>
      <c r="B1150" s="832" t="s">
        <v>6034</v>
      </c>
      <c r="C1150" s="832" t="s">
        <v>5586</v>
      </c>
      <c r="D1150" s="832" t="s">
        <v>6066</v>
      </c>
      <c r="E1150" s="832" t="s">
        <v>6067</v>
      </c>
      <c r="F1150" s="849">
        <v>5</v>
      </c>
      <c r="G1150" s="849">
        <v>13305</v>
      </c>
      <c r="H1150" s="849">
        <v>1.6647897897897899</v>
      </c>
      <c r="I1150" s="849">
        <v>2661</v>
      </c>
      <c r="J1150" s="849">
        <v>3</v>
      </c>
      <c r="K1150" s="849">
        <v>7992</v>
      </c>
      <c r="L1150" s="849">
        <v>1</v>
      </c>
      <c r="M1150" s="849">
        <v>2664</v>
      </c>
      <c r="N1150" s="849">
        <v>7</v>
      </c>
      <c r="O1150" s="849">
        <v>18690</v>
      </c>
      <c r="P1150" s="837">
        <v>2.3385885885885886</v>
      </c>
      <c r="Q1150" s="850">
        <v>2670</v>
      </c>
    </row>
    <row r="1151" spans="1:17" ht="14.4" customHeight="1" x14ac:dyDescent="0.3">
      <c r="A1151" s="831" t="s">
        <v>590</v>
      </c>
      <c r="B1151" s="832" t="s">
        <v>6068</v>
      </c>
      <c r="C1151" s="832" t="s">
        <v>5586</v>
      </c>
      <c r="D1151" s="832" t="s">
        <v>6069</v>
      </c>
      <c r="E1151" s="832" t="s">
        <v>6070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2506</v>
      </c>
      <c r="P1151" s="837"/>
      <c r="Q1151" s="850">
        <v>2506</v>
      </c>
    </row>
    <row r="1152" spans="1:17" ht="14.4" customHeight="1" x14ac:dyDescent="0.3">
      <c r="A1152" s="831" t="s">
        <v>590</v>
      </c>
      <c r="B1152" s="832" t="s">
        <v>6068</v>
      </c>
      <c r="C1152" s="832" t="s">
        <v>5586</v>
      </c>
      <c r="D1152" s="832" t="s">
        <v>6071</v>
      </c>
      <c r="E1152" s="832" t="s">
        <v>6072</v>
      </c>
      <c r="F1152" s="849"/>
      <c r="G1152" s="849"/>
      <c r="H1152" s="849"/>
      <c r="I1152" s="849"/>
      <c r="J1152" s="849"/>
      <c r="K1152" s="849"/>
      <c r="L1152" s="849"/>
      <c r="M1152" s="849"/>
      <c r="N1152" s="849">
        <v>2</v>
      </c>
      <c r="O1152" s="849">
        <v>86</v>
      </c>
      <c r="P1152" s="837"/>
      <c r="Q1152" s="850">
        <v>43</v>
      </c>
    </row>
    <row r="1153" spans="1:17" ht="14.4" customHeight="1" x14ac:dyDescent="0.3">
      <c r="A1153" s="831" t="s">
        <v>590</v>
      </c>
      <c r="B1153" s="832" t="s">
        <v>6068</v>
      </c>
      <c r="C1153" s="832" t="s">
        <v>5586</v>
      </c>
      <c r="D1153" s="832" t="s">
        <v>6073</v>
      </c>
      <c r="E1153" s="832" t="s">
        <v>6074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1503</v>
      </c>
      <c r="P1153" s="837"/>
      <c r="Q1153" s="850">
        <v>1503</v>
      </c>
    </row>
    <row r="1154" spans="1:17" ht="14.4" customHeight="1" x14ac:dyDescent="0.3">
      <c r="A1154" s="831" t="s">
        <v>590</v>
      </c>
      <c r="B1154" s="832" t="s">
        <v>5658</v>
      </c>
      <c r="C1154" s="832" t="s">
        <v>5586</v>
      </c>
      <c r="D1154" s="832" t="s">
        <v>5659</v>
      </c>
      <c r="E1154" s="832" t="s">
        <v>5660</v>
      </c>
      <c r="F1154" s="849">
        <v>211</v>
      </c>
      <c r="G1154" s="849">
        <v>196441</v>
      </c>
      <c r="H1154" s="849">
        <v>0.80669615174549203</v>
      </c>
      <c r="I1154" s="849">
        <v>931</v>
      </c>
      <c r="J1154" s="849">
        <v>261</v>
      </c>
      <c r="K1154" s="849">
        <v>243513</v>
      </c>
      <c r="L1154" s="849">
        <v>1</v>
      </c>
      <c r="M1154" s="849">
        <v>933</v>
      </c>
      <c r="N1154" s="849"/>
      <c r="O1154" s="849"/>
      <c r="P1154" s="837"/>
      <c r="Q1154" s="850"/>
    </row>
    <row r="1155" spans="1:17" ht="14.4" customHeight="1" x14ac:dyDescent="0.3">
      <c r="A1155" s="831" t="s">
        <v>590</v>
      </c>
      <c r="B1155" s="832" t="s">
        <v>5658</v>
      </c>
      <c r="C1155" s="832" t="s">
        <v>5586</v>
      </c>
      <c r="D1155" s="832" t="s">
        <v>5661</v>
      </c>
      <c r="E1155" s="832" t="s">
        <v>5662</v>
      </c>
      <c r="F1155" s="849">
        <v>3</v>
      </c>
      <c r="G1155" s="849">
        <v>32187</v>
      </c>
      <c r="H1155" s="849">
        <v>2.9972064438029613</v>
      </c>
      <c r="I1155" s="849">
        <v>10729</v>
      </c>
      <c r="J1155" s="849">
        <v>1</v>
      </c>
      <c r="K1155" s="849">
        <v>10739</v>
      </c>
      <c r="L1155" s="849">
        <v>1</v>
      </c>
      <c r="M1155" s="849">
        <v>10739</v>
      </c>
      <c r="N1155" s="849">
        <v>2</v>
      </c>
      <c r="O1155" s="849">
        <v>23472</v>
      </c>
      <c r="P1155" s="837">
        <v>2.1856783685631811</v>
      </c>
      <c r="Q1155" s="850">
        <v>11736</v>
      </c>
    </row>
    <row r="1156" spans="1:17" ht="14.4" customHeight="1" x14ac:dyDescent="0.3">
      <c r="A1156" s="831" t="s">
        <v>590</v>
      </c>
      <c r="B1156" s="832" t="s">
        <v>5658</v>
      </c>
      <c r="C1156" s="832" t="s">
        <v>5586</v>
      </c>
      <c r="D1156" s="832" t="s">
        <v>5663</v>
      </c>
      <c r="E1156" s="832" t="s">
        <v>5664</v>
      </c>
      <c r="F1156" s="849">
        <v>17</v>
      </c>
      <c r="G1156" s="849">
        <v>5338</v>
      </c>
      <c r="H1156" s="849">
        <v>0.89189640768588141</v>
      </c>
      <c r="I1156" s="849">
        <v>314</v>
      </c>
      <c r="J1156" s="849">
        <v>19</v>
      </c>
      <c r="K1156" s="849">
        <v>5985</v>
      </c>
      <c r="L1156" s="849">
        <v>1</v>
      </c>
      <c r="M1156" s="849">
        <v>315</v>
      </c>
      <c r="N1156" s="849">
        <v>15</v>
      </c>
      <c r="O1156" s="849">
        <v>4485</v>
      </c>
      <c r="P1156" s="837">
        <v>0.74937343358395991</v>
      </c>
      <c r="Q1156" s="850">
        <v>299</v>
      </c>
    </row>
    <row r="1157" spans="1:17" ht="14.4" customHeight="1" x14ac:dyDescent="0.3">
      <c r="A1157" s="831" t="s">
        <v>590</v>
      </c>
      <c r="B1157" s="832" t="s">
        <v>5658</v>
      </c>
      <c r="C1157" s="832" t="s">
        <v>5586</v>
      </c>
      <c r="D1157" s="832" t="s">
        <v>5665</v>
      </c>
      <c r="E1157" s="832" t="s">
        <v>5666</v>
      </c>
      <c r="F1157" s="849">
        <v>5</v>
      </c>
      <c r="G1157" s="849">
        <v>115</v>
      </c>
      <c r="H1157" s="849">
        <v>1.25</v>
      </c>
      <c r="I1157" s="849">
        <v>23</v>
      </c>
      <c r="J1157" s="849">
        <v>4</v>
      </c>
      <c r="K1157" s="849">
        <v>92</v>
      </c>
      <c r="L1157" s="849">
        <v>1</v>
      </c>
      <c r="M1157" s="849">
        <v>23</v>
      </c>
      <c r="N1157" s="849"/>
      <c r="O1157" s="849"/>
      <c r="P1157" s="837"/>
      <c r="Q1157" s="850"/>
    </row>
    <row r="1158" spans="1:17" ht="14.4" customHeight="1" x14ac:dyDescent="0.3">
      <c r="A1158" s="831" t="s">
        <v>590</v>
      </c>
      <c r="B1158" s="832" t="s">
        <v>5658</v>
      </c>
      <c r="C1158" s="832" t="s">
        <v>5586</v>
      </c>
      <c r="D1158" s="832" t="s">
        <v>5667</v>
      </c>
      <c r="E1158" s="832" t="s">
        <v>5668</v>
      </c>
      <c r="F1158" s="849">
        <v>2</v>
      </c>
      <c r="G1158" s="849">
        <v>25586</v>
      </c>
      <c r="H1158" s="849"/>
      <c r="I1158" s="849">
        <v>12793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590</v>
      </c>
      <c r="B1159" s="832" t="s">
        <v>5658</v>
      </c>
      <c r="C1159" s="832" t="s">
        <v>5586</v>
      </c>
      <c r="D1159" s="832" t="s">
        <v>5669</v>
      </c>
      <c r="E1159" s="832" t="s">
        <v>5670</v>
      </c>
      <c r="F1159" s="849">
        <v>153</v>
      </c>
      <c r="G1159" s="849">
        <v>196299</v>
      </c>
      <c r="H1159" s="849">
        <v>0.8534182553311741</v>
      </c>
      <c r="I1159" s="849">
        <v>1283</v>
      </c>
      <c r="J1159" s="849">
        <v>179</v>
      </c>
      <c r="K1159" s="849">
        <v>230015</v>
      </c>
      <c r="L1159" s="849">
        <v>1</v>
      </c>
      <c r="M1159" s="849">
        <v>1285</v>
      </c>
      <c r="N1159" s="849"/>
      <c r="O1159" s="849"/>
      <c r="P1159" s="837"/>
      <c r="Q1159" s="850"/>
    </row>
    <row r="1160" spans="1:17" ht="14.4" customHeight="1" x14ac:dyDescent="0.3">
      <c r="A1160" s="831" t="s">
        <v>590</v>
      </c>
      <c r="B1160" s="832" t="s">
        <v>5658</v>
      </c>
      <c r="C1160" s="832" t="s">
        <v>5586</v>
      </c>
      <c r="D1160" s="832" t="s">
        <v>5671</v>
      </c>
      <c r="E1160" s="832" t="s">
        <v>5672</v>
      </c>
      <c r="F1160" s="849">
        <v>109</v>
      </c>
      <c r="G1160" s="849">
        <v>1063077</v>
      </c>
      <c r="H1160" s="849">
        <v>0.69362744138522303</v>
      </c>
      <c r="I1160" s="849">
        <v>9753</v>
      </c>
      <c r="J1160" s="849">
        <v>157</v>
      </c>
      <c r="K1160" s="849">
        <v>1532634</v>
      </c>
      <c r="L1160" s="849">
        <v>1</v>
      </c>
      <c r="M1160" s="849">
        <v>9762</v>
      </c>
      <c r="N1160" s="849">
        <v>115</v>
      </c>
      <c r="O1160" s="849">
        <v>1203705</v>
      </c>
      <c r="P1160" s="837">
        <v>0.78538320303477538</v>
      </c>
      <c r="Q1160" s="850">
        <v>10467</v>
      </c>
    </row>
    <row r="1161" spans="1:17" ht="14.4" customHeight="1" x14ac:dyDescent="0.3">
      <c r="A1161" s="831" t="s">
        <v>590</v>
      </c>
      <c r="B1161" s="832" t="s">
        <v>5658</v>
      </c>
      <c r="C1161" s="832" t="s">
        <v>5586</v>
      </c>
      <c r="D1161" s="832" t="s">
        <v>5673</v>
      </c>
      <c r="E1161" s="832" t="s">
        <v>5674</v>
      </c>
      <c r="F1161" s="849">
        <v>25</v>
      </c>
      <c r="G1161" s="849">
        <v>259300</v>
      </c>
      <c r="H1161" s="849">
        <v>1.1894440851188757</v>
      </c>
      <c r="I1161" s="849">
        <v>10372</v>
      </c>
      <c r="J1161" s="849">
        <v>21</v>
      </c>
      <c r="K1161" s="849">
        <v>218001</v>
      </c>
      <c r="L1161" s="849">
        <v>1</v>
      </c>
      <c r="M1161" s="849">
        <v>10381</v>
      </c>
      <c r="N1161" s="849">
        <v>16</v>
      </c>
      <c r="O1161" s="849">
        <v>182336</v>
      </c>
      <c r="P1161" s="837">
        <v>0.83639983302828891</v>
      </c>
      <c r="Q1161" s="850">
        <v>11396</v>
      </c>
    </row>
    <row r="1162" spans="1:17" ht="14.4" customHeight="1" x14ac:dyDescent="0.3">
      <c r="A1162" s="831" t="s">
        <v>590</v>
      </c>
      <c r="B1162" s="832" t="s">
        <v>5658</v>
      </c>
      <c r="C1162" s="832" t="s">
        <v>5586</v>
      </c>
      <c r="D1162" s="832" t="s">
        <v>5679</v>
      </c>
      <c r="E1162" s="832" t="s">
        <v>5680</v>
      </c>
      <c r="F1162" s="849">
        <v>301</v>
      </c>
      <c r="G1162" s="849">
        <v>304311</v>
      </c>
      <c r="H1162" s="849">
        <v>1.0227978543195935</v>
      </c>
      <c r="I1162" s="849">
        <v>1011</v>
      </c>
      <c r="J1162" s="849">
        <v>294</v>
      </c>
      <c r="K1162" s="849">
        <v>297528</v>
      </c>
      <c r="L1162" s="849">
        <v>1</v>
      </c>
      <c r="M1162" s="849">
        <v>1012</v>
      </c>
      <c r="N1162" s="849"/>
      <c r="O1162" s="849"/>
      <c r="P1162" s="837"/>
      <c r="Q1162" s="850"/>
    </row>
    <row r="1163" spans="1:17" ht="14.4" customHeight="1" x14ac:dyDescent="0.3">
      <c r="A1163" s="831" t="s">
        <v>590</v>
      </c>
      <c r="B1163" s="832" t="s">
        <v>5658</v>
      </c>
      <c r="C1163" s="832" t="s">
        <v>5586</v>
      </c>
      <c r="D1163" s="832" t="s">
        <v>5681</v>
      </c>
      <c r="E1163" s="832" t="s">
        <v>5682</v>
      </c>
      <c r="F1163" s="849">
        <v>183</v>
      </c>
      <c r="G1163" s="849">
        <v>419802</v>
      </c>
      <c r="H1163" s="849">
        <v>1.1422562037440138</v>
      </c>
      <c r="I1163" s="849">
        <v>2294</v>
      </c>
      <c r="J1163" s="849">
        <v>160</v>
      </c>
      <c r="K1163" s="849">
        <v>367520</v>
      </c>
      <c r="L1163" s="849">
        <v>1</v>
      </c>
      <c r="M1163" s="849">
        <v>2297</v>
      </c>
      <c r="N1163" s="849"/>
      <c r="O1163" s="849"/>
      <c r="P1163" s="837"/>
      <c r="Q1163" s="850"/>
    </row>
    <row r="1164" spans="1:17" ht="14.4" customHeight="1" x14ac:dyDescent="0.3">
      <c r="A1164" s="831" t="s">
        <v>590</v>
      </c>
      <c r="B1164" s="832" t="s">
        <v>5658</v>
      </c>
      <c r="C1164" s="832" t="s">
        <v>5586</v>
      </c>
      <c r="D1164" s="832" t="s">
        <v>5683</v>
      </c>
      <c r="E1164" s="832" t="s">
        <v>5684</v>
      </c>
      <c r="F1164" s="849">
        <v>55</v>
      </c>
      <c r="G1164" s="849">
        <v>20515</v>
      </c>
      <c r="H1164" s="849">
        <v>1.4064856711915537</v>
      </c>
      <c r="I1164" s="849">
        <v>373</v>
      </c>
      <c r="J1164" s="849">
        <v>39</v>
      </c>
      <c r="K1164" s="849">
        <v>14586</v>
      </c>
      <c r="L1164" s="849">
        <v>1</v>
      </c>
      <c r="M1164" s="849">
        <v>374</v>
      </c>
      <c r="N1164" s="849">
        <v>40</v>
      </c>
      <c r="O1164" s="849">
        <v>14360</v>
      </c>
      <c r="P1164" s="837">
        <v>0.98450569038804336</v>
      </c>
      <c r="Q1164" s="850">
        <v>359</v>
      </c>
    </row>
    <row r="1165" spans="1:17" ht="14.4" customHeight="1" x14ac:dyDescent="0.3">
      <c r="A1165" s="831" t="s">
        <v>590</v>
      </c>
      <c r="B1165" s="832" t="s">
        <v>5658</v>
      </c>
      <c r="C1165" s="832" t="s">
        <v>5586</v>
      </c>
      <c r="D1165" s="832" t="s">
        <v>5685</v>
      </c>
      <c r="E1165" s="832" t="s">
        <v>5686</v>
      </c>
      <c r="F1165" s="849">
        <v>2</v>
      </c>
      <c r="G1165" s="849">
        <v>15110</v>
      </c>
      <c r="H1165" s="849">
        <v>1.9997353096876653</v>
      </c>
      <c r="I1165" s="849">
        <v>7555</v>
      </c>
      <c r="J1165" s="849">
        <v>1</v>
      </c>
      <c r="K1165" s="849">
        <v>7556</v>
      </c>
      <c r="L1165" s="849">
        <v>1</v>
      </c>
      <c r="M1165" s="849">
        <v>7556</v>
      </c>
      <c r="N1165" s="849"/>
      <c r="O1165" s="849"/>
      <c r="P1165" s="837"/>
      <c r="Q1165" s="850"/>
    </row>
    <row r="1166" spans="1:17" ht="14.4" customHeight="1" x14ac:dyDescent="0.3">
      <c r="A1166" s="831" t="s">
        <v>590</v>
      </c>
      <c r="B1166" s="832" t="s">
        <v>5658</v>
      </c>
      <c r="C1166" s="832" t="s">
        <v>5586</v>
      </c>
      <c r="D1166" s="832" t="s">
        <v>5880</v>
      </c>
      <c r="E1166" s="832" t="s">
        <v>5881</v>
      </c>
      <c r="F1166" s="849">
        <v>4</v>
      </c>
      <c r="G1166" s="849">
        <v>45692</v>
      </c>
      <c r="H1166" s="849">
        <v>0.36331830506587787</v>
      </c>
      <c r="I1166" s="849">
        <v>11423</v>
      </c>
      <c r="J1166" s="849">
        <v>11</v>
      </c>
      <c r="K1166" s="849">
        <v>125763</v>
      </c>
      <c r="L1166" s="849">
        <v>1</v>
      </c>
      <c r="M1166" s="849">
        <v>11433</v>
      </c>
      <c r="N1166" s="849">
        <v>4</v>
      </c>
      <c r="O1166" s="849">
        <v>49748</v>
      </c>
      <c r="P1166" s="837">
        <v>0.39556944411313344</v>
      </c>
      <c r="Q1166" s="850">
        <v>12437</v>
      </c>
    </row>
    <row r="1167" spans="1:17" ht="14.4" customHeight="1" x14ac:dyDescent="0.3">
      <c r="A1167" s="831" t="s">
        <v>590</v>
      </c>
      <c r="B1167" s="832" t="s">
        <v>5658</v>
      </c>
      <c r="C1167" s="832" t="s">
        <v>5586</v>
      </c>
      <c r="D1167" s="832" t="s">
        <v>5687</v>
      </c>
      <c r="E1167" s="832" t="s">
        <v>5688</v>
      </c>
      <c r="F1167" s="849">
        <v>1</v>
      </c>
      <c r="G1167" s="849">
        <v>391</v>
      </c>
      <c r="H1167" s="849"/>
      <c r="I1167" s="849">
        <v>391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590</v>
      </c>
      <c r="B1168" s="832" t="s">
        <v>5658</v>
      </c>
      <c r="C1168" s="832" t="s">
        <v>5586</v>
      </c>
      <c r="D1168" s="832" t="s">
        <v>5691</v>
      </c>
      <c r="E1168" s="832" t="s">
        <v>5692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169</v>
      </c>
      <c r="O1168" s="849">
        <v>187083</v>
      </c>
      <c r="P1168" s="837"/>
      <c r="Q1168" s="850">
        <v>1107</v>
      </c>
    </row>
    <row r="1169" spans="1:17" ht="14.4" customHeight="1" x14ac:dyDescent="0.3">
      <c r="A1169" s="831" t="s">
        <v>590</v>
      </c>
      <c r="B1169" s="832" t="s">
        <v>5658</v>
      </c>
      <c r="C1169" s="832" t="s">
        <v>5586</v>
      </c>
      <c r="D1169" s="832" t="s">
        <v>5695</v>
      </c>
      <c r="E1169" s="832" t="s">
        <v>5696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2395</v>
      </c>
      <c r="P1169" s="837"/>
      <c r="Q1169" s="850">
        <v>2395</v>
      </c>
    </row>
    <row r="1170" spans="1:17" ht="14.4" customHeight="1" x14ac:dyDescent="0.3">
      <c r="A1170" s="831" t="s">
        <v>590</v>
      </c>
      <c r="B1170" s="832" t="s">
        <v>5658</v>
      </c>
      <c r="C1170" s="832" t="s">
        <v>5586</v>
      </c>
      <c r="D1170" s="832" t="s">
        <v>5697</v>
      </c>
      <c r="E1170" s="832" t="s">
        <v>5698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7</v>
      </c>
      <c r="O1170" s="849">
        <v>61642</v>
      </c>
      <c r="P1170" s="837"/>
      <c r="Q1170" s="850">
        <v>8806</v>
      </c>
    </row>
    <row r="1171" spans="1:17" ht="14.4" customHeight="1" x14ac:dyDescent="0.3">
      <c r="A1171" s="831" t="s">
        <v>590</v>
      </c>
      <c r="B1171" s="832" t="s">
        <v>5658</v>
      </c>
      <c r="C1171" s="832" t="s">
        <v>5586</v>
      </c>
      <c r="D1171" s="832" t="s">
        <v>5699</v>
      </c>
      <c r="E1171" s="832" t="s">
        <v>5700</v>
      </c>
      <c r="F1171" s="849"/>
      <c r="G1171" s="849"/>
      <c r="H1171" s="849"/>
      <c r="I1171" s="849"/>
      <c r="J1171" s="849"/>
      <c r="K1171" s="849"/>
      <c r="L1171" s="849"/>
      <c r="M1171" s="849"/>
      <c r="N1171" s="849">
        <v>3</v>
      </c>
      <c r="O1171" s="849">
        <v>4830</v>
      </c>
      <c r="P1171" s="837"/>
      <c r="Q1171" s="850">
        <v>1610</v>
      </c>
    </row>
    <row r="1172" spans="1:17" ht="14.4" customHeight="1" x14ac:dyDescent="0.3">
      <c r="A1172" s="831" t="s">
        <v>590</v>
      </c>
      <c r="B1172" s="832" t="s">
        <v>5658</v>
      </c>
      <c r="C1172" s="832" t="s">
        <v>5586</v>
      </c>
      <c r="D1172" s="832" t="s">
        <v>5701</v>
      </c>
      <c r="E1172" s="832" t="s">
        <v>5702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126</v>
      </c>
      <c r="O1172" s="849">
        <v>205254</v>
      </c>
      <c r="P1172" s="837"/>
      <c r="Q1172" s="850">
        <v>1629</v>
      </c>
    </row>
    <row r="1173" spans="1:17" ht="14.4" customHeight="1" x14ac:dyDescent="0.3">
      <c r="A1173" s="831" t="s">
        <v>590</v>
      </c>
      <c r="B1173" s="832" t="s">
        <v>5658</v>
      </c>
      <c r="C1173" s="832" t="s">
        <v>5586</v>
      </c>
      <c r="D1173" s="832" t="s">
        <v>5703</v>
      </c>
      <c r="E1173" s="832" t="s">
        <v>5704</v>
      </c>
      <c r="F1173" s="849"/>
      <c r="G1173" s="849"/>
      <c r="H1173" s="849"/>
      <c r="I1173" s="849"/>
      <c r="J1173" s="849"/>
      <c r="K1173" s="849"/>
      <c r="L1173" s="849"/>
      <c r="M1173" s="849"/>
      <c r="N1173" s="849">
        <v>47</v>
      </c>
      <c r="O1173" s="849">
        <v>180245</v>
      </c>
      <c r="P1173" s="837"/>
      <c r="Q1173" s="850">
        <v>3835</v>
      </c>
    </row>
    <row r="1174" spans="1:17" ht="14.4" customHeight="1" x14ac:dyDescent="0.3">
      <c r="A1174" s="831" t="s">
        <v>590</v>
      </c>
      <c r="B1174" s="832" t="s">
        <v>5658</v>
      </c>
      <c r="C1174" s="832" t="s">
        <v>5586</v>
      </c>
      <c r="D1174" s="832" t="s">
        <v>5705</v>
      </c>
      <c r="E1174" s="832" t="s">
        <v>5706</v>
      </c>
      <c r="F1174" s="849"/>
      <c r="G1174" s="849"/>
      <c r="H1174" s="849"/>
      <c r="I1174" s="849"/>
      <c r="J1174" s="849"/>
      <c r="K1174" s="849"/>
      <c r="L1174" s="849"/>
      <c r="M1174" s="849"/>
      <c r="N1174" s="849">
        <v>3</v>
      </c>
      <c r="O1174" s="849">
        <v>4830</v>
      </c>
      <c r="P1174" s="837"/>
      <c r="Q1174" s="850">
        <v>1610</v>
      </c>
    </row>
    <row r="1175" spans="1:17" ht="14.4" customHeight="1" x14ac:dyDescent="0.3">
      <c r="A1175" s="831" t="s">
        <v>590</v>
      </c>
      <c r="B1175" s="832" t="s">
        <v>5658</v>
      </c>
      <c r="C1175" s="832" t="s">
        <v>5586</v>
      </c>
      <c r="D1175" s="832" t="s">
        <v>5707</v>
      </c>
      <c r="E1175" s="832" t="s">
        <v>5708</v>
      </c>
      <c r="F1175" s="849"/>
      <c r="G1175" s="849"/>
      <c r="H1175" s="849"/>
      <c r="I1175" s="849"/>
      <c r="J1175" s="849"/>
      <c r="K1175" s="849"/>
      <c r="L1175" s="849"/>
      <c r="M1175" s="849"/>
      <c r="N1175" s="849">
        <v>5</v>
      </c>
      <c r="O1175" s="849">
        <v>198630</v>
      </c>
      <c r="P1175" s="837"/>
      <c r="Q1175" s="850">
        <v>39726</v>
      </c>
    </row>
    <row r="1176" spans="1:17" ht="14.4" customHeight="1" x14ac:dyDescent="0.3">
      <c r="A1176" s="831" t="s">
        <v>590</v>
      </c>
      <c r="B1176" s="832" t="s">
        <v>5658</v>
      </c>
      <c r="C1176" s="832" t="s">
        <v>5586</v>
      </c>
      <c r="D1176" s="832" t="s">
        <v>5709</v>
      </c>
      <c r="E1176" s="832" t="s">
        <v>5710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3</v>
      </c>
      <c r="O1176" s="849">
        <v>7185</v>
      </c>
      <c r="P1176" s="837"/>
      <c r="Q1176" s="850">
        <v>2395</v>
      </c>
    </row>
    <row r="1177" spans="1:17" ht="14.4" customHeight="1" x14ac:dyDescent="0.3">
      <c r="A1177" s="831" t="s">
        <v>590</v>
      </c>
      <c r="B1177" s="832" t="s">
        <v>5713</v>
      </c>
      <c r="C1177" s="832" t="s">
        <v>5586</v>
      </c>
      <c r="D1177" s="832" t="s">
        <v>6075</v>
      </c>
      <c r="E1177" s="832" t="s">
        <v>6076</v>
      </c>
      <c r="F1177" s="849"/>
      <c r="G1177" s="849"/>
      <c r="H1177" s="849"/>
      <c r="I1177" s="849"/>
      <c r="J1177" s="849">
        <v>2</v>
      </c>
      <c r="K1177" s="849">
        <v>60</v>
      </c>
      <c r="L1177" s="849">
        <v>1</v>
      </c>
      <c r="M1177" s="849">
        <v>30</v>
      </c>
      <c r="N1177" s="849"/>
      <c r="O1177" s="849"/>
      <c r="P1177" s="837"/>
      <c r="Q1177" s="850"/>
    </row>
    <row r="1178" spans="1:17" ht="14.4" customHeight="1" x14ac:dyDescent="0.3">
      <c r="A1178" s="831" t="s">
        <v>590</v>
      </c>
      <c r="B1178" s="832" t="s">
        <v>5713</v>
      </c>
      <c r="C1178" s="832" t="s">
        <v>5586</v>
      </c>
      <c r="D1178" s="832" t="s">
        <v>5714</v>
      </c>
      <c r="E1178" s="832" t="s">
        <v>5715</v>
      </c>
      <c r="F1178" s="849">
        <v>56</v>
      </c>
      <c r="G1178" s="849">
        <v>12376</v>
      </c>
      <c r="H1178" s="849">
        <v>2.6666666666666665</v>
      </c>
      <c r="I1178" s="849">
        <v>221</v>
      </c>
      <c r="J1178" s="849">
        <v>21</v>
      </c>
      <c r="K1178" s="849">
        <v>4641</v>
      </c>
      <c r="L1178" s="849">
        <v>1</v>
      </c>
      <c r="M1178" s="849">
        <v>221</v>
      </c>
      <c r="N1178" s="849">
        <v>74</v>
      </c>
      <c r="O1178" s="849">
        <v>16428</v>
      </c>
      <c r="P1178" s="837">
        <v>3.5397543632837749</v>
      </c>
      <c r="Q1178" s="850">
        <v>222</v>
      </c>
    </row>
    <row r="1179" spans="1:17" ht="14.4" customHeight="1" x14ac:dyDescent="0.3">
      <c r="A1179" s="831" t="s">
        <v>590</v>
      </c>
      <c r="B1179" s="832" t="s">
        <v>5713</v>
      </c>
      <c r="C1179" s="832" t="s">
        <v>5586</v>
      </c>
      <c r="D1179" s="832" t="s">
        <v>5716</v>
      </c>
      <c r="E1179" s="832" t="s">
        <v>5717</v>
      </c>
      <c r="F1179" s="849">
        <v>108</v>
      </c>
      <c r="G1179" s="849">
        <v>54864</v>
      </c>
      <c r="H1179" s="849">
        <v>3.0857142857142859</v>
      </c>
      <c r="I1179" s="849">
        <v>508</v>
      </c>
      <c r="J1179" s="849">
        <v>35</v>
      </c>
      <c r="K1179" s="849">
        <v>17780</v>
      </c>
      <c r="L1179" s="849">
        <v>1</v>
      </c>
      <c r="M1179" s="849">
        <v>508</v>
      </c>
      <c r="N1179" s="849">
        <v>74</v>
      </c>
      <c r="O1179" s="849">
        <v>37666</v>
      </c>
      <c r="P1179" s="837">
        <v>2.1184476940382453</v>
      </c>
      <c r="Q1179" s="850">
        <v>509</v>
      </c>
    </row>
    <row r="1180" spans="1:17" ht="14.4" customHeight="1" x14ac:dyDescent="0.3">
      <c r="A1180" s="831" t="s">
        <v>590</v>
      </c>
      <c r="B1180" s="832" t="s">
        <v>5713</v>
      </c>
      <c r="C1180" s="832" t="s">
        <v>5586</v>
      </c>
      <c r="D1180" s="832" t="s">
        <v>5718</v>
      </c>
      <c r="E1180" s="832" t="s">
        <v>5719</v>
      </c>
      <c r="F1180" s="849">
        <v>85</v>
      </c>
      <c r="G1180" s="849">
        <v>30090</v>
      </c>
      <c r="H1180" s="849">
        <v>0.69672131147540983</v>
      </c>
      <c r="I1180" s="849">
        <v>354</v>
      </c>
      <c r="J1180" s="849">
        <v>122</v>
      </c>
      <c r="K1180" s="849">
        <v>43188</v>
      </c>
      <c r="L1180" s="849">
        <v>1</v>
      </c>
      <c r="M1180" s="849">
        <v>354</v>
      </c>
      <c r="N1180" s="849">
        <v>113</v>
      </c>
      <c r="O1180" s="849">
        <v>40002</v>
      </c>
      <c r="P1180" s="837">
        <v>0.92622950819672134</v>
      </c>
      <c r="Q1180" s="850">
        <v>354</v>
      </c>
    </row>
    <row r="1181" spans="1:17" ht="14.4" customHeight="1" x14ac:dyDescent="0.3">
      <c r="A1181" s="831" t="s">
        <v>590</v>
      </c>
      <c r="B1181" s="832" t="s">
        <v>5713</v>
      </c>
      <c r="C1181" s="832" t="s">
        <v>5586</v>
      </c>
      <c r="D1181" s="832" t="s">
        <v>5722</v>
      </c>
      <c r="E1181" s="832" t="s">
        <v>5723</v>
      </c>
      <c r="F1181" s="849">
        <v>2976</v>
      </c>
      <c r="G1181" s="849">
        <v>193440</v>
      </c>
      <c r="H1181" s="849">
        <v>0.96341858206539333</v>
      </c>
      <c r="I1181" s="849">
        <v>65</v>
      </c>
      <c r="J1181" s="849">
        <v>3089</v>
      </c>
      <c r="K1181" s="849">
        <v>200785</v>
      </c>
      <c r="L1181" s="849">
        <v>1</v>
      </c>
      <c r="M1181" s="849">
        <v>65</v>
      </c>
      <c r="N1181" s="849">
        <v>2765</v>
      </c>
      <c r="O1181" s="849">
        <v>179725</v>
      </c>
      <c r="P1181" s="837">
        <v>0.89511168662997731</v>
      </c>
      <c r="Q1181" s="850">
        <v>65</v>
      </c>
    </row>
    <row r="1182" spans="1:17" ht="14.4" customHeight="1" x14ac:dyDescent="0.3">
      <c r="A1182" s="831" t="s">
        <v>590</v>
      </c>
      <c r="B1182" s="832" t="s">
        <v>5713</v>
      </c>
      <c r="C1182" s="832" t="s">
        <v>5586</v>
      </c>
      <c r="D1182" s="832" t="s">
        <v>6077</v>
      </c>
      <c r="E1182" s="832" t="s">
        <v>6078</v>
      </c>
      <c r="F1182" s="849">
        <v>1</v>
      </c>
      <c r="G1182" s="849">
        <v>7691</v>
      </c>
      <c r="H1182" s="849"/>
      <c r="I1182" s="849">
        <v>7691</v>
      </c>
      <c r="J1182" s="849"/>
      <c r="K1182" s="849"/>
      <c r="L1182" s="849"/>
      <c r="M1182" s="849"/>
      <c r="N1182" s="849">
        <v>1</v>
      </c>
      <c r="O1182" s="849">
        <v>7695</v>
      </c>
      <c r="P1182" s="837"/>
      <c r="Q1182" s="850">
        <v>7695</v>
      </c>
    </row>
    <row r="1183" spans="1:17" ht="14.4" customHeight="1" x14ac:dyDescent="0.3">
      <c r="A1183" s="831" t="s">
        <v>590</v>
      </c>
      <c r="B1183" s="832" t="s">
        <v>5713</v>
      </c>
      <c r="C1183" s="832" t="s">
        <v>5586</v>
      </c>
      <c r="D1183" s="832" t="s">
        <v>5724</v>
      </c>
      <c r="E1183" s="832" t="s">
        <v>5725</v>
      </c>
      <c r="F1183" s="849"/>
      <c r="G1183" s="849"/>
      <c r="H1183" s="849"/>
      <c r="I1183" s="849"/>
      <c r="J1183" s="849">
        <v>1</v>
      </c>
      <c r="K1183" s="849">
        <v>545</v>
      </c>
      <c r="L1183" s="849">
        <v>1</v>
      </c>
      <c r="M1183" s="849">
        <v>545</v>
      </c>
      <c r="N1183" s="849"/>
      <c r="O1183" s="849"/>
      <c r="P1183" s="837"/>
      <c r="Q1183" s="850"/>
    </row>
    <row r="1184" spans="1:17" ht="14.4" customHeight="1" x14ac:dyDescent="0.3">
      <c r="A1184" s="831" t="s">
        <v>590</v>
      </c>
      <c r="B1184" s="832" t="s">
        <v>5713</v>
      </c>
      <c r="C1184" s="832" t="s">
        <v>5586</v>
      </c>
      <c r="D1184" s="832" t="s">
        <v>5726</v>
      </c>
      <c r="E1184" s="832" t="s">
        <v>5727</v>
      </c>
      <c r="F1184" s="849">
        <v>24</v>
      </c>
      <c r="G1184" s="849">
        <v>14208</v>
      </c>
      <c r="H1184" s="849">
        <v>2.1818181818181817</v>
      </c>
      <c r="I1184" s="849">
        <v>592</v>
      </c>
      <c r="J1184" s="849">
        <v>11</v>
      </c>
      <c r="K1184" s="849">
        <v>6512</v>
      </c>
      <c r="L1184" s="849">
        <v>1</v>
      </c>
      <c r="M1184" s="849">
        <v>592</v>
      </c>
      <c r="N1184" s="849">
        <v>7</v>
      </c>
      <c r="O1184" s="849">
        <v>4144</v>
      </c>
      <c r="P1184" s="837">
        <v>0.63636363636363635</v>
      </c>
      <c r="Q1184" s="850">
        <v>592</v>
      </c>
    </row>
    <row r="1185" spans="1:17" ht="14.4" customHeight="1" x14ac:dyDescent="0.3">
      <c r="A1185" s="831" t="s">
        <v>590</v>
      </c>
      <c r="B1185" s="832" t="s">
        <v>5713</v>
      </c>
      <c r="C1185" s="832" t="s">
        <v>5586</v>
      </c>
      <c r="D1185" s="832" t="s">
        <v>5728</v>
      </c>
      <c r="E1185" s="832" t="s">
        <v>5729</v>
      </c>
      <c r="F1185" s="849">
        <v>1</v>
      </c>
      <c r="G1185" s="849">
        <v>617</v>
      </c>
      <c r="H1185" s="849">
        <v>0.25</v>
      </c>
      <c r="I1185" s="849">
        <v>617</v>
      </c>
      <c r="J1185" s="849">
        <v>4</v>
      </c>
      <c r="K1185" s="849">
        <v>2468</v>
      </c>
      <c r="L1185" s="849">
        <v>1</v>
      </c>
      <c r="M1185" s="849">
        <v>617</v>
      </c>
      <c r="N1185" s="849">
        <v>7</v>
      </c>
      <c r="O1185" s="849">
        <v>4319</v>
      </c>
      <c r="P1185" s="837">
        <v>1.75</v>
      </c>
      <c r="Q1185" s="850">
        <v>617</v>
      </c>
    </row>
    <row r="1186" spans="1:17" ht="14.4" customHeight="1" x14ac:dyDescent="0.3">
      <c r="A1186" s="831" t="s">
        <v>590</v>
      </c>
      <c r="B1186" s="832" t="s">
        <v>5713</v>
      </c>
      <c r="C1186" s="832" t="s">
        <v>5586</v>
      </c>
      <c r="D1186" s="832" t="s">
        <v>5730</v>
      </c>
      <c r="E1186" s="832" t="s">
        <v>5731</v>
      </c>
      <c r="F1186" s="849"/>
      <c r="G1186" s="849"/>
      <c r="H1186" s="849"/>
      <c r="I1186" s="849"/>
      <c r="J1186" s="849">
        <v>5</v>
      </c>
      <c r="K1186" s="849">
        <v>765</v>
      </c>
      <c r="L1186" s="849">
        <v>1</v>
      </c>
      <c r="M1186" s="849">
        <v>153</v>
      </c>
      <c r="N1186" s="849"/>
      <c r="O1186" s="849"/>
      <c r="P1186" s="837"/>
      <c r="Q1186" s="850"/>
    </row>
    <row r="1187" spans="1:17" ht="14.4" customHeight="1" x14ac:dyDescent="0.3">
      <c r="A1187" s="831" t="s">
        <v>590</v>
      </c>
      <c r="B1187" s="832" t="s">
        <v>5713</v>
      </c>
      <c r="C1187" s="832" t="s">
        <v>5586</v>
      </c>
      <c r="D1187" s="832" t="s">
        <v>5732</v>
      </c>
      <c r="E1187" s="832" t="s">
        <v>5733</v>
      </c>
      <c r="F1187" s="849"/>
      <c r="G1187" s="849"/>
      <c r="H1187" s="849"/>
      <c r="I1187" s="849"/>
      <c r="J1187" s="849">
        <v>1</v>
      </c>
      <c r="K1187" s="849">
        <v>679</v>
      </c>
      <c r="L1187" s="849">
        <v>1</v>
      </c>
      <c r="M1187" s="849">
        <v>679</v>
      </c>
      <c r="N1187" s="849"/>
      <c r="O1187" s="849"/>
      <c r="P1187" s="837"/>
      <c r="Q1187" s="850"/>
    </row>
    <row r="1188" spans="1:17" ht="14.4" customHeight="1" x14ac:dyDescent="0.3">
      <c r="A1188" s="831" t="s">
        <v>590</v>
      </c>
      <c r="B1188" s="832" t="s">
        <v>5713</v>
      </c>
      <c r="C1188" s="832" t="s">
        <v>5586</v>
      </c>
      <c r="D1188" s="832" t="s">
        <v>5734</v>
      </c>
      <c r="E1188" s="832" t="s">
        <v>5735</v>
      </c>
      <c r="F1188" s="849">
        <v>73</v>
      </c>
      <c r="G1188" s="849">
        <v>1752</v>
      </c>
      <c r="H1188" s="849">
        <v>0.84883720930232553</v>
      </c>
      <c r="I1188" s="849">
        <v>24</v>
      </c>
      <c r="J1188" s="849">
        <v>86</v>
      </c>
      <c r="K1188" s="849">
        <v>2064</v>
      </c>
      <c r="L1188" s="849">
        <v>1</v>
      </c>
      <c r="M1188" s="849">
        <v>24</v>
      </c>
      <c r="N1188" s="849">
        <v>64</v>
      </c>
      <c r="O1188" s="849">
        <v>1536</v>
      </c>
      <c r="P1188" s="837">
        <v>0.7441860465116279</v>
      </c>
      <c r="Q1188" s="850">
        <v>24</v>
      </c>
    </row>
    <row r="1189" spans="1:17" ht="14.4" customHeight="1" x14ac:dyDescent="0.3">
      <c r="A1189" s="831" t="s">
        <v>590</v>
      </c>
      <c r="B1189" s="832" t="s">
        <v>5713</v>
      </c>
      <c r="C1189" s="832" t="s">
        <v>5586</v>
      </c>
      <c r="D1189" s="832" t="s">
        <v>5738</v>
      </c>
      <c r="E1189" s="832" t="s">
        <v>5739</v>
      </c>
      <c r="F1189" s="849">
        <v>884</v>
      </c>
      <c r="G1189" s="849">
        <v>48620</v>
      </c>
      <c r="H1189" s="849">
        <v>0.74098910310142496</v>
      </c>
      <c r="I1189" s="849">
        <v>55</v>
      </c>
      <c r="J1189" s="849">
        <v>1193</v>
      </c>
      <c r="K1189" s="849">
        <v>65615</v>
      </c>
      <c r="L1189" s="849">
        <v>1</v>
      </c>
      <c r="M1189" s="849">
        <v>55</v>
      </c>
      <c r="N1189" s="849">
        <v>856</v>
      </c>
      <c r="O1189" s="849">
        <v>47080</v>
      </c>
      <c r="P1189" s="837">
        <v>0.71751886001676446</v>
      </c>
      <c r="Q1189" s="850">
        <v>55</v>
      </c>
    </row>
    <row r="1190" spans="1:17" ht="14.4" customHeight="1" x14ac:dyDescent="0.3">
      <c r="A1190" s="831" t="s">
        <v>590</v>
      </c>
      <c r="B1190" s="832" t="s">
        <v>5713</v>
      </c>
      <c r="C1190" s="832" t="s">
        <v>5586</v>
      </c>
      <c r="D1190" s="832" t="s">
        <v>5740</v>
      </c>
      <c r="E1190" s="832" t="s">
        <v>5741</v>
      </c>
      <c r="F1190" s="849">
        <v>888</v>
      </c>
      <c r="G1190" s="849">
        <v>68376</v>
      </c>
      <c r="H1190" s="849">
        <v>0.73086419753086418</v>
      </c>
      <c r="I1190" s="849">
        <v>77</v>
      </c>
      <c r="J1190" s="849">
        <v>1215</v>
      </c>
      <c r="K1190" s="849">
        <v>93555</v>
      </c>
      <c r="L1190" s="849">
        <v>1</v>
      </c>
      <c r="M1190" s="849">
        <v>77</v>
      </c>
      <c r="N1190" s="849">
        <v>873</v>
      </c>
      <c r="O1190" s="849">
        <v>67221</v>
      </c>
      <c r="P1190" s="837">
        <v>0.71851851851851856</v>
      </c>
      <c r="Q1190" s="850">
        <v>77</v>
      </c>
    </row>
    <row r="1191" spans="1:17" ht="14.4" customHeight="1" x14ac:dyDescent="0.3">
      <c r="A1191" s="831" t="s">
        <v>590</v>
      </c>
      <c r="B1191" s="832" t="s">
        <v>5713</v>
      </c>
      <c r="C1191" s="832" t="s">
        <v>5586</v>
      </c>
      <c r="D1191" s="832" t="s">
        <v>5742</v>
      </c>
      <c r="E1191" s="832" t="s">
        <v>5743</v>
      </c>
      <c r="F1191" s="849"/>
      <c r="G1191" s="849"/>
      <c r="H1191" s="849"/>
      <c r="I1191" s="849"/>
      <c r="J1191" s="849">
        <v>2</v>
      </c>
      <c r="K1191" s="849">
        <v>3266</v>
      </c>
      <c r="L1191" s="849">
        <v>1</v>
      </c>
      <c r="M1191" s="849">
        <v>1633</v>
      </c>
      <c r="N1191" s="849"/>
      <c r="O1191" s="849"/>
      <c r="P1191" s="837"/>
      <c r="Q1191" s="850"/>
    </row>
    <row r="1192" spans="1:17" ht="14.4" customHeight="1" x14ac:dyDescent="0.3">
      <c r="A1192" s="831" t="s">
        <v>590</v>
      </c>
      <c r="B1192" s="832" t="s">
        <v>5713</v>
      </c>
      <c r="C1192" s="832" t="s">
        <v>5586</v>
      </c>
      <c r="D1192" s="832" t="s">
        <v>5744</v>
      </c>
      <c r="E1192" s="832" t="s">
        <v>5745</v>
      </c>
      <c r="F1192" s="849">
        <v>447</v>
      </c>
      <c r="G1192" s="849">
        <v>10728</v>
      </c>
      <c r="H1192" s="849">
        <v>0.98241758241758237</v>
      </c>
      <c r="I1192" s="849">
        <v>24</v>
      </c>
      <c r="J1192" s="849">
        <v>455</v>
      </c>
      <c r="K1192" s="849">
        <v>10920</v>
      </c>
      <c r="L1192" s="849">
        <v>1</v>
      </c>
      <c r="M1192" s="849">
        <v>24</v>
      </c>
      <c r="N1192" s="849">
        <v>412</v>
      </c>
      <c r="O1192" s="849">
        <v>9888</v>
      </c>
      <c r="P1192" s="837">
        <v>0.9054945054945055</v>
      </c>
      <c r="Q1192" s="850">
        <v>24</v>
      </c>
    </row>
    <row r="1193" spans="1:17" ht="14.4" customHeight="1" x14ac:dyDescent="0.3">
      <c r="A1193" s="831" t="s">
        <v>590</v>
      </c>
      <c r="B1193" s="832" t="s">
        <v>5713</v>
      </c>
      <c r="C1193" s="832" t="s">
        <v>5586</v>
      </c>
      <c r="D1193" s="832" t="s">
        <v>5748</v>
      </c>
      <c r="E1193" s="832" t="s">
        <v>5749</v>
      </c>
      <c r="F1193" s="849"/>
      <c r="G1193" s="849"/>
      <c r="H1193" s="849"/>
      <c r="I1193" s="849"/>
      <c r="J1193" s="849">
        <v>1</v>
      </c>
      <c r="K1193" s="849">
        <v>180</v>
      </c>
      <c r="L1193" s="849">
        <v>1</v>
      </c>
      <c r="M1193" s="849">
        <v>180</v>
      </c>
      <c r="N1193" s="849">
        <v>1</v>
      </c>
      <c r="O1193" s="849">
        <v>180</v>
      </c>
      <c r="P1193" s="837">
        <v>1</v>
      </c>
      <c r="Q1193" s="850">
        <v>180</v>
      </c>
    </row>
    <row r="1194" spans="1:17" ht="14.4" customHeight="1" x14ac:dyDescent="0.3">
      <c r="A1194" s="831" t="s">
        <v>590</v>
      </c>
      <c r="B1194" s="832" t="s">
        <v>5713</v>
      </c>
      <c r="C1194" s="832" t="s">
        <v>5586</v>
      </c>
      <c r="D1194" s="832" t="s">
        <v>5750</v>
      </c>
      <c r="E1194" s="832" t="s">
        <v>5751</v>
      </c>
      <c r="F1194" s="849">
        <v>1</v>
      </c>
      <c r="G1194" s="849">
        <v>410</v>
      </c>
      <c r="H1194" s="849"/>
      <c r="I1194" s="849">
        <v>410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590</v>
      </c>
      <c r="B1195" s="832" t="s">
        <v>5713</v>
      </c>
      <c r="C1195" s="832" t="s">
        <v>5586</v>
      </c>
      <c r="D1195" s="832" t="s">
        <v>5752</v>
      </c>
      <c r="E1195" s="832" t="s">
        <v>5753</v>
      </c>
      <c r="F1195" s="849">
        <v>3</v>
      </c>
      <c r="G1195" s="849">
        <v>1893</v>
      </c>
      <c r="H1195" s="849">
        <v>1.5</v>
      </c>
      <c r="I1195" s="849">
        <v>631</v>
      </c>
      <c r="J1195" s="849">
        <v>2</v>
      </c>
      <c r="K1195" s="849">
        <v>1262</v>
      </c>
      <c r="L1195" s="849">
        <v>1</v>
      </c>
      <c r="M1195" s="849">
        <v>631</v>
      </c>
      <c r="N1195" s="849">
        <v>5</v>
      </c>
      <c r="O1195" s="849">
        <v>3155</v>
      </c>
      <c r="P1195" s="837">
        <v>2.5</v>
      </c>
      <c r="Q1195" s="850">
        <v>631</v>
      </c>
    </row>
    <row r="1196" spans="1:17" ht="14.4" customHeight="1" x14ac:dyDescent="0.3">
      <c r="A1196" s="831" t="s">
        <v>590</v>
      </c>
      <c r="B1196" s="832" t="s">
        <v>5713</v>
      </c>
      <c r="C1196" s="832" t="s">
        <v>5586</v>
      </c>
      <c r="D1196" s="832" t="s">
        <v>5756</v>
      </c>
      <c r="E1196" s="832" t="s">
        <v>5757</v>
      </c>
      <c r="F1196" s="849">
        <v>175</v>
      </c>
      <c r="G1196" s="849">
        <v>11550</v>
      </c>
      <c r="H1196" s="849">
        <v>0.99431818181818177</v>
      </c>
      <c r="I1196" s="849">
        <v>66</v>
      </c>
      <c r="J1196" s="849">
        <v>176</v>
      </c>
      <c r="K1196" s="849">
        <v>11616</v>
      </c>
      <c r="L1196" s="849">
        <v>1</v>
      </c>
      <c r="M1196" s="849">
        <v>66</v>
      </c>
      <c r="N1196" s="849">
        <v>201</v>
      </c>
      <c r="O1196" s="849">
        <v>13266</v>
      </c>
      <c r="P1196" s="837">
        <v>1.1420454545454546</v>
      </c>
      <c r="Q1196" s="850">
        <v>66</v>
      </c>
    </row>
    <row r="1197" spans="1:17" ht="14.4" customHeight="1" x14ac:dyDescent="0.3">
      <c r="A1197" s="831" t="s">
        <v>590</v>
      </c>
      <c r="B1197" s="832" t="s">
        <v>5713</v>
      </c>
      <c r="C1197" s="832" t="s">
        <v>5586</v>
      </c>
      <c r="D1197" s="832" t="s">
        <v>5758</v>
      </c>
      <c r="E1197" s="832" t="s">
        <v>5759</v>
      </c>
      <c r="F1197" s="849"/>
      <c r="G1197" s="849"/>
      <c r="H1197" s="849"/>
      <c r="I1197" s="849"/>
      <c r="J1197" s="849">
        <v>1</v>
      </c>
      <c r="K1197" s="849">
        <v>299</v>
      </c>
      <c r="L1197" s="849">
        <v>1</v>
      </c>
      <c r="M1197" s="849">
        <v>299</v>
      </c>
      <c r="N1197" s="849">
        <v>1</v>
      </c>
      <c r="O1197" s="849">
        <v>300</v>
      </c>
      <c r="P1197" s="837">
        <v>1.0033444816053512</v>
      </c>
      <c r="Q1197" s="850">
        <v>300</v>
      </c>
    </row>
    <row r="1198" spans="1:17" ht="14.4" customHeight="1" x14ac:dyDescent="0.3">
      <c r="A1198" s="831" t="s">
        <v>590</v>
      </c>
      <c r="B1198" s="832" t="s">
        <v>5713</v>
      </c>
      <c r="C1198" s="832" t="s">
        <v>5586</v>
      </c>
      <c r="D1198" s="832" t="s">
        <v>5760</v>
      </c>
      <c r="E1198" s="832" t="s">
        <v>5761</v>
      </c>
      <c r="F1198" s="849">
        <v>954</v>
      </c>
      <c r="G1198" s="849">
        <v>16218</v>
      </c>
      <c r="H1198" s="849">
        <v>0.74941084053417129</v>
      </c>
      <c r="I1198" s="849">
        <v>17</v>
      </c>
      <c r="J1198" s="849">
        <v>1273</v>
      </c>
      <c r="K1198" s="849">
        <v>21641</v>
      </c>
      <c r="L1198" s="849">
        <v>1</v>
      </c>
      <c r="M1198" s="849">
        <v>17</v>
      </c>
      <c r="N1198" s="849">
        <v>910</v>
      </c>
      <c r="O1198" s="849">
        <v>15470</v>
      </c>
      <c r="P1198" s="837">
        <v>0.71484681853888454</v>
      </c>
      <c r="Q1198" s="850">
        <v>17</v>
      </c>
    </row>
    <row r="1199" spans="1:17" ht="14.4" customHeight="1" x14ac:dyDescent="0.3">
      <c r="A1199" s="831" t="s">
        <v>590</v>
      </c>
      <c r="B1199" s="832" t="s">
        <v>5713</v>
      </c>
      <c r="C1199" s="832" t="s">
        <v>5586</v>
      </c>
      <c r="D1199" s="832" t="s">
        <v>5764</v>
      </c>
      <c r="E1199" s="832" t="s">
        <v>5765</v>
      </c>
      <c r="F1199" s="849">
        <v>1714</v>
      </c>
      <c r="G1199" s="849">
        <v>599900</v>
      </c>
      <c r="H1199" s="849">
        <v>0.7876838235294118</v>
      </c>
      <c r="I1199" s="849">
        <v>350</v>
      </c>
      <c r="J1199" s="849">
        <v>2176</v>
      </c>
      <c r="K1199" s="849">
        <v>761600</v>
      </c>
      <c r="L1199" s="849">
        <v>1</v>
      </c>
      <c r="M1199" s="849">
        <v>350</v>
      </c>
      <c r="N1199" s="849">
        <v>2394</v>
      </c>
      <c r="O1199" s="849">
        <v>837900</v>
      </c>
      <c r="P1199" s="837">
        <v>1.1001838235294117</v>
      </c>
      <c r="Q1199" s="850">
        <v>350</v>
      </c>
    </row>
    <row r="1200" spans="1:17" ht="14.4" customHeight="1" x14ac:dyDescent="0.3">
      <c r="A1200" s="831" t="s">
        <v>590</v>
      </c>
      <c r="B1200" s="832" t="s">
        <v>5713</v>
      </c>
      <c r="C1200" s="832" t="s">
        <v>5586</v>
      </c>
      <c r="D1200" s="832" t="s">
        <v>5766</v>
      </c>
      <c r="E1200" s="832" t="s">
        <v>5767</v>
      </c>
      <c r="F1200" s="849">
        <v>250</v>
      </c>
      <c r="G1200" s="849">
        <v>6250</v>
      </c>
      <c r="H1200" s="849">
        <v>1.0917030567685591</v>
      </c>
      <c r="I1200" s="849">
        <v>25</v>
      </c>
      <c r="J1200" s="849">
        <v>229</v>
      </c>
      <c r="K1200" s="849">
        <v>5725</v>
      </c>
      <c r="L1200" s="849">
        <v>1</v>
      </c>
      <c r="M1200" s="849">
        <v>25</v>
      </c>
      <c r="N1200" s="849">
        <v>250</v>
      </c>
      <c r="O1200" s="849">
        <v>6250</v>
      </c>
      <c r="P1200" s="837">
        <v>1.0917030567685591</v>
      </c>
      <c r="Q1200" s="850">
        <v>25</v>
      </c>
    </row>
    <row r="1201" spans="1:17" ht="14.4" customHeight="1" x14ac:dyDescent="0.3">
      <c r="A1201" s="831" t="s">
        <v>590</v>
      </c>
      <c r="B1201" s="832" t="s">
        <v>5713</v>
      </c>
      <c r="C1201" s="832" t="s">
        <v>5586</v>
      </c>
      <c r="D1201" s="832" t="s">
        <v>5768</v>
      </c>
      <c r="E1201" s="832" t="s">
        <v>5769</v>
      </c>
      <c r="F1201" s="849">
        <v>1</v>
      </c>
      <c r="G1201" s="849">
        <v>742</v>
      </c>
      <c r="H1201" s="849">
        <v>0.5</v>
      </c>
      <c r="I1201" s="849">
        <v>742</v>
      </c>
      <c r="J1201" s="849">
        <v>2</v>
      </c>
      <c r="K1201" s="849">
        <v>1484</v>
      </c>
      <c r="L1201" s="849">
        <v>1</v>
      </c>
      <c r="M1201" s="849">
        <v>742</v>
      </c>
      <c r="N1201" s="849">
        <v>6</v>
      </c>
      <c r="O1201" s="849">
        <v>4452</v>
      </c>
      <c r="P1201" s="837">
        <v>3</v>
      </c>
      <c r="Q1201" s="850">
        <v>742</v>
      </c>
    </row>
    <row r="1202" spans="1:17" ht="14.4" customHeight="1" x14ac:dyDescent="0.3">
      <c r="A1202" s="831" t="s">
        <v>590</v>
      </c>
      <c r="B1202" s="832" t="s">
        <v>5713</v>
      </c>
      <c r="C1202" s="832" t="s">
        <v>5586</v>
      </c>
      <c r="D1202" s="832" t="s">
        <v>5770</v>
      </c>
      <c r="E1202" s="832" t="s">
        <v>5771</v>
      </c>
      <c r="F1202" s="849">
        <v>710</v>
      </c>
      <c r="G1202" s="849">
        <v>128510</v>
      </c>
      <c r="H1202" s="849">
        <v>0.76344086021505375</v>
      </c>
      <c r="I1202" s="849">
        <v>181</v>
      </c>
      <c r="J1202" s="849">
        <v>930</v>
      </c>
      <c r="K1202" s="849">
        <v>168330</v>
      </c>
      <c r="L1202" s="849">
        <v>1</v>
      </c>
      <c r="M1202" s="849">
        <v>181</v>
      </c>
      <c r="N1202" s="849">
        <v>654</v>
      </c>
      <c r="O1202" s="849">
        <v>118374</v>
      </c>
      <c r="P1202" s="837">
        <v>0.70322580645161292</v>
      </c>
      <c r="Q1202" s="850">
        <v>181</v>
      </c>
    </row>
    <row r="1203" spans="1:17" ht="14.4" customHeight="1" x14ac:dyDescent="0.3">
      <c r="A1203" s="831" t="s">
        <v>590</v>
      </c>
      <c r="B1203" s="832" t="s">
        <v>5713</v>
      </c>
      <c r="C1203" s="832" t="s">
        <v>5586</v>
      </c>
      <c r="D1203" s="832" t="s">
        <v>5776</v>
      </c>
      <c r="E1203" s="832" t="s">
        <v>5777</v>
      </c>
      <c r="F1203" s="849">
        <v>843</v>
      </c>
      <c r="G1203" s="849">
        <v>214122</v>
      </c>
      <c r="H1203" s="849">
        <v>0.61894273127753308</v>
      </c>
      <c r="I1203" s="849">
        <v>254</v>
      </c>
      <c r="J1203" s="849">
        <v>1362</v>
      </c>
      <c r="K1203" s="849">
        <v>345948</v>
      </c>
      <c r="L1203" s="849">
        <v>1</v>
      </c>
      <c r="M1203" s="849">
        <v>254</v>
      </c>
      <c r="N1203" s="849">
        <v>976</v>
      </c>
      <c r="O1203" s="849">
        <v>247904</v>
      </c>
      <c r="P1203" s="837">
        <v>0.71659324522760648</v>
      </c>
      <c r="Q1203" s="850">
        <v>254</v>
      </c>
    </row>
    <row r="1204" spans="1:17" ht="14.4" customHeight="1" x14ac:dyDescent="0.3">
      <c r="A1204" s="831" t="s">
        <v>590</v>
      </c>
      <c r="B1204" s="832" t="s">
        <v>5713</v>
      </c>
      <c r="C1204" s="832" t="s">
        <v>5586</v>
      </c>
      <c r="D1204" s="832" t="s">
        <v>5778</v>
      </c>
      <c r="E1204" s="832" t="s">
        <v>5779</v>
      </c>
      <c r="F1204" s="849"/>
      <c r="G1204" s="849"/>
      <c r="H1204" s="849"/>
      <c r="I1204" s="849"/>
      <c r="J1204" s="849">
        <v>2</v>
      </c>
      <c r="K1204" s="849">
        <v>536</v>
      </c>
      <c r="L1204" s="849">
        <v>1</v>
      </c>
      <c r="M1204" s="849">
        <v>268</v>
      </c>
      <c r="N1204" s="849">
        <v>7</v>
      </c>
      <c r="O1204" s="849">
        <v>1876</v>
      </c>
      <c r="P1204" s="837">
        <v>3.5</v>
      </c>
      <c r="Q1204" s="850">
        <v>268</v>
      </c>
    </row>
    <row r="1205" spans="1:17" ht="14.4" customHeight="1" x14ac:dyDescent="0.3">
      <c r="A1205" s="831" t="s">
        <v>590</v>
      </c>
      <c r="B1205" s="832" t="s">
        <v>5713</v>
      </c>
      <c r="C1205" s="832" t="s">
        <v>5586</v>
      </c>
      <c r="D1205" s="832" t="s">
        <v>5782</v>
      </c>
      <c r="E1205" s="832" t="s">
        <v>5783</v>
      </c>
      <c r="F1205" s="849">
        <v>885</v>
      </c>
      <c r="G1205" s="849">
        <v>192045</v>
      </c>
      <c r="H1205" s="849">
        <v>0.73996655518394649</v>
      </c>
      <c r="I1205" s="849">
        <v>217</v>
      </c>
      <c r="J1205" s="849">
        <v>1196</v>
      </c>
      <c r="K1205" s="849">
        <v>259532</v>
      </c>
      <c r="L1205" s="849">
        <v>1</v>
      </c>
      <c r="M1205" s="849">
        <v>217</v>
      </c>
      <c r="N1205" s="849">
        <v>857</v>
      </c>
      <c r="O1205" s="849">
        <v>185969</v>
      </c>
      <c r="P1205" s="837">
        <v>0.71655518394648832</v>
      </c>
      <c r="Q1205" s="850">
        <v>217</v>
      </c>
    </row>
    <row r="1206" spans="1:17" ht="14.4" customHeight="1" x14ac:dyDescent="0.3">
      <c r="A1206" s="831" t="s">
        <v>590</v>
      </c>
      <c r="B1206" s="832" t="s">
        <v>5713</v>
      </c>
      <c r="C1206" s="832" t="s">
        <v>5586</v>
      </c>
      <c r="D1206" s="832" t="s">
        <v>5784</v>
      </c>
      <c r="E1206" s="832" t="s">
        <v>5785</v>
      </c>
      <c r="F1206" s="849">
        <v>99</v>
      </c>
      <c r="G1206" s="849">
        <v>3663</v>
      </c>
      <c r="H1206" s="849">
        <v>0.89189189189189189</v>
      </c>
      <c r="I1206" s="849">
        <v>37</v>
      </c>
      <c r="J1206" s="849">
        <v>111</v>
      </c>
      <c r="K1206" s="849">
        <v>4107</v>
      </c>
      <c r="L1206" s="849">
        <v>1</v>
      </c>
      <c r="M1206" s="849">
        <v>37</v>
      </c>
      <c r="N1206" s="849">
        <v>84</v>
      </c>
      <c r="O1206" s="849">
        <v>3108</v>
      </c>
      <c r="P1206" s="837">
        <v>0.7567567567567568</v>
      </c>
      <c r="Q1206" s="850">
        <v>37</v>
      </c>
    </row>
    <row r="1207" spans="1:17" ht="14.4" customHeight="1" x14ac:dyDescent="0.3">
      <c r="A1207" s="831" t="s">
        <v>590</v>
      </c>
      <c r="B1207" s="832" t="s">
        <v>5713</v>
      </c>
      <c r="C1207" s="832" t="s">
        <v>5586</v>
      </c>
      <c r="D1207" s="832" t="s">
        <v>5786</v>
      </c>
      <c r="E1207" s="832" t="s">
        <v>5787</v>
      </c>
      <c r="F1207" s="849">
        <v>3</v>
      </c>
      <c r="G1207" s="849">
        <v>1776</v>
      </c>
      <c r="H1207" s="849">
        <v>0.75</v>
      </c>
      <c r="I1207" s="849">
        <v>592</v>
      </c>
      <c r="J1207" s="849">
        <v>4</v>
      </c>
      <c r="K1207" s="849">
        <v>2368</v>
      </c>
      <c r="L1207" s="849">
        <v>1</v>
      </c>
      <c r="M1207" s="849">
        <v>592</v>
      </c>
      <c r="N1207" s="849">
        <v>7</v>
      </c>
      <c r="O1207" s="849">
        <v>4144</v>
      </c>
      <c r="P1207" s="837">
        <v>1.75</v>
      </c>
      <c r="Q1207" s="850">
        <v>592</v>
      </c>
    </row>
    <row r="1208" spans="1:17" ht="14.4" customHeight="1" x14ac:dyDescent="0.3">
      <c r="A1208" s="831" t="s">
        <v>590</v>
      </c>
      <c r="B1208" s="832" t="s">
        <v>5713</v>
      </c>
      <c r="C1208" s="832" t="s">
        <v>5586</v>
      </c>
      <c r="D1208" s="832" t="s">
        <v>6079</v>
      </c>
      <c r="E1208" s="832" t="s">
        <v>6080</v>
      </c>
      <c r="F1208" s="849">
        <v>37</v>
      </c>
      <c r="G1208" s="849">
        <v>212158</v>
      </c>
      <c r="H1208" s="849"/>
      <c r="I1208" s="849">
        <v>5734</v>
      </c>
      <c r="J1208" s="849"/>
      <c r="K1208" s="849"/>
      <c r="L1208" s="849"/>
      <c r="M1208" s="849"/>
      <c r="N1208" s="849">
        <v>19</v>
      </c>
      <c r="O1208" s="849">
        <v>109022</v>
      </c>
      <c r="P1208" s="837"/>
      <c r="Q1208" s="850">
        <v>5738</v>
      </c>
    </row>
    <row r="1209" spans="1:17" ht="14.4" customHeight="1" x14ac:dyDescent="0.3">
      <c r="A1209" s="831" t="s">
        <v>590</v>
      </c>
      <c r="B1209" s="832" t="s">
        <v>5713</v>
      </c>
      <c r="C1209" s="832" t="s">
        <v>5586</v>
      </c>
      <c r="D1209" s="832" t="s">
        <v>5788</v>
      </c>
      <c r="E1209" s="832" t="s">
        <v>5789</v>
      </c>
      <c r="F1209" s="849">
        <v>72</v>
      </c>
      <c r="G1209" s="849">
        <v>3600</v>
      </c>
      <c r="H1209" s="849">
        <v>1.3846153846153846</v>
      </c>
      <c r="I1209" s="849">
        <v>50</v>
      </c>
      <c r="J1209" s="849">
        <v>52</v>
      </c>
      <c r="K1209" s="849">
        <v>2600</v>
      </c>
      <c r="L1209" s="849">
        <v>1</v>
      </c>
      <c r="M1209" s="849">
        <v>50</v>
      </c>
      <c r="N1209" s="849">
        <v>76</v>
      </c>
      <c r="O1209" s="849">
        <v>3800</v>
      </c>
      <c r="P1209" s="837">
        <v>1.4615384615384615</v>
      </c>
      <c r="Q1209" s="850">
        <v>50</v>
      </c>
    </row>
    <row r="1210" spans="1:17" ht="14.4" customHeight="1" x14ac:dyDescent="0.3">
      <c r="A1210" s="831" t="s">
        <v>590</v>
      </c>
      <c r="B1210" s="832" t="s">
        <v>5713</v>
      </c>
      <c r="C1210" s="832" t="s">
        <v>5586</v>
      </c>
      <c r="D1210" s="832" t="s">
        <v>5790</v>
      </c>
      <c r="E1210" s="832" t="s">
        <v>5791</v>
      </c>
      <c r="F1210" s="849"/>
      <c r="G1210" s="849"/>
      <c r="H1210" s="849"/>
      <c r="I1210" s="849"/>
      <c r="J1210" s="849">
        <v>3</v>
      </c>
      <c r="K1210" s="849">
        <v>1641</v>
      </c>
      <c r="L1210" s="849">
        <v>1</v>
      </c>
      <c r="M1210" s="849">
        <v>547</v>
      </c>
      <c r="N1210" s="849">
        <v>7</v>
      </c>
      <c r="O1210" s="849">
        <v>3829</v>
      </c>
      <c r="P1210" s="837">
        <v>2.3333333333333335</v>
      </c>
      <c r="Q1210" s="850">
        <v>547</v>
      </c>
    </row>
    <row r="1211" spans="1:17" ht="14.4" customHeight="1" x14ac:dyDescent="0.3">
      <c r="A1211" s="831" t="s">
        <v>590</v>
      </c>
      <c r="B1211" s="832" t="s">
        <v>5713</v>
      </c>
      <c r="C1211" s="832" t="s">
        <v>5586</v>
      </c>
      <c r="D1211" s="832" t="s">
        <v>5792</v>
      </c>
      <c r="E1211" s="832" t="s">
        <v>5793</v>
      </c>
      <c r="F1211" s="849">
        <v>53</v>
      </c>
      <c r="G1211" s="849">
        <v>27348</v>
      </c>
      <c r="H1211" s="849">
        <v>0.85318524989080924</v>
      </c>
      <c r="I1211" s="849">
        <v>516</v>
      </c>
      <c r="J1211" s="849">
        <v>62</v>
      </c>
      <c r="K1211" s="849">
        <v>32054</v>
      </c>
      <c r="L1211" s="849">
        <v>1</v>
      </c>
      <c r="M1211" s="849">
        <v>517</v>
      </c>
      <c r="N1211" s="849">
        <v>54</v>
      </c>
      <c r="O1211" s="849">
        <v>27972</v>
      </c>
      <c r="P1211" s="837">
        <v>0.87265239907655834</v>
      </c>
      <c r="Q1211" s="850">
        <v>518</v>
      </c>
    </row>
    <row r="1212" spans="1:17" ht="14.4" customHeight="1" x14ac:dyDescent="0.3">
      <c r="A1212" s="831" t="s">
        <v>590</v>
      </c>
      <c r="B1212" s="832" t="s">
        <v>5713</v>
      </c>
      <c r="C1212" s="832" t="s">
        <v>5586</v>
      </c>
      <c r="D1212" s="832" t="s">
        <v>5794</v>
      </c>
      <c r="E1212" s="832" t="s">
        <v>5795</v>
      </c>
      <c r="F1212" s="849"/>
      <c r="G1212" s="849"/>
      <c r="H1212" s="849"/>
      <c r="I1212" s="849"/>
      <c r="J1212" s="849">
        <v>2</v>
      </c>
      <c r="K1212" s="849">
        <v>1472</v>
      </c>
      <c r="L1212" s="849">
        <v>1</v>
      </c>
      <c r="M1212" s="849">
        <v>736</v>
      </c>
      <c r="N1212" s="849">
        <v>7</v>
      </c>
      <c r="O1212" s="849">
        <v>5152</v>
      </c>
      <c r="P1212" s="837">
        <v>3.5</v>
      </c>
      <c r="Q1212" s="850">
        <v>736</v>
      </c>
    </row>
    <row r="1213" spans="1:17" ht="14.4" customHeight="1" x14ac:dyDescent="0.3">
      <c r="A1213" s="831" t="s">
        <v>590</v>
      </c>
      <c r="B1213" s="832" t="s">
        <v>5713</v>
      </c>
      <c r="C1213" s="832" t="s">
        <v>5586</v>
      </c>
      <c r="D1213" s="832" t="s">
        <v>5796</v>
      </c>
      <c r="E1213" s="832" t="s">
        <v>5797</v>
      </c>
      <c r="F1213" s="849">
        <v>5</v>
      </c>
      <c r="G1213" s="849">
        <v>1645</v>
      </c>
      <c r="H1213" s="849">
        <v>0.625</v>
      </c>
      <c r="I1213" s="849">
        <v>329</v>
      </c>
      <c r="J1213" s="849">
        <v>8</v>
      </c>
      <c r="K1213" s="849">
        <v>2632</v>
      </c>
      <c r="L1213" s="849">
        <v>1</v>
      </c>
      <c r="M1213" s="849">
        <v>329</v>
      </c>
      <c r="N1213" s="849">
        <v>9</v>
      </c>
      <c r="O1213" s="849">
        <v>2961</v>
      </c>
      <c r="P1213" s="837">
        <v>1.125</v>
      </c>
      <c r="Q1213" s="850">
        <v>329</v>
      </c>
    </row>
    <row r="1214" spans="1:17" ht="14.4" customHeight="1" x14ac:dyDescent="0.3">
      <c r="A1214" s="831" t="s">
        <v>590</v>
      </c>
      <c r="B1214" s="832" t="s">
        <v>5713</v>
      </c>
      <c r="C1214" s="832" t="s">
        <v>5586</v>
      </c>
      <c r="D1214" s="832" t="s">
        <v>5798</v>
      </c>
      <c r="E1214" s="832" t="s">
        <v>5799</v>
      </c>
      <c r="F1214" s="849"/>
      <c r="G1214" s="849"/>
      <c r="H1214" s="849"/>
      <c r="I1214" s="849"/>
      <c r="J1214" s="849">
        <v>2</v>
      </c>
      <c r="K1214" s="849">
        <v>692</v>
      </c>
      <c r="L1214" s="849">
        <v>1</v>
      </c>
      <c r="M1214" s="849">
        <v>346</v>
      </c>
      <c r="N1214" s="849">
        <v>7</v>
      </c>
      <c r="O1214" s="849">
        <v>2422</v>
      </c>
      <c r="P1214" s="837">
        <v>3.5</v>
      </c>
      <c r="Q1214" s="850">
        <v>346</v>
      </c>
    </row>
    <row r="1215" spans="1:17" ht="14.4" customHeight="1" x14ac:dyDescent="0.3">
      <c r="A1215" s="831" t="s">
        <v>590</v>
      </c>
      <c r="B1215" s="832" t="s">
        <v>5713</v>
      </c>
      <c r="C1215" s="832" t="s">
        <v>5586</v>
      </c>
      <c r="D1215" s="832" t="s">
        <v>5800</v>
      </c>
      <c r="E1215" s="832" t="s">
        <v>5801</v>
      </c>
      <c r="F1215" s="849">
        <v>1</v>
      </c>
      <c r="G1215" s="849">
        <v>753</v>
      </c>
      <c r="H1215" s="849">
        <v>0.5</v>
      </c>
      <c r="I1215" s="849">
        <v>753</v>
      </c>
      <c r="J1215" s="849">
        <v>2</v>
      </c>
      <c r="K1215" s="849">
        <v>1506</v>
      </c>
      <c r="L1215" s="849">
        <v>1</v>
      </c>
      <c r="M1215" s="849">
        <v>753</v>
      </c>
      <c r="N1215" s="849"/>
      <c r="O1215" s="849"/>
      <c r="P1215" s="837"/>
      <c r="Q1215" s="850"/>
    </row>
    <row r="1216" spans="1:17" ht="14.4" customHeight="1" x14ac:dyDescent="0.3">
      <c r="A1216" s="831" t="s">
        <v>590</v>
      </c>
      <c r="B1216" s="832" t="s">
        <v>5713</v>
      </c>
      <c r="C1216" s="832" t="s">
        <v>5586</v>
      </c>
      <c r="D1216" s="832" t="s">
        <v>5802</v>
      </c>
      <c r="E1216" s="832" t="s">
        <v>5803</v>
      </c>
      <c r="F1216" s="849">
        <v>12</v>
      </c>
      <c r="G1216" s="849">
        <v>2784</v>
      </c>
      <c r="H1216" s="849">
        <v>0.6</v>
      </c>
      <c r="I1216" s="849">
        <v>232</v>
      </c>
      <c r="J1216" s="849">
        <v>20</v>
      </c>
      <c r="K1216" s="849">
        <v>4640</v>
      </c>
      <c r="L1216" s="849">
        <v>1</v>
      </c>
      <c r="M1216" s="849">
        <v>232</v>
      </c>
      <c r="N1216" s="849">
        <v>25</v>
      </c>
      <c r="O1216" s="849">
        <v>5800</v>
      </c>
      <c r="P1216" s="837">
        <v>1.25</v>
      </c>
      <c r="Q1216" s="850">
        <v>232</v>
      </c>
    </row>
    <row r="1217" spans="1:17" ht="14.4" customHeight="1" x14ac:dyDescent="0.3">
      <c r="A1217" s="831" t="s">
        <v>590</v>
      </c>
      <c r="B1217" s="832" t="s">
        <v>5713</v>
      </c>
      <c r="C1217" s="832" t="s">
        <v>5586</v>
      </c>
      <c r="D1217" s="832" t="s">
        <v>5804</v>
      </c>
      <c r="E1217" s="832" t="s">
        <v>5805</v>
      </c>
      <c r="F1217" s="849">
        <v>147</v>
      </c>
      <c r="G1217" s="849">
        <v>492303</v>
      </c>
      <c r="H1217" s="849"/>
      <c r="I1217" s="849">
        <v>3349</v>
      </c>
      <c r="J1217" s="849"/>
      <c r="K1217" s="849"/>
      <c r="L1217" s="849"/>
      <c r="M1217" s="849"/>
      <c r="N1217" s="849">
        <v>99</v>
      </c>
      <c r="O1217" s="849">
        <v>331749</v>
      </c>
      <c r="P1217" s="837"/>
      <c r="Q1217" s="850">
        <v>3351</v>
      </c>
    </row>
    <row r="1218" spans="1:17" ht="14.4" customHeight="1" x14ac:dyDescent="0.3">
      <c r="A1218" s="831" t="s">
        <v>590</v>
      </c>
      <c r="B1218" s="832" t="s">
        <v>5713</v>
      </c>
      <c r="C1218" s="832" t="s">
        <v>5586</v>
      </c>
      <c r="D1218" s="832" t="s">
        <v>5806</v>
      </c>
      <c r="E1218" s="832" t="s">
        <v>5807</v>
      </c>
      <c r="F1218" s="849"/>
      <c r="G1218" s="849"/>
      <c r="H1218" s="849"/>
      <c r="I1218" s="849"/>
      <c r="J1218" s="849">
        <v>11</v>
      </c>
      <c r="K1218" s="849">
        <v>2563</v>
      </c>
      <c r="L1218" s="849">
        <v>1</v>
      </c>
      <c r="M1218" s="849">
        <v>233</v>
      </c>
      <c r="N1218" s="849"/>
      <c r="O1218" s="849"/>
      <c r="P1218" s="837"/>
      <c r="Q1218" s="850"/>
    </row>
    <row r="1219" spans="1:17" ht="14.4" customHeight="1" x14ac:dyDescent="0.3">
      <c r="A1219" s="831" t="s">
        <v>590</v>
      </c>
      <c r="B1219" s="832" t="s">
        <v>5713</v>
      </c>
      <c r="C1219" s="832" t="s">
        <v>5586</v>
      </c>
      <c r="D1219" s="832" t="s">
        <v>5808</v>
      </c>
      <c r="E1219" s="832" t="s">
        <v>5809</v>
      </c>
      <c r="F1219" s="849">
        <v>1</v>
      </c>
      <c r="G1219" s="849">
        <v>410</v>
      </c>
      <c r="H1219" s="849">
        <v>0.5</v>
      </c>
      <c r="I1219" s="849">
        <v>410</v>
      </c>
      <c r="J1219" s="849">
        <v>2</v>
      </c>
      <c r="K1219" s="849">
        <v>820</v>
      </c>
      <c r="L1219" s="849">
        <v>1</v>
      </c>
      <c r="M1219" s="849">
        <v>410</v>
      </c>
      <c r="N1219" s="849">
        <v>1</v>
      </c>
      <c r="O1219" s="849">
        <v>410</v>
      </c>
      <c r="P1219" s="837">
        <v>0.5</v>
      </c>
      <c r="Q1219" s="850">
        <v>410</v>
      </c>
    </row>
    <row r="1220" spans="1:17" ht="14.4" customHeight="1" x14ac:dyDescent="0.3">
      <c r="A1220" s="831" t="s">
        <v>590</v>
      </c>
      <c r="B1220" s="832" t="s">
        <v>5713</v>
      </c>
      <c r="C1220" s="832" t="s">
        <v>5586</v>
      </c>
      <c r="D1220" s="832" t="s">
        <v>5810</v>
      </c>
      <c r="E1220" s="832" t="s">
        <v>5811</v>
      </c>
      <c r="F1220" s="849"/>
      <c r="G1220" s="849"/>
      <c r="H1220" s="849"/>
      <c r="I1220" s="849"/>
      <c r="J1220" s="849">
        <v>1</v>
      </c>
      <c r="K1220" s="849">
        <v>652</v>
      </c>
      <c r="L1220" s="849">
        <v>1</v>
      </c>
      <c r="M1220" s="849">
        <v>652</v>
      </c>
      <c r="N1220" s="849"/>
      <c r="O1220" s="849"/>
      <c r="P1220" s="837"/>
      <c r="Q1220" s="850"/>
    </row>
    <row r="1221" spans="1:17" ht="14.4" customHeight="1" x14ac:dyDescent="0.3">
      <c r="A1221" s="831" t="s">
        <v>590</v>
      </c>
      <c r="B1221" s="832" t="s">
        <v>5713</v>
      </c>
      <c r="C1221" s="832" t="s">
        <v>5586</v>
      </c>
      <c r="D1221" s="832" t="s">
        <v>5812</v>
      </c>
      <c r="E1221" s="832" t="s">
        <v>5813</v>
      </c>
      <c r="F1221" s="849">
        <v>1</v>
      </c>
      <c r="G1221" s="849">
        <v>590</v>
      </c>
      <c r="H1221" s="849">
        <v>0.5</v>
      </c>
      <c r="I1221" s="849">
        <v>590</v>
      </c>
      <c r="J1221" s="849">
        <v>2</v>
      </c>
      <c r="K1221" s="849">
        <v>1180</v>
      </c>
      <c r="L1221" s="849">
        <v>1</v>
      </c>
      <c r="M1221" s="849">
        <v>590</v>
      </c>
      <c r="N1221" s="849">
        <v>1</v>
      </c>
      <c r="O1221" s="849">
        <v>590</v>
      </c>
      <c r="P1221" s="837">
        <v>0.5</v>
      </c>
      <c r="Q1221" s="850">
        <v>590</v>
      </c>
    </row>
    <row r="1222" spans="1:17" ht="14.4" customHeight="1" x14ac:dyDescent="0.3">
      <c r="A1222" s="831" t="s">
        <v>590</v>
      </c>
      <c r="B1222" s="832" t="s">
        <v>5713</v>
      </c>
      <c r="C1222" s="832" t="s">
        <v>5586</v>
      </c>
      <c r="D1222" s="832" t="s">
        <v>5814</v>
      </c>
      <c r="E1222" s="832" t="s">
        <v>5815</v>
      </c>
      <c r="F1222" s="849"/>
      <c r="G1222" s="849"/>
      <c r="H1222" s="849"/>
      <c r="I1222" s="849"/>
      <c r="J1222" s="849">
        <v>2</v>
      </c>
      <c r="K1222" s="849">
        <v>774</v>
      </c>
      <c r="L1222" s="849">
        <v>1</v>
      </c>
      <c r="M1222" s="849">
        <v>387</v>
      </c>
      <c r="N1222" s="849"/>
      <c r="O1222" s="849"/>
      <c r="P1222" s="837"/>
      <c r="Q1222" s="850"/>
    </row>
    <row r="1223" spans="1:17" ht="14.4" customHeight="1" x14ac:dyDescent="0.3">
      <c r="A1223" s="831" t="s">
        <v>590</v>
      </c>
      <c r="B1223" s="832" t="s">
        <v>5713</v>
      </c>
      <c r="C1223" s="832" t="s">
        <v>5586</v>
      </c>
      <c r="D1223" s="832" t="s">
        <v>5816</v>
      </c>
      <c r="E1223" s="832" t="s">
        <v>5817</v>
      </c>
      <c r="F1223" s="849">
        <v>1</v>
      </c>
      <c r="G1223" s="849">
        <v>420</v>
      </c>
      <c r="H1223" s="849"/>
      <c r="I1223" s="849">
        <v>420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590</v>
      </c>
      <c r="B1224" s="832" t="s">
        <v>5713</v>
      </c>
      <c r="C1224" s="832" t="s">
        <v>5586</v>
      </c>
      <c r="D1224" s="832" t="s">
        <v>5818</v>
      </c>
      <c r="E1224" s="832" t="s">
        <v>5819</v>
      </c>
      <c r="F1224" s="849">
        <v>1</v>
      </c>
      <c r="G1224" s="849">
        <v>170</v>
      </c>
      <c r="H1224" s="849">
        <v>0.5</v>
      </c>
      <c r="I1224" s="849">
        <v>170</v>
      </c>
      <c r="J1224" s="849">
        <v>2</v>
      </c>
      <c r="K1224" s="849">
        <v>340</v>
      </c>
      <c r="L1224" s="849">
        <v>1</v>
      </c>
      <c r="M1224" s="849">
        <v>170</v>
      </c>
      <c r="N1224" s="849">
        <v>2</v>
      </c>
      <c r="O1224" s="849">
        <v>342</v>
      </c>
      <c r="P1224" s="837">
        <v>1.0058823529411764</v>
      </c>
      <c r="Q1224" s="850">
        <v>171</v>
      </c>
    </row>
    <row r="1225" spans="1:17" ht="14.4" customHeight="1" x14ac:dyDescent="0.3">
      <c r="A1225" s="831" t="s">
        <v>590</v>
      </c>
      <c r="B1225" s="832" t="s">
        <v>5713</v>
      </c>
      <c r="C1225" s="832" t="s">
        <v>5586</v>
      </c>
      <c r="D1225" s="832" t="s">
        <v>5820</v>
      </c>
      <c r="E1225" s="832" t="s">
        <v>5821</v>
      </c>
      <c r="F1225" s="849">
        <v>3</v>
      </c>
      <c r="G1225" s="849">
        <v>2367</v>
      </c>
      <c r="H1225" s="849">
        <v>0.2</v>
      </c>
      <c r="I1225" s="849">
        <v>789</v>
      </c>
      <c r="J1225" s="849">
        <v>15</v>
      </c>
      <c r="K1225" s="849">
        <v>11835</v>
      </c>
      <c r="L1225" s="849">
        <v>1</v>
      </c>
      <c r="M1225" s="849">
        <v>789</v>
      </c>
      <c r="N1225" s="849">
        <v>15</v>
      </c>
      <c r="O1225" s="849">
        <v>11835</v>
      </c>
      <c r="P1225" s="837">
        <v>1</v>
      </c>
      <c r="Q1225" s="850">
        <v>789</v>
      </c>
    </row>
    <row r="1226" spans="1:17" ht="14.4" customHeight="1" x14ac:dyDescent="0.3">
      <c r="A1226" s="831" t="s">
        <v>590</v>
      </c>
      <c r="B1226" s="832" t="s">
        <v>5713</v>
      </c>
      <c r="C1226" s="832" t="s">
        <v>5586</v>
      </c>
      <c r="D1226" s="832" t="s">
        <v>5822</v>
      </c>
      <c r="E1226" s="832" t="s">
        <v>5823</v>
      </c>
      <c r="F1226" s="849">
        <v>5</v>
      </c>
      <c r="G1226" s="849">
        <v>1120</v>
      </c>
      <c r="H1226" s="849">
        <v>0.625</v>
      </c>
      <c r="I1226" s="849">
        <v>224</v>
      </c>
      <c r="J1226" s="849">
        <v>8</v>
      </c>
      <c r="K1226" s="849">
        <v>1792</v>
      </c>
      <c r="L1226" s="849">
        <v>1</v>
      </c>
      <c r="M1226" s="849">
        <v>224</v>
      </c>
      <c r="N1226" s="849">
        <v>9</v>
      </c>
      <c r="O1226" s="849">
        <v>2016</v>
      </c>
      <c r="P1226" s="837">
        <v>1.125</v>
      </c>
      <c r="Q1226" s="850">
        <v>224</v>
      </c>
    </row>
    <row r="1227" spans="1:17" ht="14.4" customHeight="1" x14ac:dyDescent="0.3">
      <c r="A1227" s="831" t="s">
        <v>590</v>
      </c>
      <c r="B1227" s="832" t="s">
        <v>5713</v>
      </c>
      <c r="C1227" s="832" t="s">
        <v>5586</v>
      </c>
      <c r="D1227" s="832" t="s">
        <v>5824</v>
      </c>
      <c r="E1227" s="832" t="s">
        <v>5825</v>
      </c>
      <c r="F1227" s="849"/>
      <c r="G1227" s="849"/>
      <c r="H1227" s="849"/>
      <c r="I1227" s="849"/>
      <c r="J1227" s="849">
        <v>1</v>
      </c>
      <c r="K1227" s="849">
        <v>566</v>
      </c>
      <c r="L1227" s="849">
        <v>1</v>
      </c>
      <c r="M1227" s="849">
        <v>566</v>
      </c>
      <c r="N1227" s="849">
        <v>1</v>
      </c>
      <c r="O1227" s="849">
        <v>566</v>
      </c>
      <c r="P1227" s="837">
        <v>1</v>
      </c>
      <c r="Q1227" s="850">
        <v>566</v>
      </c>
    </row>
    <row r="1228" spans="1:17" ht="14.4" customHeight="1" x14ac:dyDescent="0.3">
      <c r="A1228" s="831" t="s">
        <v>590</v>
      </c>
      <c r="B1228" s="832" t="s">
        <v>5713</v>
      </c>
      <c r="C1228" s="832" t="s">
        <v>5586</v>
      </c>
      <c r="D1228" s="832" t="s">
        <v>5830</v>
      </c>
      <c r="E1228" s="832" t="s">
        <v>5831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1</v>
      </c>
      <c r="O1228" s="849">
        <v>346</v>
      </c>
      <c r="P1228" s="837"/>
      <c r="Q1228" s="850">
        <v>346</v>
      </c>
    </row>
    <row r="1229" spans="1:17" ht="14.4" customHeight="1" x14ac:dyDescent="0.3">
      <c r="A1229" s="831" t="s">
        <v>590</v>
      </c>
      <c r="B1229" s="832" t="s">
        <v>5713</v>
      </c>
      <c r="C1229" s="832" t="s">
        <v>5586</v>
      </c>
      <c r="D1229" s="832" t="s">
        <v>5832</v>
      </c>
      <c r="E1229" s="832" t="s">
        <v>5833</v>
      </c>
      <c r="F1229" s="849">
        <v>3</v>
      </c>
      <c r="G1229" s="849">
        <v>270</v>
      </c>
      <c r="H1229" s="849">
        <v>0.21428571428571427</v>
      </c>
      <c r="I1229" s="849">
        <v>90</v>
      </c>
      <c r="J1229" s="849">
        <v>14</v>
      </c>
      <c r="K1229" s="849">
        <v>1260</v>
      </c>
      <c r="L1229" s="849">
        <v>1</v>
      </c>
      <c r="M1229" s="849">
        <v>90</v>
      </c>
      <c r="N1229" s="849">
        <v>3</v>
      </c>
      <c r="O1229" s="849">
        <v>273</v>
      </c>
      <c r="P1229" s="837">
        <v>0.21666666666666667</v>
      </c>
      <c r="Q1229" s="850">
        <v>91</v>
      </c>
    </row>
    <row r="1230" spans="1:17" ht="14.4" customHeight="1" x14ac:dyDescent="0.3">
      <c r="A1230" s="831" t="s">
        <v>590</v>
      </c>
      <c r="B1230" s="832" t="s">
        <v>5713</v>
      </c>
      <c r="C1230" s="832" t="s">
        <v>5586</v>
      </c>
      <c r="D1230" s="832" t="s">
        <v>5834</v>
      </c>
      <c r="E1230" s="832" t="s">
        <v>5835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427</v>
      </c>
      <c r="P1230" s="837"/>
      <c r="Q1230" s="850">
        <v>427</v>
      </c>
    </row>
    <row r="1231" spans="1:17" ht="14.4" customHeight="1" x14ac:dyDescent="0.3">
      <c r="A1231" s="831" t="s">
        <v>6081</v>
      </c>
      <c r="B1231" s="832" t="s">
        <v>5394</v>
      </c>
      <c r="C1231" s="832" t="s">
        <v>5586</v>
      </c>
      <c r="D1231" s="832" t="s">
        <v>5591</v>
      </c>
      <c r="E1231" s="832" t="s">
        <v>5592</v>
      </c>
      <c r="F1231" s="849"/>
      <c r="G1231" s="849"/>
      <c r="H1231" s="849"/>
      <c r="I1231" s="849"/>
      <c r="J1231" s="849">
        <v>1</v>
      </c>
      <c r="K1231" s="849">
        <v>37</v>
      </c>
      <c r="L1231" s="849">
        <v>1</v>
      </c>
      <c r="M1231" s="849">
        <v>37</v>
      </c>
      <c r="N1231" s="849"/>
      <c r="O1231" s="849"/>
      <c r="P1231" s="837"/>
      <c r="Q1231" s="850"/>
    </row>
    <row r="1232" spans="1:17" ht="14.4" customHeight="1" x14ac:dyDescent="0.3">
      <c r="A1232" s="831" t="s">
        <v>6081</v>
      </c>
      <c r="B1232" s="832" t="s">
        <v>5394</v>
      </c>
      <c r="C1232" s="832" t="s">
        <v>5586</v>
      </c>
      <c r="D1232" s="832" t="s">
        <v>5627</v>
      </c>
      <c r="E1232" s="832" t="s">
        <v>5628</v>
      </c>
      <c r="F1232" s="849"/>
      <c r="G1232" s="849"/>
      <c r="H1232" s="849"/>
      <c r="I1232" s="849"/>
      <c r="J1232" s="849">
        <v>1</v>
      </c>
      <c r="K1232" s="849">
        <v>173</v>
      </c>
      <c r="L1232" s="849">
        <v>1</v>
      </c>
      <c r="M1232" s="849">
        <v>173</v>
      </c>
      <c r="N1232" s="849"/>
      <c r="O1232" s="849"/>
      <c r="P1232" s="837"/>
      <c r="Q1232" s="850"/>
    </row>
    <row r="1233" spans="1:17" ht="14.4" customHeight="1" x14ac:dyDescent="0.3">
      <c r="A1233" s="831" t="s">
        <v>6081</v>
      </c>
      <c r="B1233" s="832" t="s">
        <v>5658</v>
      </c>
      <c r="C1233" s="832" t="s">
        <v>5586</v>
      </c>
      <c r="D1233" s="832" t="s">
        <v>5699</v>
      </c>
      <c r="E1233" s="832" t="s">
        <v>5700</v>
      </c>
      <c r="F1233" s="849"/>
      <c r="G1233" s="849"/>
      <c r="H1233" s="849"/>
      <c r="I1233" s="849"/>
      <c r="J1233" s="849"/>
      <c r="K1233" s="849"/>
      <c r="L1233" s="849"/>
      <c r="M1233" s="849"/>
      <c r="N1233" s="849">
        <v>1</v>
      </c>
      <c r="O1233" s="849">
        <v>1610</v>
      </c>
      <c r="P1233" s="837"/>
      <c r="Q1233" s="850">
        <v>1610</v>
      </c>
    </row>
    <row r="1234" spans="1:17" ht="14.4" customHeight="1" x14ac:dyDescent="0.3">
      <c r="A1234" s="831" t="s">
        <v>6081</v>
      </c>
      <c r="B1234" s="832" t="s">
        <v>5658</v>
      </c>
      <c r="C1234" s="832" t="s">
        <v>5586</v>
      </c>
      <c r="D1234" s="832" t="s">
        <v>5705</v>
      </c>
      <c r="E1234" s="832" t="s">
        <v>5706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1</v>
      </c>
      <c r="O1234" s="849">
        <v>1610</v>
      </c>
      <c r="P1234" s="837"/>
      <c r="Q1234" s="850">
        <v>1610</v>
      </c>
    </row>
    <row r="1235" spans="1:17" ht="14.4" customHeight="1" x14ac:dyDescent="0.3">
      <c r="A1235" s="831" t="s">
        <v>6081</v>
      </c>
      <c r="B1235" s="832" t="s">
        <v>5658</v>
      </c>
      <c r="C1235" s="832" t="s">
        <v>5586</v>
      </c>
      <c r="D1235" s="832" t="s">
        <v>5711</v>
      </c>
      <c r="E1235" s="832" t="s">
        <v>5712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1084.44</v>
      </c>
      <c r="P1235" s="837"/>
      <c r="Q1235" s="850">
        <v>1084.44</v>
      </c>
    </row>
    <row r="1236" spans="1:17" ht="14.4" customHeight="1" x14ac:dyDescent="0.3">
      <c r="A1236" s="831" t="s">
        <v>6081</v>
      </c>
      <c r="B1236" s="832" t="s">
        <v>5713</v>
      </c>
      <c r="C1236" s="832" t="s">
        <v>5586</v>
      </c>
      <c r="D1236" s="832" t="s">
        <v>5718</v>
      </c>
      <c r="E1236" s="832" t="s">
        <v>5719</v>
      </c>
      <c r="F1236" s="849">
        <v>3</v>
      </c>
      <c r="G1236" s="849">
        <v>1062</v>
      </c>
      <c r="H1236" s="849">
        <v>0.25</v>
      </c>
      <c r="I1236" s="849">
        <v>354</v>
      </c>
      <c r="J1236" s="849">
        <v>12</v>
      </c>
      <c r="K1236" s="849">
        <v>4248</v>
      </c>
      <c r="L1236" s="849">
        <v>1</v>
      </c>
      <c r="M1236" s="849">
        <v>354</v>
      </c>
      <c r="N1236" s="849">
        <v>12</v>
      </c>
      <c r="O1236" s="849">
        <v>4248</v>
      </c>
      <c r="P1236" s="837">
        <v>1</v>
      </c>
      <c r="Q1236" s="850">
        <v>354</v>
      </c>
    </row>
    <row r="1237" spans="1:17" ht="14.4" customHeight="1" x14ac:dyDescent="0.3">
      <c r="A1237" s="831" t="s">
        <v>6081</v>
      </c>
      <c r="B1237" s="832" t="s">
        <v>5713</v>
      </c>
      <c r="C1237" s="832" t="s">
        <v>5586</v>
      </c>
      <c r="D1237" s="832" t="s">
        <v>5722</v>
      </c>
      <c r="E1237" s="832" t="s">
        <v>5723</v>
      </c>
      <c r="F1237" s="849">
        <v>6</v>
      </c>
      <c r="G1237" s="849">
        <v>390</v>
      </c>
      <c r="H1237" s="849">
        <v>0.4</v>
      </c>
      <c r="I1237" s="849">
        <v>65</v>
      </c>
      <c r="J1237" s="849">
        <v>15</v>
      </c>
      <c r="K1237" s="849">
        <v>975</v>
      </c>
      <c r="L1237" s="849">
        <v>1</v>
      </c>
      <c r="M1237" s="849">
        <v>65</v>
      </c>
      <c r="N1237" s="849">
        <v>20</v>
      </c>
      <c r="O1237" s="849">
        <v>1300</v>
      </c>
      <c r="P1237" s="837">
        <v>1.3333333333333333</v>
      </c>
      <c r="Q1237" s="850">
        <v>65</v>
      </c>
    </row>
    <row r="1238" spans="1:17" ht="14.4" customHeight="1" x14ac:dyDescent="0.3">
      <c r="A1238" s="831" t="s">
        <v>6081</v>
      </c>
      <c r="B1238" s="832" t="s">
        <v>5713</v>
      </c>
      <c r="C1238" s="832" t="s">
        <v>5586</v>
      </c>
      <c r="D1238" s="832" t="s">
        <v>5726</v>
      </c>
      <c r="E1238" s="832" t="s">
        <v>5727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592</v>
      </c>
      <c r="P1238" s="837"/>
      <c r="Q1238" s="850">
        <v>592</v>
      </c>
    </row>
    <row r="1239" spans="1:17" ht="14.4" customHeight="1" x14ac:dyDescent="0.3">
      <c r="A1239" s="831" t="s">
        <v>6081</v>
      </c>
      <c r="B1239" s="832" t="s">
        <v>5713</v>
      </c>
      <c r="C1239" s="832" t="s">
        <v>5586</v>
      </c>
      <c r="D1239" s="832" t="s">
        <v>5728</v>
      </c>
      <c r="E1239" s="832" t="s">
        <v>5729</v>
      </c>
      <c r="F1239" s="849"/>
      <c r="G1239" s="849"/>
      <c r="H1239" s="849"/>
      <c r="I1239" s="849"/>
      <c r="J1239" s="849"/>
      <c r="K1239" s="849"/>
      <c r="L1239" s="849"/>
      <c r="M1239" s="849"/>
      <c r="N1239" s="849">
        <v>1</v>
      </c>
      <c r="O1239" s="849">
        <v>617</v>
      </c>
      <c r="P1239" s="837"/>
      <c r="Q1239" s="850">
        <v>617</v>
      </c>
    </row>
    <row r="1240" spans="1:17" ht="14.4" customHeight="1" x14ac:dyDescent="0.3">
      <c r="A1240" s="831" t="s">
        <v>6081</v>
      </c>
      <c r="B1240" s="832" t="s">
        <v>5713</v>
      </c>
      <c r="C1240" s="832" t="s">
        <v>5586</v>
      </c>
      <c r="D1240" s="832" t="s">
        <v>5730</v>
      </c>
      <c r="E1240" s="832" t="s">
        <v>5731</v>
      </c>
      <c r="F1240" s="849">
        <v>1</v>
      </c>
      <c r="G1240" s="849">
        <v>153</v>
      </c>
      <c r="H1240" s="849">
        <v>6.6666666666666666E-2</v>
      </c>
      <c r="I1240" s="849">
        <v>153</v>
      </c>
      <c r="J1240" s="849">
        <v>15</v>
      </c>
      <c r="K1240" s="849">
        <v>2295</v>
      </c>
      <c r="L1240" s="849">
        <v>1</v>
      </c>
      <c r="M1240" s="849">
        <v>153</v>
      </c>
      <c r="N1240" s="849">
        <v>36</v>
      </c>
      <c r="O1240" s="849">
        <v>5508</v>
      </c>
      <c r="P1240" s="837">
        <v>2.4</v>
      </c>
      <c r="Q1240" s="850">
        <v>153</v>
      </c>
    </row>
    <row r="1241" spans="1:17" ht="14.4" customHeight="1" x14ac:dyDescent="0.3">
      <c r="A1241" s="831" t="s">
        <v>6081</v>
      </c>
      <c r="B1241" s="832" t="s">
        <v>5713</v>
      </c>
      <c r="C1241" s="832" t="s">
        <v>5586</v>
      </c>
      <c r="D1241" s="832" t="s">
        <v>5734</v>
      </c>
      <c r="E1241" s="832" t="s">
        <v>5735</v>
      </c>
      <c r="F1241" s="849">
        <v>13</v>
      </c>
      <c r="G1241" s="849">
        <v>312</v>
      </c>
      <c r="H1241" s="849">
        <v>1.3</v>
      </c>
      <c r="I1241" s="849">
        <v>24</v>
      </c>
      <c r="J1241" s="849">
        <v>10</v>
      </c>
      <c r="K1241" s="849">
        <v>240</v>
      </c>
      <c r="L1241" s="849">
        <v>1</v>
      </c>
      <c r="M1241" s="849">
        <v>24</v>
      </c>
      <c r="N1241" s="849">
        <v>6</v>
      </c>
      <c r="O1241" s="849">
        <v>144</v>
      </c>
      <c r="P1241" s="837">
        <v>0.6</v>
      </c>
      <c r="Q1241" s="850">
        <v>24</v>
      </c>
    </row>
    <row r="1242" spans="1:17" ht="14.4" customHeight="1" x14ac:dyDescent="0.3">
      <c r="A1242" s="831" t="s">
        <v>6081</v>
      </c>
      <c r="B1242" s="832" t="s">
        <v>5713</v>
      </c>
      <c r="C1242" s="832" t="s">
        <v>5586</v>
      </c>
      <c r="D1242" s="832" t="s">
        <v>5738</v>
      </c>
      <c r="E1242" s="832" t="s">
        <v>5739</v>
      </c>
      <c r="F1242" s="849">
        <v>13</v>
      </c>
      <c r="G1242" s="849">
        <v>715</v>
      </c>
      <c r="H1242" s="849">
        <v>0.68421052631578949</v>
      </c>
      <c r="I1242" s="849">
        <v>55</v>
      </c>
      <c r="J1242" s="849">
        <v>19</v>
      </c>
      <c r="K1242" s="849">
        <v>1045</v>
      </c>
      <c r="L1242" s="849">
        <v>1</v>
      </c>
      <c r="M1242" s="849">
        <v>55</v>
      </c>
      <c r="N1242" s="849">
        <v>27</v>
      </c>
      <c r="O1242" s="849">
        <v>1485</v>
      </c>
      <c r="P1242" s="837">
        <v>1.4210526315789473</v>
      </c>
      <c r="Q1242" s="850">
        <v>55</v>
      </c>
    </row>
    <row r="1243" spans="1:17" ht="14.4" customHeight="1" x14ac:dyDescent="0.3">
      <c r="A1243" s="831" t="s">
        <v>6081</v>
      </c>
      <c r="B1243" s="832" t="s">
        <v>5713</v>
      </c>
      <c r="C1243" s="832" t="s">
        <v>5586</v>
      </c>
      <c r="D1243" s="832" t="s">
        <v>5740</v>
      </c>
      <c r="E1243" s="832" t="s">
        <v>5741</v>
      </c>
      <c r="F1243" s="849">
        <v>506</v>
      </c>
      <c r="G1243" s="849">
        <v>38962</v>
      </c>
      <c r="H1243" s="849">
        <v>0.77846153846153843</v>
      </c>
      <c r="I1243" s="849">
        <v>77</v>
      </c>
      <c r="J1243" s="849">
        <v>650</v>
      </c>
      <c r="K1243" s="849">
        <v>50050</v>
      </c>
      <c r="L1243" s="849">
        <v>1</v>
      </c>
      <c r="M1243" s="849">
        <v>77</v>
      </c>
      <c r="N1243" s="849">
        <v>603</v>
      </c>
      <c r="O1243" s="849">
        <v>46431</v>
      </c>
      <c r="P1243" s="837">
        <v>0.9276923076923077</v>
      </c>
      <c r="Q1243" s="850">
        <v>77</v>
      </c>
    </row>
    <row r="1244" spans="1:17" ht="14.4" customHeight="1" x14ac:dyDescent="0.3">
      <c r="A1244" s="831" t="s">
        <v>6081</v>
      </c>
      <c r="B1244" s="832" t="s">
        <v>5713</v>
      </c>
      <c r="C1244" s="832" t="s">
        <v>5586</v>
      </c>
      <c r="D1244" s="832" t="s">
        <v>5744</v>
      </c>
      <c r="E1244" s="832" t="s">
        <v>5745</v>
      </c>
      <c r="F1244" s="849">
        <v>21</v>
      </c>
      <c r="G1244" s="849">
        <v>504</v>
      </c>
      <c r="H1244" s="849">
        <v>1.6153846153846154</v>
      </c>
      <c r="I1244" s="849">
        <v>24</v>
      </c>
      <c r="J1244" s="849">
        <v>13</v>
      </c>
      <c r="K1244" s="849">
        <v>312</v>
      </c>
      <c r="L1244" s="849">
        <v>1</v>
      </c>
      <c r="M1244" s="849">
        <v>24</v>
      </c>
      <c r="N1244" s="849">
        <v>7</v>
      </c>
      <c r="O1244" s="849">
        <v>168</v>
      </c>
      <c r="P1244" s="837">
        <v>0.53846153846153844</v>
      </c>
      <c r="Q1244" s="850">
        <v>24</v>
      </c>
    </row>
    <row r="1245" spans="1:17" ht="14.4" customHeight="1" x14ac:dyDescent="0.3">
      <c r="A1245" s="831" t="s">
        <v>6081</v>
      </c>
      <c r="B1245" s="832" t="s">
        <v>5713</v>
      </c>
      <c r="C1245" s="832" t="s">
        <v>5586</v>
      </c>
      <c r="D1245" s="832" t="s">
        <v>5756</v>
      </c>
      <c r="E1245" s="832" t="s">
        <v>5757</v>
      </c>
      <c r="F1245" s="849">
        <v>5</v>
      </c>
      <c r="G1245" s="849">
        <v>330</v>
      </c>
      <c r="H1245" s="849">
        <v>1.6666666666666667</v>
      </c>
      <c r="I1245" s="849">
        <v>66</v>
      </c>
      <c r="J1245" s="849">
        <v>3</v>
      </c>
      <c r="K1245" s="849">
        <v>198</v>
      </c>
      <c r="L1245" s="849">
        <v>1</v>
      </c>
      <c r="M1245" s="849">
        <v>66</v>
      </c>
      <c r="N1245" s="849">
        <v>3</v>
      </c>
      <c r="O1245" s="849">
        <v>198</v>
      </c>
      <c r="P1245" s="837">
        <v>1</v>
      </c>
      <c r="Q1245" s="850">
        <v>66</v>
      </c>
    </row>
    <row r="1246" spans="1:17" ht="14.4" customHeight="1" x14ac:dyDescent="0.3">
      <c r="A1246" s="831" t="s">
        <v>6081</v>
      </c>
      <c r="B1246" s="832" t="s">
        <v>5713</v>
      </c>
      <c r="C1246" s="832" t="s">
        <v>5586</v>
      </c>
      <c r="D1246" s="832" t="s">
        <v>5760</v>
      </c>
      <c r="E1246" s="832" t="s">
        <v>5761</v>
      </c>
      <c r="F1246" s="849">
        <v>581</v>
      </c>
      <c r="G1246" s="849">
        <v>9877</v>
      </c>
      <c r="H1246" s="849">
        <v>0.77363515312916109</v>
      </c>
      <c r="I1246" s="849">
        <v>17</v>
      </c>
      <c r="J1246" s="849">
        <v>751</v>
      </c>
      <c r="K1246" s="849">
        <v>12767</v>
      </c>
      <c r="L1246" s="849">
        <v>1</v>
      </c>
      <c r="M1246" s="849">
        <v>17</v>
      </c>
      <c r="N1246" s="849">
        <v>692</v>
      </c>
      <c r="O1246" s="849">
        <v>11764</v>
      </c>
      <c r="P1246" s="837">
        <v>0.92143808255659121</v>
      </c>
      <c r="Q1246" s="850">
        <v>17</v>
      </c>
    </row>
    <row r="1247" spans="1:17" ht="14.4" customHeight="1" x14ac:dyDescent="0.3">
      <c r="A1247" s="831" t="s">
        <v>6081</v>
      </c>
      <c r="B1247" s="832" t="s">
        <v>5713</v>
      </c>
      <c r="C1247" s="832" t="s">
        <v>5586</v>
      </c>
      <c r="D1247" s="832" t="s">
        <v>5764</v>
      </c>
      <c r="E1247" s="832" t="s">
        <v>5765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16</v>
      </c>
      <c r="O1247" s="849">
        <v>5600</v>
      </c>
      <c r="P1247" s="837"/>
      <c r="Q1247" s="850">
        <v>350</v>
      </c>
    </row>
    <row r="1248" spans="1:17" ht="14.4" customHeight="1" x14ac:dyDescent="0.3">
      <c r="A1248" s="831" t="s">
        <v>6081</v>
      </c>
      <c r="B1248" s="832" t="s">
        <v>5713</v>
      </c>
      <c r="C1248" s="832" t="s">
        <v>5586</v>
      </c>
      <c r="D1248" s="832" t="s">
        <v>5766</v>
      </c>
      <c r="E1248" s="832" t="s">
        <v>5767</v>
      </c>
      <c r="F1248" s="849">
        <v>1</v>
      </c>
      <c r="G1248" s="849">
        <v>25</v>
      </c>
      <c r="H1248" s="849">
        <v>0.5</v>
      </c>
      <c r="I1248" s="849">
        <v>25</v>
      </c>
      <c r="J1248" s="849">
        <v>2</v>
      </c>
      <c r="K1248" s="849">
        <v>50</v>
      </c>
      <c r="L1248" s="849">
        <v>1</v>
      </c>
      <c r="M1248" s="849">
        <v>25</v>
      </c>
      <c r="N1248" s="849">
        <v>1</v>
      </c>
      <c r="O1248" s="849">
        <v>25</v>
      </c>
      <c r="P1248" s="837">
        <v>0.5</v>
      </c>
      <c r="Q1248" s="850">
        <v>25</v>
      </c>
    </row>
    <row r="1249" spans="1:17" ht="14.4" customHeight="1" x14ac:dyDescent="0.3">
      <c r="A1249" s="831" t="s">
        <v>6081</v>
      </c>
      <c r="B1249" s="832" t="s">
        <v>5713</v>
      </c>
      <c r="C1249" s="832" t="s">
        <v>5586</v>
      </c>
      <c r="D1249" s="832" t="s">
        <v>5768</v>
      </c>
      <c r="E1249" s="832" t="s">
        <v>5769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742</v>
      </c>
      <c r="P1249" s="837"/>
      <c r="Q1249" s="850">
        <v>742</v>
      </c>
    </row>
    <row r="1250" spans="1:17" ht="14.4" customHeight="1" x14ac:dyDescent="0.3">
      <c r="A1250" s="831" t="s">
        <v>6081</v>
      </c>
      <c r="B1250" s="832" t="s">
        <v>5713</v>
      </c>
      <c r="C1250" s="832" t="s">
        <v>5586</v>
      </c>
      <c r="D1250" s="832" t="s">
        <v>5770</v>
      </c>
      <c r="E1250" s="832" t="s">
        <v>5771</v>
      </c>
      <c r="F1250" s="849">
        <v>24</v>
      </c>
      <c r="G1250" s="849">
        <v>4344</v>
      </c>
      <c r="H1250" s="849">
        <v>0.72727272727272729</v>
      </c>
      <c r="I1250" s="849">
        <v>181</v>
      </c>
      <c r="J1250" s="849">
        <v>33</v>
      </c>
      <c r="K1250" s="849">
        <v>5973</v>
      </c>
      <c r="L1250" s="849">
        <v>1</v>
      </c>
      <c r="M1250" s="849">
        <v>181</v>
      </c>
      <c r="N1250" s="849">
        <v>38</v>
      </c>
      <c r="O1250" s="849">
        <v>6878</v>
      </c>
      <c r="P1250" s="837">
        <v>1.1515151515151516</v>
      </c>
      <c r="Q1250" s="850">
        <v>181</v>
      </c>
    </row>
    <row r="1251" spans="1:17" ht="14.4" customHeight="1" x14ac:dyDescent="0.3">
      <c r="A1251" s="831" t="s">
        <v>6081</v>
      </c>
      <c r="B1251" s="832" t="s">
        <v>5713</v>
      </c>
      <c r="C1251" s="832" t="s">
        <v>5586</v>
      </c>
      <c r="D1251" s="832" t="s">
        <v>5776</v>
      </c>
      <c r="E1251" s="832" t="s">
        <v>5777</v>
      </c>
      <c r="F1251" s="849">
        <v>10</v>
      </c>
      <c r="G1251" s="849">
        <v>2540</v>
      </c>
      <c r="H1251" s="849">
        <v>0.7142857142857143</v>
      </c>
      <c r="I1251" s="849">
        <v>254</v>
      </c>
      <c r="J1251" s="849">
        <v>14</v>
      </c>
      <c r="K1251" s="849">
        <v>3556</v>
      </c>
      <c r="L1251" s="849">
        <v>1</v>
      </c>
      <c r="M1251" s="849">
        <v>254</v>
      </c>
      <c r="N1251" s="849">
        <v>25</v>
      </c>
      <c r="O1251" s="849">
        <v>6350</v>
      </c>
      <c r="P1251" s="837">
        <v>1.7857142857142858</v>
      </c>
      <c r="Q1251" s="850">
        <v>254</v>
      </c>
    </row>
    <row r="1252" spans="1:17" ht="14.4" customHeight="1" x14ac:dyDescent="0.3">
      <c r="A1252" s="831" t="s">
        <v>6081</v>
      </c>
      <c r="B1252" s="832" t="s">
        <v>5713</v>
      </c>
      <c r="C1252" s="832" t="s">
        <v>5586</v>
      </c>
      <c r="D1252" s="832" t="s">
        <v>5778</v>
      </c>
      <c r="E1252" s="832" t="s">
        <v>5779</v>
      </c>
      <c r="F1252" s="849"/>
      <c r="G1252" s="849"/>
      <c r="H1252" s="849"/>
      <c r="I1252" s="849"/>
      <c r="J1252" s="849"/>
      <c r="K1252" s="849"/>
      <c r="L1252" s="849"/>
      <c r="M1252" s="849"/>
      <c r="N1252" s="849">
        <v>1</v>
      </c>
      <c r="O1252" s="849">
        <v>268</v>
      </c>
      <c r="P1252" s="837"/>
      <c r="Q1252" s="850">
        <v>268</v>
      </c>
    </row>
    <row r="1253" spans="1:17" ht="14.4" customHeight="1" x14ac:dyDescent="0.3">
      <c r="A1253" s="831" t="s">
        <v>6081</v>
      </c>
      <c r="B1253" s="832" t="s">
        <v>5713</v>
      </c>
      <c r="C1253" s="832" t="s">
        <v>5586</v>
      </c>
      <c r="D1253" s="832" t="s">
        <v>5782</v>
      </c>
      <c r="E1253" s="832" t="s">
        <v>5783</v>
      </c>
      <c r="F1253" s="849">
        <v>98</v>
      </c>
      <c r="G1253" s="849">
        <v>21266</v>
      </c>
      <c r="H1253" s="849">
        <v>0.44748858447488582</v>
      </c>
      <c r="I1253" s="849">
        <v>217</v>
      </c>
      <c r="J1253" s="849">
        <v>219</v>
      </c>
      <c r="K1253" s="849">
        <v>47523</v>
      </c>
      <c r="L1253" s="849">
        <v>1</v>
      </c>
      <c r="M1253" s="849">
        <v>217</v>
      </c>
      <c r="N1253" s="849">
        <v>216</v>
      </c>
      <c r="O1253" s="849">
        <v>46872</v>
      </c>
      <c r="P1253" s="837">
        <v>0.98630136986301364</v>
      </c>
      <c r="Q1253" s="850">
        <v>217</v>
      </c>
    </row>
    <row r="1254" spans="1:17" ht="14.4" customHeight="1" x14ac:dyDescent="0.3">
      <c r="A1254" s="831" t="s">
        <v>6081</v>
      </c>
      <c r="B1254" s="832" t="s">
        <v>5713</v>
      </c>
      <c r="C1254" s="832" t="s">
        <v>5586</v>
      </c>
      <c r="D1254" s="832" t="s">
        <v>5784</v>
      </c>
      <c r="E1254" s="832" t="s">
        <v>5785</v>
      </c>
      <c r="F1254" s="849"/>
      <c r="G1254" s="849"/>
      <c r="H1254" s="849"/>
      <c r="I1254" s="849"/>
      <c r="J1254" s="849">
        <v>1</v>
      </c>
      <c r="K1254" s="849">
        <v>37</v>
      </c>
      <c r="L1254" s="849">
        <v>1</v>
      </c>
      <c r="M1254" s="849">
        <v>37</v>
      </c>
      <c r="N1254" s="849"/>
      <c r="O1254" s="849"/>
      <c r="P1254" s="837"/>
      <c r="Q1254" s="850"/>
    </row>
    <row r="1255" spans="1:17" ht="14.4" customHeight="1" x14ac:dyDescent="0.3">
      <c r="A1255" s="831" t="s">
        <v>6081</v>
      </c>
      <c r="B1255" s="832" t="s">
        <v>5713</v>
      </c>
      <c r="C1255" s="832" t="s">
        <v>5586</v>
      </c>
      <c r="D1255" s="832" t="s">
        <v>5786</v>
      </c>
      <c r="E1255" s="832" t="s">
        <v>5787</v>
      </c>
      <c r="F1255" s="849"/>
      <c r="G1255" s="849"/>
      <c r="H1255" s="849"/>
      <c r="I1255" s="849"/>
      <c r="J1255" s="849"/>
      <c r="K1255" s="849"/>
      <c r="L1255" s="849"/>
      <c r="M1255" s="849"/>
      <c r="N1255" s="849">
        <v>1</v>
      </c>
      <c r="O1255" s="849">
        <v>592</v>
      </c>
      <c r="P1255" s="837"/>
      <c r="Q1255" s="850">
        <v>592</v>
      </c>
    </row>
    <row r="1256" spans="1:17" ht="14.4" customHeight="1" x14ac:dyDescent="0.3">
      <c r="A1256" s="831" t="s">
        <v>6081</v>
      </c>
      <c r="B1256" s="832" t="s">
        <v>5713</v>
      </c>
      <c r="C1256" s="832" t="s">
        <v>5586</v>
      </c>
      <c r="D1256" s="832" t="s">
        <v>5788</v>
      </c>
      <c r="E1256" s="832" t="s">
        <v>5789</v>
      </c>
      <c r="F1256" s="849">
        <v>1</v>
      </c>
      <c r="G1256" s="849">
        <v>50</v>
      </c>
      <c r="H1256" s="849"/>
      <c r="I1256" s="849">
        <v>50</v>
      </c>
      <c r="J1256" s="849"/>
      <c r="K1256" s="849"/>
      <c r="L1256" s="849"/>
      <c r="M1256" s="849"/>
      <c r="N1256" s="849">
        <v>6</v>
      </c>
      <c r="O1256" s="849">
        <v>300</v>
      </c>
      <c r="P1256" s="837"/>
      <c r="Q1256" s="850">
        <v>50</v>
      </c>
    </row>
    <row r="1257" spans="1:17" ht="14.4" customHeight="1" x14ac:dyDescent="0.3">
      <c r="A1257" s="831" t="s">
        <v>6081</v>
      </c>
      <c r="B1257" s="832" t="s">
        <v>5713</v>
      </c>
      <c r="C1257" s="832" t="s">
        <v>5586</v>
      </c>
      <c r="D1257" s="832" t="s">
        <v>5790</v>
      </c>
      <c r="E1257" s="832" t="s">
        <v>5791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1</v>
      </c>
      <c r="O1257" s="849">
        <v>547</v>
      </c>
      <c r="P1257" s="837"/>
      <c r="Q1257" s="850">
        <v>547</v>
      </c>
    </row>
    <row r="1258" spans="1:17" ht="14.4" customHeight="1" x14ac:dyDescent="0.3">
      <c r="A1258" s="831" t="s">
        <v>6081</v>
      </c>
      <c r="B1258" s="832" t="s">
        <v>5713</v>
      </c>
      <c r="C1258" s="832" t="s">
        <v>5586</v>
      </c>
      <c r="D1258" s="832" t="s">
        <v>5794</v>
      </c>
      <c r="E1258" s="832" t="s">
        <v>5795</v>
      </c>
      <c r="F1258" s="849"/>
      <c r="G1258" s="849"/>
      <c r="H1258" s="849"/>
      <c r="I1258" s="849"/>
      <c r="J1258" s="849"/>
      <c r="K1258" s="849"/>
      <c r="L1258" s="849"/>
      <c r="M1258" s="849"/>
      <c r="N1258" s="849">
        <v>1</v>
      </c>
      <c r="O1258" s="849">
        <v>736</v>
      </c>
      <c r="P1258" s="837"/>
      <c r="Q1258" s="850">
        <v>736</v>
      </c>
    </row>
    <row r="1259" spans="1:17" ht="14.4" customHeight="1" x14ac:dyDescent="0.3">
      <c r="A1259" s="831" t="s">
        <v>6081</v>
      </c>
      <c r="B1259" s="832" t="s">
        <v>5713</v>
      </c>
      <c r="C1259" s="832" t="s">
        <v>5586</v>
      </c>
      <c r="D1259" s="832" t="s">
        <v>5798</v>
      </c>
      <c r="E1259" s="832" t="s">
        <v>5799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346</v>
      </c>
      <c r="P1259" s="837"/>
      <c r="Q1259" s="850">
        <v>346</v>
      </c>
    </row>
    <row r="1260" spans="1:17" ht="14.4" customHeight="1" x14ac:dyDescent="0.3">
      <c r="A1260" s="831" t="s">
        <v>6081</v>
      </c>
      <c r="B1260" s="832" t="s">
        <v>5713</v>
      </c>
      <c r="C1260" s="832" t="s">
        <v>5586</v>
      </c>
      <c r="D1260" s="832" t="s">
        <v>5802</v>
      </c>
      <c r="E1260" s="832" t="s">
        <v>5803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1</v>
      </c>
      <c r="O1260" s="849">
        <v>232</v>
      </c>
      <c r="P1260" s="837"/>
      <c r="Q1260" s="850">
        <v>232</v>
      </c>
    </row>
    <row r="1261" spans="1:17" ht="14.4" customHeight="1" x14ac:dyDescent="0.3">
      <c r="A1261" s="831" t="s">
        <v>6081</v>
      </c>
      <c r="B1261" s="832" t="s">
        <v>5713</v>
      </c>
      <c r="C1261" s="832" t="s">
        <v>5586</v>
      </c>
      <c r="D1261" s="832" t="s">
        <v>5806</v>
      </c>
      <c r="E1261" s="832" t="s">
        <v>5807</v>
      </c>
      <c r="F1261" s="849">
        <v>1</v>
      </c>
      <c r="G1261" s="849">
        <v>233</v>
      </c>
      <c r="H1261" s="849">
        <v>0.1111111111111111</v>
      </c>
      <c r="I1261" s="849">
        <v>233</v>
      </c>
      <c r="J1261" s="849">
        <v>9</v>
      </c>
      <c r="K1261" s="849">
        <v>2097</v>
      </c>
      <c r="L1261" s="849">
        <v>1</v>
      </c>
      <c r="M1261" s="849">
        <v>233</v>
      </c>
      <c r="N1261" s="849">
        <v>18</v>
      </c>
      <c r="O1261" s="849">
        <v>4194</v>
      </c>
      <c r="P1261" s="837">
        <v>2</v>
      </c>
      <c r="Q1261" s="850">
        <v>233</v>
      </c>
    </row>
    <row r="1262" spans="1:17" ht="14.4" customHeight="1" x14ac:dyDescent="0.3">
      <c r="A1262" s="831" t="s">
        <v>6081</v>
      </c>
      <c r="B1262" s="832" t="s">
        <v>5713</v>
      </c>
      <c r="C1262" s="832" t="s">
        <v>5586</v>
      </c>
      <c r="D1262" s="832" t="s">
        <v>5826</v>
      </c>
      <c r="E1262" s="832" t="s">
        <v>5827</v>
      </c>
      <c r="F1262" s="849"/>
      <c r="G1262" s="849"/>
      <c r="H1262" s="849"/>
      <c r="I1262" s="849"/>
      <c r="J1262" s="849"/>
      <c r="K1262" s="849"/>
      <c r="L1262" s="849"/>
      <c r="M1262" s="849"/>
      <c r="N1262" s="849">
        <v>1</v>
      </c>
      <c r="O1262" s="849">
        <v>919</v>
      </c>
      <c r="P1262" s="837"/>
      <c r="Q1262" s="850">
        <v>919</v>
      </c>
    </row>
    <row r="1263" spans="1:17" ht="14.4" customHeight="1" x14ac:dyDescent="0.3">
      <c r="A1263" s="831" t="s">
        <v>6081</v>
      </c>
      <c r="B1263" s="832" t="s">
        <v>5713</v>
      </c>
      <c r="C1263" s="832" t="s">
        <v>5586</v>
      </c>
      <c r="D1263" s="832" t="s">
        <v>5828</v>
      </c>
      <c r="E1263" s="832" t="s">
        <v>5829</v>
      </c>
      <c r="F1263" s="849"/>
      <c r="G1263" s="849"/>
      <c r="H1263" s="849"/>
      <c r="I1263" s="849"/>
      <c r="J1263" s="849"/>
      <c r="K1263" s="849"/>
      <c r="L1263" s="849"/>
      <c r="M1263" s="849"/>
      <c r="N1263" s="849">
        <v>1</v>
      </c>
      <c r="O1263" s="849">
        <v>896</v>
      </c>
      <c r="P1263" s="837"/>
      <c r="Q1263" s="850">
        <v>896</v>
      </c>
    </row>
    <row r="1264" spans="1:17" ht="14.4" customHeight="1" x14ac:dyDescent="0.3">
      <c r="A1264" s="831" t="s">
        <v>6082</v>
      </c>
      <c r="B1264" s="832" t="s">
        <v>5394</v>
      </c>
      <c r="C1264" s="832" t="s">
        <v>5586</v>
      </c>
      <c r="D1264" s="832" t="s">
        <v>5591</v>
      </c>
      <c r="E1264" s="832" t="s">
        <v>5592</v>
      </c>
      <c r="F1264" s="849">
        <v>2</v>
      </c>
      <c r="G1264" s="849">
        <v>74</v>
      </c>
      <c r="H1264" s="849">
        <v>1</v>
      </c>
      <c r="I1264" s="849">
        <v>37</v>
      </c>
      <c r="J1264" s="849">
        <v>2</v>
      </c>
      <c r="K1264" s="849">
        <v>74</v>
      </c>
      <c r="L1264" s="849">
        <v>1</v>
      </c>
      <c r="M1264" s="849">
        <v>37</v>
      </c>
      <c r="N1264" s="849">
        <v>2</v>
      </c>
      <c r="O1264" s="849">
        <v>74</v>
      </c>
      <c r="P1264" s="837">
        <v>1</v>
      </c>
      <c r="Q1264" s="850">
        <v>37</v>
      </c>
    </row>
    <row r="1265" spans="1:17" ht="14.4" customHeight="1" x14ac:dyDescent="0.3">
      <c r="A1265" s="831" t="s">
        <v>6082</v>
      </c>
      <c r="B1265" s="832" t="s">
        <v>5394</v>
      </c>
      <c r="C1265" s="832" t="s">
        <v>5586</v>
      </c>
      <c r="D1265" s="832" t="s">
        <v>5627</v>
      </c>
      <c r="E1265" s="832" t="s">
        <v>5628</v>
      </c>
      <c r="F1265" s="849">
        <v>2</v>
      </c>
      <c r="G1265" s="849">
        <v>346</v>
      </c>
      <c r="H1265" s="849">
        <v>2</v>
      </c>
      <c r="I1265" s="849">
        <v>173</v>
      </c>
      <c r="J1265" s="849">
        <v>1</v>
      </c>
      <c r="K1265" s="849">
        <v>173</v>
      </c>
      <c r="L1265" s="849">
        <v>1</v>
      </c>
      <c r="M1265" s="849">
        <v>173</v>
      </c>
      <c r="N1265" s="849">
        <v>1</v>
      </c>
      <c r="O1265" s="849">
        <v>174</v>
      </c>
      <c r="P1265" s="837">
        <v>1.0057803468208093</v>
      </c>
      <c r="Q1265" s="850">
        <v>174</v>
      </c>
    </row>
    <row r="1266" spans="1:17" ht="14.4" customHeight="1" x14ac:dyDescent="0.3">
      <c r="A1266" s="831" t="s">
        <v>6082</v>
      </c>
      <c r="B1266" s="832" t="s">
        <v>5713</v>
      </c>
      <c r="C1266" s="832" t="s">
        <v>5586</v>
      </c>
      <c r="D1266" s="832" t="s">
        <v>5718</v>
      </c>
      <c r="E1266" s="832" t="s">
        <v>5719</v>
      </c>
      <c r="F1266" s="849">
        <v>54</v>
      </c>
      <c r="G1266" s="849">
        <v>19116</v>
      </c>
      <c r="H1266" s="849">
        <v>1.2857142857142858</v>
      </c>
      <c r="I1266" s="849">
        <v>354</v>
      </c>
      <c r="J1266" s="849">
        <v>42</v>
      </c>
      <c r="K1266" s="849">
        <v>14868</v>
      </c>
      <c r="L1266" s="849">
        <v>1</v>
      </c>
      <c r="M1266" s="849">
        <v>354</v>
      </c>
      <c r="N1266" s="849">
        <v>32</v>
      </c>
      <c r="O1266" s="849">
        <v>11328</v>
      </c>
      <c r="P1266" s="837">
        <v>0.76190476190476186</v>
      </c>
      <c r="Q1266" s="850">
        <v>354</v>
      </c>
    </row>
    <row r="1267" spans="1:17" ht="14.4" customHeight="1" x14ac:dyDescent="0.3">
      <c r="A1267" s="831" t="s">
        <v>6082</v>
      </c>
      <c r="B1267" s="832" t="s">
        <v>5713</v>
      </c>
      <c r="C1267" s="832" t="s">
        <v>5586</v>
      </c>
      <c r="D1267" s="832" t="s">
        <v>5722</v>
      </c>
      <c r="E1267" s="832" t="s">
        <v>5723</v>
      </c>
      <c r="F1267" s="849">
        <v>57</v>
      </c>
      <c r="G1267" s="849">
        <v>3705</v>
      </c>
      <c r="H1267" s="849">
        <v>0.6785714285714286</v>
      </c>
      <c r="I1267" s="849">
        <v>65</v>
      </c>
      <c r="J1267" s="849">
        <v>84</v>
      </c>
      <c r="K1267" s="849">
        <v>5460</v>
      </c>
      <c r="L1267" s="849">
        <v>1</v>
      </c>
      <c r="M1267" s="849">
        <v>65</v>
      </c>
      <c r="N1267" s="849">
        <v>71</v>
      </c>
      <c r="O1267" s="849">
        <v>4615</v>
      </c>
      <c r="P1267" s="837">
        <v>0.84523809523809523</v>
      </c>
      <c r="Q1267" s="850">
        <v>65</v>
      </c>
    </row>
    <row r="1268" spans="1:17" ht="14.4" customHeight="1" x14ac:dyDescent="0.3">
      <c r="A1268" s="831" t="s">
        <v>6082</v>
      </c>
      <c r="B1268" s="832" t="s">
        <v>5713</v>
      </c>
      <c r="C1268" s="832" t="s">
        <v>5586</v>
      </c>
      <c r="D1268" s="832" t="s">
        <v>5730</v>
      </c>
      <c r="E1268" s="832" t="s">
        <v>5731</v>
      </c>
      <c r="F1268" s="849"/>
      <c r="G1268" s="849"/>
      <c r="H1268" s="849"/>
      <c r="I1268" s="849"/>
      <c r="J1268" s="849">
        <v>2</v>
      </c>
      <c r="K1268" s="849">
        <v>306</v>
      </c>
      <c r="L1268" s="849">
        <v>1</v>
      </c>
      <c r="M1268" s="849">
        <v>153</v>
      </c>
      <c r="N1268" s="849">
        <v>4</v>
      </c>
      <c r="O1268" s="849">
        <v>612</v>
      </c>
      <c r="P1268" s="837">
        <v>2</v>
      </c>
      <c r="Q1268" s="850">
        <v>153</v>
      </c>
    </row>
    <row r="1269" spans="1:17" ht="14.4" customHeight="1" x14ac:dyDescent="0.3">
      <c r="A1269" s="831" t="s">
        <v>6082</v>
      </c>
      <c r="B1269" s="832" t="s">
        <v>5713</v>
      </c>
      <c r="C1269" s="832" t="s">
        <v>5586</v>
      </c>
      <c r="D1269" s="832" t="s">
        <v>5734</v>
      </c>
      <c r="E1269" s="832" t="s">
        <v>5735</v>
      </c>
      <c r="F1269" s="849">
        <v>8</v>
      </c>
      <c r="G1269" s="849">
        <v>192</v>
      </c>
      <c r="H1269" s="849">
        <v>1</v>
      </c>
      <c r="I1269" s="849">
        <v>24</v>
      </c>
      <c r="J1269" s="849">
        <v>8</v>
      </c>
      <c r="K1269" s="849">
        <v>192</v>
      </c>
      <c r="L1269" s="849">
        <v>1</v>
      </c>
      <c r="M1269" s="849">
        <v>24</v>
      </c>
      <c r="N1269" s="849">
        <v>10</v>
      </c>
      <c r="O1269" s="849">
        <v>240</v>
      </c>
      <c r="P1269" s="837">
        <v>1.25</v>
      </c>
      <c r="Q1269" s="850">
        <v>24</v>
      </c>
    </row>
    <row r="1270" spans="1:17" ht="14.4" customHeight="1" x14ac:dyDescent="0.3">
      <c r="A1270" s="831" t="s">
        <v>6082</v>
      </c>
      <c r="B1270" s="832" t="s">
        <v>5713</v>
      </c>
      <c r="C1270" s="832" t="s">
        <v>5586</v>
      </c>
      <c r="D1270" s="832" t="s">
        <v>5738</v>
      </c>
      <c r="E1270" s="832" t="s">
        <v>5739</v>
      </c>
      <c r="F1270" s="849">
        <v>4</v>
      </c>
      <c r="G1270" s="849">
        <v>220</v>
      </c>
      <c r="H1270" s="849">
        <v>0.10526315789473684</v>
      </c>
      <c r="I1270" s="849">
        <v>55</v>
      </c>
      <c r="J1270" s="849">
        <v>38</v>
      </c>
      <c r="K1270" s="849">
        <v>2090</v>
      </c>
      <c r="L1270" s="849">
        <v>1</v>
      </c>
      <c r="M1270" s="849">
        <v>55</v>
      </c>
      <c r="N1270" s="849">
        <v>23</v>
      </c>
      <c r="O1270" s="849">
        <v>1265</v>
      </c>
      <c r="P1270" s="837">
        <v>0.60526315789473684</v>
      </c>
      <c r="Q1270" s="850">
        <v>55</v>
      </c>
    </row>
    <row r="1271" spans="1:17" ht="14.4" customHeight="1" x14ac:dyDescent="0.3">
      <c r="A1271" s="831" t="s">
        <v>6082</v>
      </c>
      <c r="B1271" s="832" t="s">
        <v>5713</v>
      </c>
      <c r="C1271" s="832" t="s">
        <v>5586</v>
      </c>
      <c r="D1271" s="832" t="s">
        <v>5740</v>
      </c>
      <c r="E1271" s="832" t="s">
        <v>5741</v>
      </c>
      <c r="F1271" s="849">
        <v>652</v>
      </c>
      <c r="G1271" s="849">
        <v>50204</v>
      </c>
      <c r="H1271" s="849">
        <v>0.91960507757404797</v>
      </c>
      <c r="I1271" s="849">
        <v>77</v>
      </c>
      <c r="J1271" s="849">
        <v>709</v>
      </c>
      <c r="K1271" s="849">
        <v>54593</v>
      </c>
      <c r="L1271" s="849">
        <v>1</v>
      </c>
      <c r="M1271" s="849">
        <v>77</v>
      </c>
      <c r="N1271" s="849">
        <v>676</v>
      </c>
      <c r="O1271" s="849">
        <v>52052</v>
      </c>
      <c r="P1271" s="837">
        <v>0.95345557122708036</v>
      </c>
      <c r="Q1271" s="850">
        <v>77</v>
      </c>
    </row>
    <row r="1272" spans="1:17" ht="14.4" customHeight="1" x14ac:dyDescent="0.3">
      <c r="A1272" s="831" t="s">
        <v>6082</v>
      </c>
      <c r="B1272" s="832" t="s">
        <v>5713</v>
      </c>
      <c r="C1272" s="832" t="s">
        <v>5586</v>
      </c>
      <c r="D1272" s="832" t="s">
        <v>5744</v>
      </c>
      <c r="E1272" s="832" t="s">
        <v>5745</v>
      </c>
      <c r="F1272" s="849">
        <v>18</v>
      </c>
      <c r="G1272" s="849">
        <v>432</v>
      </c>
      <c r="H1272" s="849">
        <v>0.69230769230769229</v>
      </c>
      <c r="I1272" s="849">
        <v>24</v>
      </c>
      <c r="J1272" s="849">
        <v>26</v>
      </c>
      <c r="K1272" s="849">
        <v>624</v>
      </c>
      <c r="L1272" s="849">
        <v>1</v>
      </c>
      <c r="M1272" s="849">
        <v>24</v>
      </c>
      <c r="N1272" s="849">
        <v>30</v>
      </c>
      <c r="O1272" s="849">
        <v>720</v>
      </c>
      <c r="P1272" s="837">
        <v>1.1538461538461537</v>
      </c>
      <c r="Q1272" s="850">
        <v>24</v>
      </c>
    </row>
    <row r="1273" spans="1:17" ht="14.4" customHeight="1" x14ac:dyDescent="0.3">
      <c r="A1273" s="831" t="s">
        <v>6082</v>
      </c>
      <c r="B1273" s="832" t="s">
        <v>5713</v>
      </c>
      <c r="C1273" s="832" t="s">
        <v>5586</v>
      </c>
      <c r="D1273" s="832" t="s">
        <v>5756</v>
      </c>
      <c r="E1273" s="832" t="s">
        <v>5757</v>
      </c>
      <c r="F1273" s="849">
        <v>4</v>
      </c>
      <c r="G1273" s="849">
        <v>264</v>
      </c>
      <c r="H1273" s="849">
        <v>0.8</v>
      </c>
      <c r="I1273" s="849">
        <v>66</v>
      </c>
      <c r="J1273" s="849">
        <v>5</v>
      </c>
      <c r="K1273" s="849">
        <v>330</v>
      </c>
      <c r="L1273" s="849">
        <v>1</v>
      </c>
      <c r="M1273" s="849">
        <v>66</v>
      </c>
      <c r="N1273" s="849">
        <v>4</v>
      </c>
      <c r="O1273" s="849">
        <v>264</v>
      </c>
      <c r="P1273" s="837">
        <v>0.8</v>
      </c>
      <c r="Q1273" s="850">
        <v>66</v>
      </c>
    </row>
    <row r="1274" spans="1:17" ht="14.4" customHeight="1" x14ac:dyDescent="0.3">
      <c r="A1274" s="831" t="s">
        <v>6082</v>
      </c>
      <c r="B1274" s="832" t="s">
        <v>5713</v>
      </c>
      <c r="C1274" s="832" t="s">
        <v>5586</v>
      </c>
      <c r="D1274" s="832" t="s">
        <v>5760</v>
      </c>
      <c r="E1274" s="832" t="s">
        <v>5761</v>
      </c>
      <c r="F1274" s="849">
        <v>695</v>
      </c>
      <c r="G1274" s="849">
        <v>11815</v>
      </c>
      <c r="H1274" s="849">
        <v>0.94686648501362403</v>
      </c>
      <c r="I1274" s="849">
        <v>17</v>
      </c>
      <c r="J1274" s="849">
        <v>734</v>
      </c>
      <c r="K1274" s="849">
        <v>12478</v>
      </c>
      <c r="L1274" s="849">
        <v>1</v>
      </c>
      <c r="M1274" s="849">
        <v>17</v>
      </c>
      <c r="N1274" s="849">
        <v>694</v>
      </c>
      <c r="O1274" s="849">
        <v>11798</v>
      </c>
      <c r="P1274" s="837">
        <v>0.94550408719346046</v>
      </c>
      <c r="Q1274" s="850">
        <v>17</v>
      </c>
    </row>
    <row r="1275" spans="1:17" ht="14.4" customHeight="1" x14ac:dyDescent="0.3">
      <c r="A1275" s="831" t="s">
        <v>6082</v>
      </c>
      <c r="B1275" s="832" t="s">
        <v>5713</v>
      </c>
      <c r="C1275" s="832" t="s">
        <v>5586</v>
      </c>
      <c r="D1275" s="832" t="s">
        <v>5766</v>
      </c>
      <c r="E1275" s="832" t="s">
        <v>5767</v>
      </c>
      <c r="F1275" s="849">
        <v>8</v>
      </c>
      <c r="G1275" s="849">
        <v>200</v>
      </c>
      <c r="H1275" s="849">
        <v>0.5</v>
      </c>
      <c r="I1275" s="849">
        <v>25</v>
      </c>
      <c r="J1275" s="849">
        <v>16</v>
      </c>
      <c r="K1275" s="849">
        <v>400</v>
      </c>
      <c r="L1275" s="849">
        <v>1</v>
      </c>
      <c r="M1275" s="849">
        <v>25</v>
      </c>
      <c r="N1275" s="849">
        <v>17</v>
      </c>
      <c r="O1275" s="849">
        <v>425</v>
      </c>
      <c r="P1275" s="837">
        <v>1.0625</v>
      </c>
      <c r="Q1275" s="850">
        <v>25</v>
      </c>
    </row>
    <row r="1276" spans="1:17" ht="14.4" customHeight="1" x14ac:dyDescent="0.3">
      <c r="A1276" s="831" t="s">
        <v>6082</v>
      </c>
      <c r="B1276" s="832" t="s">
        <v>5713</v>
      </c>
      <c r="C1276" s="832" t="s">
        <v>5586</v>
      </c>
      <c r="D1276" s="832" t="s">
        <v>5770</v>
      </c>
      <c r="E1276" s="832" t="s">
        <v>5771</v>
      </c>
      <c r="F1276" s="849">
        <v>34</v>
      </c>
      <c r="G1276" s="849">
        <v>6154</v>
      </c>
      <c r="H1276" s="849">
        <v>0.3300970873786408</v>
      </c>
      <c r="I1276" s="849">
        <v>181</v>
      </c>
      <c r="J1276" s="849">
        <v>103</v>
      </c>
      <c r="K1276" s="849">
        <v>18643</v>
      </c>
      <c r="L1276" s="849">
        <v>1</v>
      </c>
      <c r="M1276" s="849">
        <v>181</v>
      </c>
      <c r="N1276" s="849">
        <v>80</v>
      </c>
      <c r="O1276" s="849">
        <v>14480</v>
      </c>
      <c r="P1276" s="837">
        <v>0.77669902912621358</v>
      </c>
      <c r="Q1276" s="850">
        <v>181</v>
      </c>
    </row>
    <row r="1277" spans="1:17" ht="14.4" customHeight="1" x14ac:dyDescent="0.3">
      <c r="A1277" s="831" t="s">
        <v>6082</v>
      </c>
      <c r="B1277" s="832" t="s">
        <v>5713</v>
      </c>
      <c r="C1277" s="832" t="s">
        <v>5586</v>
      </c>
      <c r="D1277" s="832" t="s">
        <v>5776</v>
      </c>
      <c r="E1277" s="832" t="s">
        <v>5777</v>
      </c>
      <c r="F1277" s="849">
        <v>27</v>
      </c>
      <c r="G1277" s="849">
        <v>6858</v>
      </c>
      <c r="H1277" s="849">
        <v>0.61363636363636365</v>
      </c>
      <c r="I1277" s="849">
        <v>254</v>
      </c>
      <c r="J1277" s="849">
        <v>44</v>
      </c>
      <c r="K1277" s="849">
        <v>11176</v>
      </c>
      <c r="L1277" s="849">
        <v>1</v>
      </c>
      <c r="M1277" s="849">
        <v>254</v>
      </c>
      <c r="N1277" s="849">
        <v>24</v>
      </c>
      <c r="O1277" s="849">
        <v>6096</v>
      </c>
      <c r="P1277" s="837">
        <v>0.54545454545454541</v>
      </c>
      <c r="Q1277" s="850">
        <v>254</v>
      </c>
    </row>
    <row r="1278" spans="1:17" ht="14.4" customHeight="1" x14ac:dyDescent="0.3">
      <c r="A1278" s="831" t="s">
        <v>6082</v>
      </c>
      <c r="B1278" s="832" t="s">
        <v>5713</v>
      </c>
      <c r="C1278" s="832" t="s">
        <v>5586</v>
      </c>
      <c r="D1278" s="832" t="s">
        <v>5782</v>
      </c>
      <c r="E1278" s="832" t="s">
        <v>5783</v>
      </c>
      <c r="F1278" s="849">
        <v>92</v>
      </c>
      <c r="G1278" s="849">
        <v>19964</v>
      </c>
      <c r="H1278" s="849">
        <v>0.50273224043715847</v>
      </c>
      <c r="I1278" s="849">
        <v>217</v>
      </c>
      <c r="J1278" s="849">
        <v>183</v>
      </c>
      <c r="K1278" s="849">
        <v>39711</v>
      </c>
      <c r="L1278" s="849">
        <v>1</v>
      </c>
      <c r="M1278" s="849">
        <v>217</v>
      </c>
      <c r="N1278" s="849">
        <v>120</v>
      </c>
      <c r="O1278" s="849">
        <v>26040</v>
      </c>
      <c r="P1278" s="837">
        <v>0.65573770491803274</v>
      </c>
      <c r="Q1278" s="850">
        <v>217</v>
      </c>
    </row>
    <row r="1279" spans="1:17" ht="14.4" customHeight="1" x14ac:dyDescent="0.3">
      <c r="A1279" s="831" t="s">
        <v>6082</v>
      </c>
      <c r="B1279" s="832" t="s">
        <v>5713</v>
      </c>
      <c r="C1279" s="832" t="s">
        <v>5586</v>
      </c>
      <c r="D1279" s="832" t="s">
        <v>5784</v>
      </c>
      <c r="E1279" s="832" t="s">
        <v>5785</v>
      </c>
      <c r="F1279" s="849">
        <v>1</v>
      </c>
      <c r="G1279" s="849">
        <v>37</v>
      </c>
      <c r="H1279" s="849">
        <v>1</v>
      </c>
      <c r="I1279" s="849">
        <v>37</v>
      </c>
      <c r="J1279" s="849">
        <v>1</v>
      </c>
      <c r="K1279" s="849">
        <v>37</v>
      </c>
      <c r="L1279" s="849">
        <v>1</v>
      </c>
      <c r="M1279" s="849">
        <v>37</v>
      </c>
      <c r="N1279" s="849">
        <v>1</v>
      </c>
      <c r="O1279" s="849">
        <v>37</v>
      </c>
      <c r="P1279" s="837">
        <v>1</v>
      </c>
      <c r="Q1279" s="850">
        <v>37</v>
      </c>
    </row>
    <row r="1280" spans="1:17" ht="14.4" customHeight="1" x14ac:dyDescent="0.3">
      <c r="A1280" s="831" t="s">
        <v>6082</v>
      </c>
      <c r="B1280" s="832" t="s">
        <v>5713</v>
      </c>
      <c r="C1280" s="832" t="s">
        <v>5586</v>
      </c>
      <c r="D1280" s="832" t="s">
        <v>5788</v>
      </c>
      <c r="E1280" s="832" t="s">
        <v>5789</v>
      </c>
      <c r="F1280" s="849"/>
      <c r="G1280" s="849"/>
      <c r="H1280" s="849"/>
      <c r="I1280" s="849"/>
      <c r="J1280" s="849"/>
      <c r="K1280" s="849"/>
      <c r="L1280" s="849"/>
      <c r="M1280" s="849"/>
      <c r="N1280" s="849">
        <v>5</v>
      </c>
      <c r="O1280" s="849">
        <v>250</v>
      </c>
      <c r="P1280" s="837"/>
      <c r="Q1280" s="850">
        <v>50</v>
      </c>
    </row>
    <row r="1281" spans="1:17" ht="14.4" customHeight="1" x14ac:dyDescent="0.3">
      <c r="A1281" s="831" t="s">
        <v>6082</v>
      </c>
      <c r="B1281" s="832" t="s">
        <v>5713</v>
      </c>
      <c r="C1281" s="832" t="s">
        <v>5586</v>
      </c>
      <c r="D1281" s="832" t="s">
        <v>5806</v>
      </c>
      <c r="E1281" s="832" t="s">
        <v>5807</v>
      </c>
      <c r="F1281" s="849"/>
      <c r="G1281" s="849"/>
      <c r="H1281" s="849"/>
      <c r="I1281" s="849"/>
      <c r="J1281" s="849">
        <v>1</v>
      </c>
      <c r="K1281" s="849">
        <v>233</v>
      </c>
      <c r="L1281" s="849">
        <v>1</v>
      </c>
      <c r="M1281" s="849">
        <v>233</v>
      </c>
      <c r="N1281" s="849">
        <v>2</v>
      </c>
      <c r="O1281" s="849">
        <v>466</v>
      </c>
      <c r="P1281" s="837">
        <v>2</v>
      </c>
      <c r="Q1281" s="850">
        <v>233</v>
      </c>
    </row>
    <row r="1282" spans="1:17" ht="14.4" customHeight="1" x14ac:dyDescent="0.3">
      <c r="A1282" s="831" t="s">
        <v>6082</v>
      </c>
      <c r="B1282" s="832" t="s">
        <v>5713</v>
      </c>
      <c r="C1282" s="832" t="s">
        <v>5586</v>
      </c>
      <c r="D1282" s="832" t="s">
        <v>5814</v>
      </c>
      <c r="E1282" s="832" t="s">
        <v>5815</v>
      </c>
      <c r="F1282" s="849"/>
      <c r="G1282" s="849"/>
      <c r="H1282" s="849"/>
      <c r="I1282" s="849"/>
      <c r="J1282" s="849">
        <v>2</v>
      </c>
      <c r="K1282" s="849">
        <v>774</v>
      </c>
      <c r="L1282" s="849">
        <v>1</v>
      </c>
      <c r="M1282" s="849">
        <v>387</v>
      </c>
      <c r="N1282" s="849">
        <v>5</v>
      </c>
      <c r="O1282" s="849">
        <v>1935</v>
      </c>
      <c r="P1282" s="837">
        <v>2.5</v>
      </c>
      <c r="Q1282" s="850">
        <v>387</v>
      </c>
    </row>
    <row r="1283" spans="1:17" ht="14.4" customHeight="1" thickBot="1" x14ac:dyDescent="0.35">
      <c r="A1283" s="839" t="s">
        <v>6082</v>
      </c>
      <c r="B1283" s="840" t="s">
        <v>5713</v>
      </c>
      <c r="C1283" s="840" t="s">
        <v>5586</v>
      </c>
      <c r="D1283" s="840" t="s">
        <v>5872</v>
      </c>
      <c r="E1283" s="840" t="s">
        <v>5873</v>
      </c>
      <c r="F1283" s="851"/>
      <c r="G1283" s="851"/>
      <c r="H1283" s="851"/>
      <c r="I1283" s="851"/>
      <c r="J1283" s="851">
        <v>21</v>
      </c>
      <c r="K1283" s="851">
        <v>5124</v>
      </c>
      <c r="L1283" s="851">
        <v>1</v>
      </c>
      <c r="M1283" s="851">
        <v>244</v>
      </c>
      <c r="N1283" s="851">
        <v>15</v>
      </c>
      <c r="O1283" s="851">
        <v>3660</v>
      </c>
      <c r="P1283" s="845">
        <v>0.7142857142857143</v>
      </c>
      <c r="Q1283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394.99900000000002</v>
      </c>
      <c r="C5" s="114">
        <v>233.898</v>
      </c>
      <c r="D5" s="114">
        <v>443.42599999999999</v>
      </c>
      <c r="E5" s="424">
        <f>IF(OR(D5=0,B5=0),"",D5/B5)</f>
        <v>1.1226003103805324</v>
      </c>
      <c r="F5" s="129">
        <f>IF(OR(D5=0,C5=0),"",D5/C5)</f>
        <v>1.8958092843889216</v>
      </c>
      <c r="G5" s="130">
        <v>152</v>
      </c>
      <c r="H5" s="114">
        <v>122</v>
      </c>
      <c r="I5" s="114">
        <v>116</v>
      </c>
      <c r="J5" s="424">
        <f>IF(OR(I5=0,G5=0),"",I5/G5)</f>
        <v>0.76315789473684215</v>
      </c>
      <c r="K5" s="131">
        <f>IF(OR(I5=0,H5=0),"",I5/H5)</f>
        <v>0.95081967213114749</v>
      </c>
      <c r="L5" s="121"/>
      <c r="M5" s="121"/>
      <c r="N5" s="7">
        <f>D5-C5</f>
        <v>209.52799999999999</v>
      </c>
      <c r="O5" s="8">
        <f>I5-H5</f>
        <v>-6</v>
      </c>
      <c r="P5" s="7">
        <f>D5-B5</f>
        <v>48.426999999999964</v>
      </c>
      <c r="Q5" s="8">
        <f>I5-G5</f>
        <v>-36</v>
      </c>
    </row>
    <row r="6" spans="1:17" ht="14.4" hidden="1" customHeight="1" outlineLevel="1" x14ac:dyDescent="0.3">
      <c r="A6" s="441" t="s">
        <v>168</v>
      </c>
      <c r="B6" s="120">
        <v>111.154</v>
      </c>
      <c r="C6" s="113">
        <v>39.96</v>
      </c>
      <c r="D6" s="113">
        <v>51.415999999999997</v>
      </c>
      <c r="E6" s="424">
        <f t="shared" ref="E6:E12" si="0">IF(OR(D6=0,B6=0),"",D6/B6)</f>
        <v>0.46256544973640173</v>
      </c>
      <c r="F6" s="129">
        <f t="shared" ref="F6:F12" si="1">IF(OR(D6=0,C6=0),"",D6/C6)</f>
        <v>1.2866866866866866</v>
      </c>
      <c r="G6" s="133">
        <v>17</v>
      </c>
      <c r="H6" s="113">
        <v>8</v>
      </c>
      <c r="I6" s="113">
        <v>10</v>
      </c>
      <c r="J6" s="425">
        <f t="shared" ref="J6:J12" si="2">IF(OR(I6=0,G6=0),"",I6/G6)</f>
        <v>0.58823529411764708</v>
      </c>
      <c r="K6" s="134">
        <f t="shared" ref="K6:K12" si="3">IF(OR(I6=0,H6=0),"",I6/H6)</f>
        <v>1.25</v>
      </c>
      <c r="L6" s="121"/>
      <c r="M6" s="121"/>
      <c r="N6" s="5">
        <f t="shared" ref="N6:N13" si="4">D6-C6</f>
        <v>11.455999999999996</v>
      </c>
      <c r="O6" s="6">
        <f t="shared" ref="O6:O13" si="5">I6-H6</f>
        <v>2</v>
      </c>
      <c r="P6" s="5">
        <f t="shared" ref="P6:P13" si="6">D6-B6</f>
        <v>-59.738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267.89499999999998</v>
      </c>
      <c r="C7" s="113">
        <v>89.97</v>
      </c>
      <c r="D7" s="113">
        <v>116.381</v>
      </c>
      <c r="E7" s="424">
        <f t="shared" si="0"/>
        <v>0.43442766755631873</v>
      </c>
      <c r="F7" s="129">
        <f t="shared" si="1"/>
        <v>1.2935534066911192</v>
      </c>
      <c r="G7" s="133">
        <v>62</v>
      </c>
      <c r="H7" s="113">
        <v>54</v>
      </c>
      <c r="I7" s="113">
        <v>56</v>
      </c>
      <c r="J7" s="425">
        <f t="shared" si="2"/>
        <v>0.90322580645161288</v>
      </c>
      <c r="K7" s="134">
        <f t="shared" si="3"/>
        <v>1.037037037037037</v>
      </c>
      <c r="L7" s="121"/>
      <c r="M7" s="121"/>
      <c r="N7" s="5">
        <f t="shared" si="4"/>
        <v>26.411000000000001</v>
      </c>
      <c r="O7" s="6">
        <f t="shared" si="5"/>
        <v>2</v>
      </c>
      <c r="P7" s="5">
        <f t="shared" si="6"/>
        <v>-151.51399999999998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9.1069999999999993</v>
      </c>
      <c r="C8" s="113">
        <v>21.24</v>
      </c>
      <c r="D8" s="113">
        <v>40.661999999999999</v>
      </c>
      <c r="E8" s="424">
        <f t="shared" si="0"/>
        <v>4.4649170967387724</v>
      </c>
      <c r="F8" s="129">
        <f t="shared" si="1"/>
        <v>1.9144067796610171</v>
      </c>
      <c r="G8" s="133">
        <v>6</v>
      </c>
      <c r="H8" s="113">
        <v>14</v>
      </c>
      <c r="I8" s="113">
        <v>8</v>
      </c>
      <c r="J8" s="425">
        <f t="shared" si="2"/>
        <v>1.3333333333333333</v>
      </c>
      <c r="K8" s="134">
        <f t="shared" si="3"/>
        <v>0.5714285714285714</v>
      </c>
      <c r="L8" s="121"/>
      <c r="M8" s="121"/>
      <c r="N8" s="5">
        <f t="shared" si="4"/>
        <v>19.422000000000001</v>
      </c>
      <c r="O8" s="6">
        <f t="shared" si="5"/>
        <v>-6</v>
      </c>
      <c r="P8" s="5">
        <f t="shared" si="6"/>
        <v>31.555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24.43</v>
      </c>
      <c r="C10" s="113">
        <v>80.388999999999996</v>
      </c>
      <c r="D10" s="113">
        <v>71.378</v>
      </c>
      <c r="E10" s="424">
        <f t="shared" si="0"/>
        <v>2.9217355710192385</v>
      </c>
      <c r="F10" s="129">
        <f t="shared" si="1"/>
        <v>0.88790754954036</v>
      </c>
      <c r="G10" s="133">
        <v>20</v>
      </c>
      <c r="H10" s="113">
        <v>17</v>
      </c>
      <c r="I10" s="113">
        <v>24</v>
      </c>
      <c r="J10" s="425">
        <f t="shared" si="2"/>
        <v>1.2</v>
      </c>
      <c r="K10" s="134">
        <f t="shared" si="3"/>
        <v>1.411764705882353</v>
      </c>
      <c r="L10" s="121"/>
      <c r="M10" s="121"/>
      <c r="N10" s="5">
        <f t="shared" si="4"/>
        <v>-9.0109999999999957</v>
      </c>
      <c r="O10" s="6">
        <f t="shared" si="5"/>
        <v>7</v>
      </c>
      <c r="P10" s="5">
        <f t="shared" si="6"/>
        <v>46.948</v>
      </c>
      <c r="Q10" s="6">
        <f t="shared" si="7"/>
        <v>4</v>
      </c>
    </row>
    <row r="11" spans="1:17" ht="14.4" hidden="1" customHeight="1" outlineLevel="1" x14ac:dyDescent="0.3">
      <c r="A11" s="441" t="s">
        <v>173</v>
      </c>
      <c r="B11" s="120">
        <v>108.889</v>
      </c>
      <c r="C11" s="113">
        <v>136.58099999999999</v>
      </c>
      <c r="D11" s="113">
        <v>12.382</v>
      </c>
      <c r="E11" s="424">
        <f t="shared" si="0"/>
        <v>0.11371212886517462</v>
      </c>
      <c r="F11" s="129">
        <f t="shared" si="1"/>
        <v>9.0656826352128045E-2</v>
      </c>
      <c r="G11" s="133">
        <v>26</v>
      </c>
      <c r="H11" s="113">
        <v>17</v>
      </c>
      <c r="I11" s="113">
        <v>8</v>
      </c>
      <c r="J11" s="425">
        <f t="shared" si="2"/>
        <v>0.30769230769230771</v>
      </c>
      <c r="K11" s="134">
        <f t="shared" si="3"/>
        <v>0.47058823529411764</v>
      </c>
      <c r="L11" s="121"/>
      <c r="M11" s="121"/>
      <c r="N11" s="5">
        <f t="shared" si="4"/>
        <v>-124.19899999999998</v>
      </c>
      <c r="O11" s="6">
        <f t="shared" si="5"/>
        <v>-9</v>
      </c>
      <c r="P11" s="5">
        <f t="shared" si="6"/>
        <v>-96.506999999999991</v>
      </c>
      <c r="Q11" s="6">
        <f t="shared" si="7"/>
        <v>-18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7.2</v>
      </c>
      <c r="D12" s="239">
        <v>0.76300000000000001</v>
      </c>
      <c r="E12" s="424" t="str">
        <f t="shared" si="0"/>
        <v/>
      </c>
      <c r="F12" s="129">
        <f t="shared" si="1"/>
        <v>0.10597222222222222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-6.4370000000000003</v>
      </c>
      <c r="O12" s="244">
        <f t="shared" si="5"/>
        <v>0</v>
      </c>
      <c r="P12" s="243">
        <f t="shared" si="6"/>
        <v>0.76300000000000001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916.47399999999993</v>
      </c>
      <c r="C13" s="116">
        <f>SUM(C5:C12)</f>
        <v>609.23800000000006</v>
      </c>
      <c r="D13" s="116">
        <f>SUM(D5:D12)</f>
        <v>736.40800000000002</v>
      </c>
      <c r="E13" s="420">
        <f>IF(OR(D13=0,B13=0),0,D13/B13)</f>
        <v>0.80352306775751425</v>
      </c>
      <c r="F13" s="135">
        <f>IF(OR(D13=0,C13=0),0,D13/C13)</f>
        <v>1.2087361589395276</v>
      </c>
      <c r="G13" s="136">
        <f>SUM(G5:G12)</f>
        <v>283</v>
      </c>
      <c r="H13" s="116">
        <f>SUM(H5:H12)</f>
        <v>233</v>
      </c>
      <c r="I13" s="116">
        <f>SUM(I5:I12)</f>
        <v>223</v>
      </c>
      <c r="J13" s="420">
        <f>IF(OR(I13=0,G13=0),0,I13/G13)</f>
        <v>0.78798586572438167</v>
      </c>
      <c r="K13" s="137">
        <f>IF(OR(I13=0,H13=0),0,I13/H13)</f>
        <v>0.9570815450643777</v>
      </c>
      <c r="L13" s="121"/>
      <c r="M13" s="121"/>
      <c r="N13" s="127">
        <f t="shared" si="4"/>
        <v>127.16999999999996</v>
      </c>
      <c r="O13" s="138">
        <f t="shared" si="5"/>
        <v>-10</v>
      </c>
      <c r="P13" s="127">
        <f t="shared" si="6"/>
        <v>-180.06599999999992</v>
      </c>
      <c r="Q13" s="138">
        <f t="shared" si="7"/>
        <v>-60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394.99900000000002</v>
      </c>
      <c r="C18" s="114">
        <v>233.898</v>
      </c>
      <c r="D18" s="114">
        <v>443.42599999999999</v>
      </c>
      <c r="E18" s="424">
        <f>IF(OR(D18=0,B18=0),"",D18/B18)</f>
        <v>1.1226003103805324</v>
      </c>
      <c r="F18" s="129">
        <f>IF(OR(D18=0,C18=0),"",D18/C18)</f>
        <v>1.8958092843889216</v>
      </c>
      <c r="G18" s="119">
        <v>152</v>
      </c>
      <c r="H18" s="114">
        <v>122</v>
      </c>
      <c r="I18" s="114">
        <v>116</v>
      </c>
      <c r="J18" s="424">
        <f>IF(OR(I18=0,G18=0),"",I18/G18)</f>
        <v>0.76315789473684215</v>
      </c>
      <c r="K18" s="131">
        <f>IF(OR(I18=0,H18=0),"",I18/H18)</f>
        <v>0.95081967213114749</v>
      </c>
      <c r="L18" s="659">
        <v>0.91871999999999998</v>
      </c>
      <c r="M18" s="660"/>
      <c r="N18" s="145">
        <f t="shared" ref="N18:N26" si="8">D18-C18</f>
        <v>209.52799999999999</v>
      </c>
      <c r="O18" s="146">
        <f t="shared" ref="O18:O26" si="9">I18-H18</f>
        <v>-6</v>
      </c>
      <c r="P18" s="145">
        <f t="shared" ref="P18:P26" si="10">D18-B18</f>
        <v>48.426999999999964</v>
      </c>
      <c r="Q18" s="146">
        <f t="shared" ref="Q18:Q26" si="11">I18-G18</f>
        <v>-36</v>
      </c>
    </row>
    <row r="19" spans="1:17" ht="14.4" hidden="1" customHeight="1" outlineLevel="1" x14ac:dyDescent="0.3">
      <c r="A19" s="441" t="s">
        <v>168</v>
      </c>
      <c r="B19" s="120">
        <v>111.154</v>
      </c>
      <c r="C19" s="113">
        <v>39.96</v>
      </c>
      <c r="D19" s="113">
        <v>51.415999999999997</v>
      </c>
      <c r="E19" s="425">
        <f t="shared" ref="E19:E25" si="12">IF(OR(D19=0,B19=0),"",D19/B19)</f>
        <v>0.46256544973640173</v>
      </c>
      <c r="F19" s="132">
        <f t="shared" ref="F19:F25" si="13">IF(OR(D19=0,C19=0),"",D19/C19)</f>
        <v>1.2866866866866866</v>
      </c>
      <c r="G19" s="120">
        <v>17</v>
      </c>
      <c r="H19" s="113">
        <v>8</v>
      </c>
      <c r="I19" s="113">
        <v>10</v>
      </c>
      <c r="J19" s="425">
        <f t="shared" ref="J19:J25" si="14">IF(OR(I19=0,G19=0),"",I19/G19)</f>
        <v>0.58823529411764708</v>
      </c>
      <c r="K19" s="134">
        <f t="shared" ref="K19:K25" si="15">IF(OR(I19=0,H19=0),"",I19/H19)</f>
        <v>1.25</v>
      </c>
      <c r="L19" s="659">
        <v>0.99456</v>
      </c>
      <c r="M19" s="660"/>
      <c r="N19" s="147">
        <f t="shared" si="8"/>
        <v>11.455999999999996</v>
      </c>
      <c r="O19" s="148">
        <f t="shared" si="9"/>
        <v>2</v>
      </c>
      <c r="P19" s="147">
        <f t="shared" si="10"/>
        <v>-59.738</v>
      </c>
      <c r="Q19" s="148">
        <f t="shared" si="11"/>
        <v>-7</v>
      </c>
    </row>
    <row r="20" spans="1:17" ht="14.4" hidden="1" customHeight="1" outlineLevel="1" x14ac:dyDescent="0.3">
      <c r="A20" s="441" t="s">
        <v>169</v>
      </c>
      <c r="B20" s="120">
        <v>267.89499999999998</v>
      </c>
      <c r="C20" s="113">
        <v>89.97</v>
      </c>
      <c r="D20" s="113">
        <v>116.381</v>
      </c>
      <c r="E20" s="425">
        <f t="shared" si="12"/>
        <v>0.43442766755631873</v>
      </c>
      <c r="F20" s="132">
        <f t="shared" si="13"/>
        <v>1.2935534066911192</v>
      </c>
      <c r="G20" s="120">
        <v>62</v>
      </c>
      <c r="H20" s="113">
        <v>54</v>
      </c>
      <c r="I20" s="113">
        <v>56</v>
      </c>
      <c r="J20" s="425">
        <f t="shared" si="14"/>
        <v>0.90322580645161288</v>
      </c>
      <c r="K20" s="134">
        <f t="shared" si="15"/>
        <v>1.037037037037037</v>
      </c>
      <c r="L20" s="659">
        <v>0.96671999999999991</v>
      </c>
      <c r="M20" s="660"/>
      <c r="N20" s="147">
        <f t="shared" si="8"/>
        <v>26.411000000000001</v>
      </c>
      <c r="O20" s="148">
        <f t="shared" si="9"/>
        <v>2</v>
      </c>
      <c r="P20" s="147">
        <f t="shared" si="10"/>
        <v>-151.51399999999998</v>
      </c>
      <c r="Q20" s="148">
        <f t="shared" si="11"/>
        <v>-6</v>
      </c>
    </row>
    <row r="21" spans="1:17" ht="14.4" hidden="1" customHeight="1" outlineLevel="1" x14ac:dyDescent="0.3">
      <c r="A21" s="441" t="s">
        <v>170</v>
      </c>
      <c r="B21" s="120">
        <v>9.1069999999999993</v>
      </c>
      <c r="C21" s="113">
        <v>21.24</v>
      </c>
      <c r="D21" s="113">
        <v>40.661999999999999</v>
      </c>
      <c r="E21" s="425">
        <f t="shared" si="12"/>
        <v>4.4649170967387724</v>
      </c>
      <c r="F21" s="132">
        <f t="shared" si="13"/>
        <v>1.9144067796610171</v>
      </c>
      <c r="G21" s="120">
        <v>6</v>
      </c>
      <c r="H21" s="113">
        <v>14</v>
      </c>
      <c r="I21" s="113">
        <v>8</v>
      </c>
      <c r="J21" s="425">
        <f t="shared" si="14"/>
        <v>1.3333333333333333</v>
      </c>
      <c r="K21" s="134">
        <f t="shared" si="15"/>
        <v>0.5714285714285714</v>
      </c>
      <c r="L21" s="659">
        <v>1.11744</v>
      </c>
      <c r="M21" s="660"/>
      <c r="N21" s="147">
        <f t="shared" si="8"/>
        <v>19.422000000000001</v>
      </c>
      <c r="O21" s="148">
        <f t="shared" si="9"/>
        <v>-6</v>
      </c>
      <c r="P21" s="147">
        <f t="shared" si="10"/>
        <v>31.555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24.43</v>
      </c>
      <c r="C23" s="113">
        <v>80.388999999999996</v>
      </c>
      <c r="D23" s="113">
        <v>71.378</v>
      </c>
      <c r="E23" s="425">
        <f t="shared" si="12"/>
        <v>2.9217355710192385</v>
      </c>
      <c r="F23" s="132">
        <f t="shared" si="13"/>
        <v>0.88790754954036</v>
      </c>
      <c r="G23" s="120">
        <v>20</v>
      </c>
      <c r="H23" s="113">
        <v>17</v>
      </c>
      <c r="I23" s="113">
        <v>24</v>
      </c>
      <c r="J23" s="425">
        <f t="shared" si="14"/>
        <v>1.2</v>
      </c>
      <c r="K23" s="134">
        <f t="shared" si="15"/>
        <v>1.411764705882353</v>
      </c>
      <c r="L23" s="659">
        <v>0.98495999999999995</v>
      </c>
      <c r="M23" s="660"/>
      <c r="N23" s="147">
        <f t="shared" si="8"/>
        <v>-9.0109999999999957</v>
      </c>
      <c r="O23" s="148">
        <f t="shared" si="9"/>
        <v>7</v>
      </c>
      <c r="P23" s="147">
        <f t="shared" si="10"/>
        <v>46.948</v>
      </c>
      <c r="Q23" s="148">
        <f t="shared" si="11"/>
        <v>4</v>
      </c>
    </row>
    <row r="24" spans="1:17" ht="14.4" hidden="1" customHeight="1" outlineLevel="1" x14ac:dyDescent="0.3">
      <c r="A24" s="441" t="s">
        <v>173</v>
      </c>
      <c r="B24" s="120">
        <v>108.889</v>
      </c>
      <c r="C24" s="113">
        <v>136.58099999999999</v>
      </c>
      <c r="D24" s="113">
        <v>12.382</v>
      </c>
      <c r="E24" s="425">
        <f t="shared" si="12"/>
        <v>0.11371212886517462</v>
      </c>
      <c r="F24" s="132">
        <f t="shared" si="13"/>
        <v>9.0656826352128045E-2</v>
      </c>
      <c r="G24" s="120">
        <v>26</v>
      </c>
      <c r="H24" s="113">
        <v>17</v>
      </c>
      <c r="I24" s="113">
        <v>8</v>
      </c>
      <c r="J24" s="425">
        <f t="shared" si="14"/>
        <v>0.30769230769230771</v>
      </c>
      <c r="K24" s="134">
        <f t="shared" si="15"/>
        <v>0.47058823529411764</v>
      </c>
      <c r="L24" s="659">
        <v>1.0147199999999998</v>
      </c>
      <c r="M24" s="660"/>
      <c r="N24" s="147">
        <f t="shared" si="8"/>
        <v>-124.19899999999998</v>
      </c>
      <c r="O24" s="148">
        <f t="shared" si="9"/>
        <v>-9</v>
      </c>
      <c r="P24" s="147">
        <f t="shared" si="10"/>
        <v>-96.506999999999991</v>
      </c>
      <c r="Q24" s="148">
        <f t="shared" si="11"/>
        <v>-18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7.2</v>
      </c>
      <c r="D25" s="239">
        <v>0.76300000000000001</v>
      </c>
      <c r="E25" s="426" t="str">
        <f t="shared" si="12"/>
        <v/>
      </c>
      <c r="F25" s="240">
        <f t="shared" si="13"/>
        <v>0.10597222222222222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-6.4370000000000003</v>
      </c>
      <c r="O25" s="246">
        <f t="shared" si="9"/>
        <v>0</v>
      </c>
      <c r="P25" s="245">
        <f t="shared" si="10"/>
        <v>0.76300000000000001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916.47399999999993</v>
      </c>
      <c r="C26" s="150">
        <f>SUM(C18:C25)</f>
        <v>609.23800000000006</v>
      </c>
      <c r="D26" s="150">
        <f>SUM(D18:D25)</f>
        <v>736.40800000000002</v>
      </c>
      <c r="E26" s="421">
        <f>IF(OR(D26=0,B26=0),0,D26/B26)</f>
        <v>0.80352306775751425</v>
      </c>
      <c r="F26" s="151">
        <f>IF(OR(D26=0,C26=0),0,D26/C26)</f>
        <v>1.2087361589395276</v>
      </c>
      <c r="G26" s="149">
        <f>SUM(G18:G25)</f>
        <v>283</v>
      </c>
      <c r="H26" s="150">
        <f>SUM(H18:H25)</f>
        <v>233</v>
      </c>
      <c r="I26" s="150">
        <f>SUM(I18:I25)</f>
        <v>223</v>
      </c>
      <c r="J26" s="421">
        <f>IF(OR(I26=0,G26=0),0,I26/G26)</f>
        <v>0.78798586572438167</v>
      </c>
      <c r="K26" s="152">
        <f>IF(OR(I26=0,H26=0),0,I26/H26)</f>
        <v>0.9570815450643777</v>
      </c>
      <c r="L26" s="121"/>
      <c r="M26" s="121"/>
      <c r="N26" s="143">
        <f t="shared" si="8"/>
        <v>127.16999999999996</v>
      </c>
      <c r="O26" s="153">
        <f t="shared" si="9"/>
        <v>-10</v>
      </c>
      <c r="P26" s="143">
        <f t="shared" si="10"/>
        <v>-180.06599999999992</v>
      </c>
      <c r="Q26" s="153">
        <f t="shared" si="11"/>
        <v>-60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458</v>
      </c>
      <c r="C33" s="199">
        <v>544</v>
      </c>
      <c r="D33" s="84">
        <f>IF(C33="","",C33-B33)</f>
        <v>86</v>
      </c>
      <c r="E33" s="85">
        <f>IF(C33="","",C33/B33)</f>
        <v>1.1877729257641922</v>
      </c>
      <c r="F33" s="86">
        <v>175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1256</v>
      </c>
      <c r="C34" s="200">
        <v>1455</v>
      </c>
      <c r="D34" s="87">
        <f t="shared" ref="D34:D45" si="0">IF(C34="","",C34-B34)</f>
        <v>199</v>
      </c>
      <c r="E34" s="88">
        <f t="shared" ref="E34:E45" si="1">IF(C34="","",C34/B34)</f>
        <v>1.1584394904458599</v>
      </c>
      <c r="F34" s="89">
        <v>397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2072</v>
      </c>
      <c r="C35" s="200">
        <v>2533</v>
      </c>
      <c r="D35" s="87">
        <f t="shared" si="0"/>
        <v>461</v>
      </c>
      <c r="E35" s="88">
        <f t="shared" si="1"/>
        <v>1.2224903474903475</v>
      </c>
      <c r="F35" s="89">
        <v>805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6163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6084</v>
      </c>
      <c r="B5" s="950">
        <v>8</v>
      </c>
      <c r="C5" s="951">
        <v>222.84</v>
      </c>
      <c r="D5" s="952">
        <v>42.5</v>
      </c>
      <c r="E5" s="953">
        <v>4</v>
      </c>
      <c r="F5" s="954">
        <v>111.3</v>
      </c>
      <c r="G5" s="955">
        <v>45</v>
      </c>
      <c r="H5" s="956">
        <v>8</v>
      </c>
      <c r="I5" s="957">
        <v>213.95</v>
      </c>
      <c r="J5" s="958">
        <v>40.299999999999997</v>
      </c>
      <c r="K5" s="959">
        <v>27.6</v>
      </c>
      <c r="L5" s="960">
        <v>13</v>
      </c>
      <c r="M5" s="960">
        <v>117</v>
      </c>
      <c r="N5" s="961">
        <v>39</v>
      </c>
      <c r="O5" s="960" t="s">
        <v>6085</v>
      </c>
      <c r="P5" s="962" t="s">
        <v>6086</v>
      </c>
      <c r="Q5" s="963">
        <f>H5-B5</f>
        <v>0</v>
      </c>
      <c r="R5" s="978">
        <f>I5-C5</f>
        <v>-8.8900000000000148</v>
      </c>
      <c r="S5" s="963">
        <f>H5-E5</f>
        <v>4</v>
      </c>
      <c r="T5" s="978">
        <f>I5-F5</f>
        <v>102.64999999999999</v>
      </c>
      <c r="U5" s="988">
        <v>312</v>
      </c>
      <c r="V5" s="950">
        <v>322.39999999999998</v>
      </c>
      <c r="W5" s="950">
        <v>10.399999999999977</v>
      </c>
      <c r="X5" s="989">
        <v>1.0333333333333332</v>
      </c>
      <c r="Y5" s="990">
        <v>52</v>
      </c>
    </row>
    <row r="6" spans="1:25" ht="14.4" customHeight="1" x14ac:dyDescent="0.3">
      <c r="A6" s="947" t="s">
        <v>6087</v>
      </c>
      <c r="B6" s="928">
        <v>1</v>
      </c>
      <c r="C6" s="929">
        <v>11.18</v>
      </c>
      <c r="D6" s="930">
        <v>24</v>
      </c>
      <c r="E6" s="931"/>
      <c r="F6" s="911"/>
      <c r="G6" s="912"/>
      <c r="H6" s="913">
        <v>1</v>
      </c>
      <c r="I6" s="914">
        <v>13.93</v>
      </c>
      <c r="J6" s="915">
        <v>37</v>
      </c>
      <c r="K6" s="916">
        <v>7.77</v>
      </c>
      <c r="L6" s="917">
        <v>5</v>
      </c>
      <c r="M6" s="917">
        <v>45</v>
      </c>
      <c r="N6" s="918">
        <v>15</v>
      </c>
      <c r="O6" s="917" t="s">
        <v>6085</v>
      </c>
      <c r="P6" s="932" t="s">
        <v>6088</v>
      </c>
      <c r="Q6" s="919">
        <f t="shared" ref="Q6:R45" si="0">H6-B6</f>
        <v>0</v>
      </c>
      <c r="R6" s="979">
        <f t="shared" si="0"/>
        <v>2.75</v>
      </c>
      <c r="S6" s="919">
        <f t="shared" ref="S6:S45" si="1">H6-E6</f>
        <v>1</v>
      </c>
      <c r="T6" s="979">
        <f t="shared" ref="T6:T45" si="2">I6-F6</f>
        <v>13.93</v>
      </c>
      <c r="U6" s="986">
        <v>15</v>
      </c>
      <c r="V6" s="928">
        <v>37</v>
      </c>
      <c r="W6" s="928">
        <v>22</v>
      </c>
      <c r="X6" s="984">
        <v>2.4666666666666668</v>
      </c>
      <c r="Y6" s="982">
        <v>22</v>
      </c>
    </row>
    <row r="7" spans="1:25" ht="14.4" customHeight="1" x14ac:dyDescent="0.3">
      <c r="A7" s="947" t="s">
        <v>6089</v>
      </c>
      <c r="B7" s="928">
        <v>1</v>
      </c>
      <c r="C7" s="929">
        <v>5.82</v>
      </c>
      <c r="D7" s="930">
        <v>19</v>
      </c>
      <c r="E7" s="913"/>
      <c r="F7" s="914"/>
      <c r="G7" s="920"/>
      <c r="H7" s="917"/>
      <c r="I7" s="911"/>
      <c r="J7" s="912"/>
      <c r="K7" s="916">
        <v>5.82</v>
      </c>
      <c r="L7" s="917">
        <v>5</v>
      </c>
      <c r="M7" s="917">
        <v>48</v>
      </c>
      <c r="N7" s="918">
        <v>16</v>
      </c>
      <c r="O7" s="917" t="s">
        <v>6085</v>
      </c>
      <c r="P7" s="932" t="s">
        <v>6090</v>
      </c>
      <c r="Q7" s="919">
        <f t="shared" si="0"/>
        <v>-1</v>
      </c>
      <c r="R7" s="979">
        <f t="shared" si="0"/>
        <v>-5.82</v>
      </c>
      <c r="S7" s="919">
        <f t="shared" si="1"/>
        <v>0</v>
      </c>
      <c r="T7" s="979">
        <f t="shared" si="2"/>
        <v>0</v>
      </c>
      <c r="U7" s="986" t="s">
        <v>592</v>
      </c>
      <c r="V7" s="928" t="s">
        <v>592</v>
      </c>
      <c r="W7" s="928" t="s">
        <v>592</v>
      </c>
      <c r="X7" s="984" t="s">
        <v>592</v>
      </c>
      <c r="Y7" s="982"/>
    </row>
    <row r="8" spans="1:25" ht="14.4" customHeight="1" x14ac:dyDescent="0.3">
      <c r="A8" s="948" t="s">
        <v>6091</v>
      </c>
      <c r="B8" s="934">
        <v>7</v>
      </c>
      <c r="C8" s="935">
        <v>50.4</v>
      </c>
      <c r="D8" s="933">
        <v>24</v>
      </c>
      <c r="E8" s="936">
        <v>12</v>
      </c>
      <c r="F8" s="937">
        <v>85.25</v>
      </c>
      <c r="G8" s="921">
        <v>23</v>
      </c>
      <c r="H8" s="938">
        <v>7</v>
      </c>
      <c r="I8" s="939">
        <v>58.31</v>
      </c>
      <c r="J8" s="922">
        <v>24.3</v>
      </c>
      <c r="K8" s="940">
        <v>7.2</v>
      </c>
      <c r="L8" s="938">
        <v>7</v>
      </c>
      <c r="M8" s="938">
        <v>60</v>
      </c>
      <c r="N8" s="941">
        <v>20</v>
      </c>
      <c r="O8" s="938" t="s">
        <v>6085</v>
      </c>
      <c r="P8" s="942" t="s">
        <v>6092</v>
      </c>
      <c r="Q8" s="943">
        <f t="shared" si="0"/>
        <v>0</v>
      </c>
      <c r="R8" s="980">
        <f t="shared" si="0"/>
        <v>7.9100000000000037</v>
      </c>
      <c r="S8" s="943">
        <f t="shared" si="1"/>
        <v>-5</v>
      </c>
      <c r="T8" s="980">
        <f t="shared" si="2"/>
        <v>-26.939999999999998</v>
      </c>
      <c r="U8" s="987">
        <v>140</v>
      </c>
      <c r="V8" s="934">
        <v>170.1</v>
      </c>
      <c r="W8" s="934">
        <v>30.099999999999994</v>
      </c>
      <c r="X8" s="985">
        <v>1.2149999999999999</v>
      </c>
      <c r="Y8" s="983">
        <v>33</v>
      </c>
    </row>
    <row r="9" spans="1:25" ht="14.4" customHeight="1" x14ac:dyDescent="0.3">
      <c r="A9" s="947" t="s">
        <v>6093</v>
      </c>
      <c r="B9" s="923">
        <v>4</v>
      </c>
      <c r="C9" s="924">
        <v>8.9499999999999993</v>
      </c>
      <c r="D9" s="925">
        <v>4</v>
      </c>
      <c r="E9" s="931"/>
      <c r="F9" s="911"/>
      <c r="G9" s="912"/>
      <c r="H9" s="917"/>
      <c r="I9" s="911"/>
      <c r="J9" s="912"/>
      <c r="K9" s="916">
        <v>2.2400000000000002</v>
      </c>
      <c r="L9" s="917">
        <v>2</v>
      </c>
      <c r="M9" s="917">
        <v>15</v>
      </c>
      <c r="N9" s="918">
        <v>5</v>
      </c>
      <c r="O9" s="917" t="s">
        <v>6085</v>
      </c>
      <c r="P9" s="932" t="s">
        <v>6094</v>
      </c>
      <c r="Q9" s="919">
        <f t="shared" si="0"/>
        <v>-4</v>
      </c>
      <c r="R9" s="979">
        <f t="shared" si="0"/>
        <v>-8.9499999999999993</v>
      </c>
      <c r="S9" s="919">
        <f t="shared" si="1"/>
        <v>0</v>
      </c>
      <c r="T9" s="979">
        <f t="shared" si="2"/>
        <v>0</v>
      </c>
      <c r="U9" s="986" t="s">
        <v>592</v>
      </c>
      <c r="V9" s="928" t="s">
        <v>592</v>
      </c>
      <c r="W9" s="928" t="s">
        <v>592</v>
      </c>
      <c r="X9" s="984" t="s">
        <v>592</v>
      </c>
      <c r="Y9" s="982"/>
    </row>
    <row r="10" spans="1:25" ht="14.4" customHeight="1" x14ac:dyDescent="0.3">
      <c r="A10" s="948" t="s">
        <v>6095</v>
      </c>
      <c r="B10" s="944">
        <v>1</v>
      </c>
      <c r="C10" s="945">
        <v>2.88</v>
      </c>
      <c r="D10" s="926">
        <v>2</v>
      </c>
      <c r="E10" s="946"/>
      <c r="F10" s="939"/>
      <c r="G10" s="927"/>
      <c r="H10" s="938">
        <v>2</v>
      </c>
      <c r="I10" s="939">
        <v>5.77</v>
      </c>
      <c r="J10" s="922">
        <v>11</v>
      </c>
      <c r="K10" s="940">
        <v>2.88</v>
      </c>
      <c r="L10" s="938">
        <v>2</v>
      </c>
      <c r="M10" s="938">
        <v>18</v>
      </c>
      <c r="N10" s="941">
        <v>6</v>
      </c>
      <c r="O10" s="938" t="s">
        <v>6085</v>
      </c>
      <c r="P10" s="942" t="s">
        <v>6096</v>
      </c>
      <c r="Q10" s="943">
        <f t="shared" si="0"/>
        <v>1</v>
      </c>
      <c r="R10" s="980">
        <f t="shared" si="0"/>
        <v>2.8899999999999997</v>
      </c>
      <c r="S10" s="943">
        <f t="shared" si="1"/>
        <v>2</v>
      </c>
      <c r="T10" s="980">
        <f t="shared" si="2"/>
        <v>5.77</v>
      </c>
      <c r="U10" s="987">
        <v>12</v>
      </c>
      <c r="V10" s="934">
        <v>22</v>
      </c>
      <c r="W10" s="934">
        <v>10</v>
      </c>
      <c r="X10" s="985">
        <v>1.8333333333333333</v>
      </c>
      <c r="Y10" s="983">
        <v>12</v>
      </c>
    </row>
    <row r="11" spans="1:25" ht="14.4" customHeight="1" x14ac:dyDescent="0.3">
      <c r="A11" s="948" t="s">
        <v>6097</v>
      </c>
      <c r="B11" s="944">
        <v>7</v>
      </c>
      <c r="C11" s="945">
        <v>30.82</v>
      </c>
      <c r="D11" s="926">
        <v>11.4</v>
      </c>
      <c r="E11" s="946"/>
      <c r="F11" s="939"/>
      <c r="G11" s="927"/>
      <c r="H11" s="938">
        <v>3</v>
      </c>
      <c r="I11" s="939">
        <v>13.21</v>
      </c>
      <c r="J11" s="922">
        <v>13</v>
      </c>
      <c r="K11" s="940">
        <v>4.4000000000000004</v>
      </c>
      <c r="L11" s="938">
        <v>3</v>
      </c>
      <c r="M11" s="938">
        <v>24</v>
      </c>
      <c r="N11" s="941">
        <v>8</v>
      </c>
      <c r="O11" s="938" t="s">
        <v>6085</v>
      </c>
      <c r="P11" s="942" t="s">
        <v>6098</v>
      </c>
      <c r="Q11" s="943">
        <f t="shared" si="0"/>
        <v>-4</v>
      </c>
      <c r="R11" s="980">
        <f t="shared" si="0"/>
        <v>-17.61</v>
      </c>
      <c r="S11" s="943">
        <f t="shared" si="1"/>
        <v>3</v>
      </c>
      <c r="T11" s="980">
        <f t="shared" si="2"/>
        <v>13.21</v>
      </c>
      <c r="U11" s="987">
        <v>24</v>
      </c>
      <c r="V11" s="934">
        <v>39</v>
      </c>
      <c r="W11" s="934">
        <v>15</v>
      </c>
      <c r="X11" s="985">
        <v>1.625</v>
      </c>
      <c r="Y11" s="983">
        <v>17</v>
      </c>
    </row>
    <row r="12" spans="1:25" ht="14.4" customHeight="1" x14ac:dyDescent="0.3">
      <c r="A12" s="947" t="s">
        <v>6099</v>
      </c>
      <c r="B12" s="928"/>
      <c r="C12" s="929"/>
      <c r="D12" s="930"/>
      <c r="E12" s="931"/>
      <c r="F12" s="911"/>
      <c r="G12" s="912"/>
      <c r="H12" s="913">
        <v>1</v>
      </c>
      <c r="I12" s="914">
        <v>0.62</v>
      </c>
      <c r="J12" s="915">
        <v>8</v>
      </c>
      <c r="K12" s="916">
        <v>0.48</v>
      </c>
      <c r="L12" s="917">
        <v>2</v>
      </c>
      <c r="M12" s="917">
        <v>18</v>
      </c>
      <c r="N12" s="918">
        <v>6</v>
      </c>
      <c r="O12" s="917" t="s">
        <v>6085</v>
      </c>
      <c r="P12" s="932" t="s">
        <v>6100</v>
      </c>
      <c r="Q12" s="919">
        <f t="shared" si="0"/>
        <v>1</v>
      </c>
      <c r="R12" s="979">
        <f t="shared" si="0"/>
        <v>0.62</v>
      </c>
      <c r="S12" s="919">
        <f t="shared" si="1"/>
        <v>1</v>
      </c>
      <c r="T12" s="979">
        <f t="shared" si="2"/>
        <v>0.62</v>
      </c>
      <c r="U12" s="986">
        <v>6</v>
      </c>
      <c r="V12" s="928">
        <v>8</v>
      </c>
      <c r="W12" s="928">
        <v>2</v>
      </c>
      <c r="X12" s="984">
        <v>1.3333333333333333</v>
      </c>
      <c r="Y12" s="982">
        <v>2</v>
      </c>
    </row>
    <row r="13" spans="1:25" ht="14.4" customHeight="1" x14ac:dyDescent="0.3">
      <c r="A13" s="947" t="s">
        <v>6101</v>
      </c>
      <c r="B13" s="928"/>
      <c r="C13" s="929"/>
      <c r="D13" s="930"/>
      <c r="E13" s="913">
        <v>1</v>
      </c>
      <c r="F13" s="914">
        <v>0.59</v>
      </c>
      <c r="G13" s="920">
        <v>8</v>
      </c>
      <c r="H13" s="917"/>
      <c r="I13" s="911"/>
      <c r="J13" s="912"/>
      <c r="K13" s="916">
        <v>0.51</v>
      </c>
      <c r="L13" s="917">
        <v>2</v>
      </c>
      <c r="M13" s="917">
        <v>15</v>
      </c>
      <c r="N13" s="918">
        <v>5</v>
      </c>
      <c r="O13" s="917" t="s">
        <v>6085</v>
      </c>
      <c r="P13" s="932" t="s">
        <v>6102</v>
      </c>
      <c r="Q13" s="919">
        <f t="shared" si="0"/>
        <v>0</v>
      </c>
      <c r="R13" s="979">
        <f t="shared" si="0"/>
        <v>0</v>
      </c>
      <c r="S13" s="919">
        <f t="shared" si="1"/>
        <v>-1</v>
      </c>
      <c r="T13" s="979">
        <f t="shared" si="2"/>
        <v>-0.59</v>
      </c>
      <c r="U13" s="986" t="s">
        <v>592</v>
      </c>
      <c r="V13" s="928" t="s">
        <v>592</v>
      </c>
      <c r="W13" s="928" t="s">
        <v>592</v>
      </c>
      <c r="X13" s="984" t="s">
        <v>592</v>
      </c>
      <c r="Y13" s="982"/>
    </row>
    <row r="14" spans="1:25" ht="14.4" customHeight="1" x14ac:dyDescent="0.3">
      <c r="A14" s="948" t="s">
        <v>6103</v>
      </c>
      <c r="B14" s="934"/>
      <c r="C14" s="935"/>
      <c r="D14" s="933"/>
      <c r="E14" s="936">
        <v>1</v>
      </c>
      <c r="F14" s="937">
        <v>0.83</v>
      </c>
      <c r="G14" s="921">
        <v>4</v>
      </c>
      <c r="H14" s="938"/>
      <c r="I14" s="939"/>
      <c r="J14" s="927"/>
      <c r="K14" s="940">
        <v>0.83</v>
      </c>
      <c r="L14" s="938">
        <v>2</v>
      </c>
      <c r="M14" s="938">
        <v>21</v>
      </c>
      <c r="N14" s="941">
        <v>7</v>
      </c>
      <c r="O14" s="938" t="s">
        <v>6085</v>
      </c>
      <c r="P14" s="942" t="s">
        <v>6104</v>
      </c>
      <c r="Q14" s="943">
        <f t="shared" si="0"/>
        <v>0</v>
      </c>
      <c r="R14" s="980">
        <f t="shared" si="0"/>
        <v>0</v>
      </c>
      <c r="S14" s="943">
        <f t="shared" si="1"/>
        <v>-1</v>
      </c>
      <c r="T14" s="980">
        <f t="shared" si="2"/>
        <v>-0.83</v>
      </c>
      <c r="U14" s="987" t="s">
        <v>592</v>
      </c>
      <c r="V14" s="934" t="s">
        <v>592</v>
      </c>
      <c r="W14" s="934" t="s">
        <v>592</v>
      </c>
      <c r="X14" s="985" t="s">
        <v>592</v>
      </c>
      <c r="Y14" s="983"/>
    </row>
    <row r="15" spans="1:25" ht="14.4" customHeight="1" x14ac:dyDescent="0.3">
      <c r="A15" s="948" t="s">
        <v>6105</v>
      </c>
      <c r="B15" s="934">
        <v>1</v>
      </c>
      <c r="C15" s="935">
        <v>1.39</v>
      </c>
      <c r="D15" s="933">
        <v>9</v>
      </c>
      <c r="E15" s="936"/>
      <c r="F15" s="937"/>
      <c r="G15" s="921"/>
      <c r="H15" s="938">
        <v>1</v>
      </c>
      <c r="I15" s="939">
        <v>2.59</v>
      </c>
      <c r="J15" s="927">
        <v>9</v>
      </c>
      <c r="K15" s="940">
        <v>1.39</v>
      </c>
      <c r="L15" s="938">
        <v>3</v>
      </c>
      <c r="M15" s="938">
        <v>27</v>
      </c>
      <c r="N15" s="941">
        <v>9</v>
      </c>
      <c r="O15" s="938" t="s">
        <v>6085</v>
      </c>
      <c r="P15" s="942" t="s">
        <v>6106</v>
      </c>
      <c r="Q15" s="943">
        <f t="shared" si="0"/>
        <v>0</v>
      </c>
      <c r="R15" s="980">
        <f t="shared" si="0"/>
        <v>1.2</v>
      </c>
      <c r="S15" s="943">
        <f t="shared" si="1"/>
        <v>1</v>
      </c>
      <c r="T15" s="980">
        <f t="shared" si="2"/>
        <v>2.59</v>
      </c>
      <c r="U15" s="987">
        <v>9</v>
      </c>
      <c r="V15" s="934">
        <v>9</v>
      </c>
      <c r="W15" s="934">
        <v>0</v>
      </c>
      <c r="X15" s="985">
        <v>1</v>
      </c>
      <c r="Y15" s="983"/>
    </row>
    <row r="16" spans="1:25" ht="14.4" customHeight="1" x14ac:dyDescent="0.3">
      <c r="A16" s="947" t="s">
        <v>6107</v>
      </c>
      <c r="B16" s="928">
        <v>7</v>
      </c>
      <c r="C16" s="929">
        <v>23.89</v>
      </c>
      <c r="D16" s="930">
        <v>8.3000000000000007</v>
      </c>
      <c r="E16" s="913">
        <v>7</v>
      </c>
      <c r="F16" s="914">
        <v>8.36</v>
      </c>
      <c r="G16" s="920">
        <v>4.4000000000000004</v>
      </c>
      <c r="H16" s="917">
        <v>5</v>
      </c>
      <c r="I16" s="911">
        <v>11.05</v>
      </c>
      <c r="J16" s="915">
        <v>6.4</v>
      </c>
      <c r="K16" s="916">
        <v>0.56999999999999995</v>
      </c>
      <c r="L16" s="917">
        <v>2</v>
      </c>
      <c r="M16" s="917">
        <v>18</v>
      </c>
      <c r="N16" s="918">
        <v>6</v>
      </c>
      <c r="O16" s="917" t="s">
        <v>6085</v>
      </c>
      <c r="P16" s="932" t="s">
        <v>6108</v>
      </c>
      <c r="Q16" s="919">
        <f t="shared" si="0"/>
        <v>-2</v>
      </c>
      <c r="R16" s="979">
        <f t="shared" si="0"/>
        <v>-12.84</v>
      </c>
      <c r="S16" s="919">
        <f t="shared" si="1"/>
        <v>-2</v>
      </c>
      <c r="T16" s="979">
        <f t="shared" si="2"/>
        <v>2.6900000000000013</v>
      </c>
      <c r="U16" s="986">
        <v>30</v>
      </c>
      <c r="V16" s="928">
        <v>32</v>
      </c>
      <c r="W16" s="928">
        <v>2</v>
      </c>
      <c r="X16" s="984">
        <v>1.0666666666666667</v>
      </c>
      <c r="Y16" s="982">
        <v>8</v>
      </c>
    </row>
    <row r="17" spans="1:25" ht="14.4" customHeight="1" x14ac:dyDescent="0.3">
      <c r="A17" s="948" t="s">
        <v>6109</v>
      </c>
      <c r="B17" s="934">
        <v>1</v>
      </c>
      <c r="C17" s="935">
        <v>0.72</v>
      </c>
      <c r="D17" s="933">
        <v>7</v>
      </c>
      <c r="E17" s="936">
        <v>1</v>
      </c>
      <c r="F17" s="937">
        <v>8.14</v>
      </c>
      <c r="G17" s="921">
        <v>2</v>
      </c>
      <c r="H17" s="938"/>
      <c r="I17" s="939"/>
      <c r="J17" s="927"/>
      <c r="K17" s="940">
        <v>0.72</v>
      </c>
      <c r="L17" s="938">
        <v>3</v>
      </c>
      <c r="M17" s="938">
        <v>24</v>
      </c>
      <c r="N17" s="941">
        <v>8</v>
      </c>
      <c r="O17" s="938" t="s">
        <v>6085</v>
      </c>
      <c r="P17" s="942" t="s">
        <v>6110</v>
      </c>
      <c r="Q17" s="943">
        <f t="shared" si="0"/>
        <v>-1</v>
      </c>
      <c r="R17" s="980">
        <f t="shared" si="0"/>
        <v>-0.72</v>
      </c>
      <c r="S17" s="943">
        <f t="shared" si="1"/>
        <v>-1</v>
      </c>
      <c r="T17" s="980">
        <f t="shared" si="2"/>
        <v>-8.14</v>
      </c>
      <c r="U17" s="987" t="s">
        <v>592</v>
      </c>
      <c r="V17" s="934" t="s">
        <v>592</v>
      </c>
      <c r="W17" s="934" t="s">
        <v>592</v>
      </c>
      <c r="X17" s="985" t="s">
        <v>592</v>
      </c>
      <c r="Y17" s="983"/>
    </row>
    <row r="18" spans="1:25" ht="14.4" customHeight="1" x14ac:dyDescent="0.3">
      <c r="A18" s="948" t="s">
        <v>6111</v>
      </c>
      <c r="B18" s="934"/>
      <c r="C18" s="935"/>
      <c r="D18" s="933"/>
      <c r="E18" s="936">
        <v>1</v>
      </c>
      <c r="F18" s="937">
        <v>1.24</v>
      </c>
      <c r="G18" s="921">
        <v>7</v>
      </c>
      <c r="H18" s="938"/>
      <c r="I18" s="939"/>
      <c r="J18" s="927"/>
      <c r="K18" s="940">
        <v>1.24</v>
      </c>
      <c r="L18" s="938">
        <v>3</v>
      </c>
      <c r="M18" s="938">
        <v>30</v>
      </c>
      <c r="N18" s="941">
        <v>10</v>
      </c>
      <c r="O18" s="938" t="s">
        <v>6085</v>
      </c>
      <c r="P18" s="942" t="s">
        <v>6112</v>
      </c>
      <c r="Q18" s="943">
        <f t="shared" si="0"/>
        <v>0</v>
      </c>
      <c r="R18" s="980">
        <f t="shared" si="0"/>
        <v>0</v>
      </c>
      <c r="S18" s="943">
        <f t="shared" si="1"/>
        <v>-1</v>
      </c>
      <c r="T18" s="980">
        <f t="shared" si="2"/>
        <v>-1.24</v>
      </c>
      <c r="U18" s="987" t="s">
        <v>592</v>
      </c>
      <c r="V18" s="934" t="s">
        <v>592</v>
      </c>
      <c r="W18" s="934" t="s">
        <v>592</v>
      </c>
      <c r="X18" s="985" t="s">
        <v>592</v>
      </c>
      <c r="Y18" s="983"/>
    </row>
    <row r="19" spans="1:25" ht="14.4" customHeight="1" x14ac:dyDescent="0.3">
      <c r="A19" s="947" t="s">
        <v>6113</v>
      </c>
      <c r="B19" s="928">
        <v>2</v>
      </c>
      <c r="C19" s="929">
        <v>1.1499999999999999</v>
      </c>
      <c r="D19" s="930">
        <v>10.5</v>
      </c>
      <c r="E19" s="931">
        <v>3</v>
      </c>
      <c r="F19" s="911">
        <v>3.34</v>
      </c>
      <c r="G19" s="912">
        <v>5.7</v>
      </c>
      <c r="H19" s="913">
        <v>2</v>
      </c>
      <c r="I19" s="914">
        <v>1.1299999999999999</v>
      </c>
      <c r="J19" s="920">
        <v>3</v>
      </c>
      <c r="K19" s="916">
        <v>0.56000000000000005</v>
      </c>
      <c r="L19" s="917">
        <v>2</v>
      </c>
      <c r="M19" s="917">
        <v>15</v>
      </c>
      <c r="N19" s="918">
        <v>5</v>
      </c>
      <c r="O19" s="917" t="s">
        <v>6085</v>
      </c>
      <c r="P19" s="932" t="s">
        <v>6114</v>
      </c>
      <c r="Q19" s="919">
        <f t="shared" si="0"/>
        <v>0</v>
      </c>
      <c r="R19" s="979">
        <f t="shared" si="0"/>
        <v>-2.0000000000000018E-2</v>
      </c>
      <c r="S19" s="919">
        <f t="shared" si="1"/>
        <v>-1</v>
      </c>
      <c r="T19" s="979">
        <f t="shared" si="2"/>
        <v>-2.21</v>
      </c>
      <c r="U19" s="986">
        <v>10</v>
      </c>
      <c r="V19" s="928">
        <v>6</v>
      </c>
      <c r="W19" s="928">
        <v>-4</v>
      </c>
      <c r="X19" s="984">
        <v>0.6</v>
      </c>
      <c r="Y19" s="982"/>
    </row>
    <row r="20" spans="1:25" ht="14.4" customHeight="1" x14ac:dyDescent="0.3">
      <c r="A20" s="948" t="s">
        <v>6115</v>
      </c>
      <c r="B20" s="934">
        <v>1</v>
      </c>
      <c r="C20" s="935">
        <v>0.72</v>
      </c>
      <c r="D20" s="933">
        <v>8</v>
      </c>
      <c r="E20" s="946">
        <v>3</v>
      </c>
      <c r="F20" s="939">
        <v>2.46</v>
      </c>
      <c r="G20" s="927">
        <v>7</v>
      </c>
      <c r="H20" s="936">
        <v>3</v>
      </c>
      <c r="I20" s="937">
        <v>2.29</v>
      </c>
      <c r="J20" s="921">
        <v>4.3</v>
      </c>
      <c r="K20" s="940">
        <v>0.72</v>
      </c>
      <c r="L20" s="938">
        <v>2</v>
      </c>
      <c r="M20" s="938">
        <v>21</v>
      </c>
      <c r="N20" s="941">
        <v>7</v>
      </c>
      <c r="O20" s="938" t="s">
        <v>6085</v>
      </c>
      <c r="P20" s="942" t="s">
        <v>6116</v>
      </c>
      <c r="Q20" s="943">
        <f t="shared" si="0"/>
        <v>2</v>
      </c>
      <c r="R20" s="980">
        <f t="shared" si="0"/>
        <v>1.57</v>
      </c>
      <c r="S20" s="943">
        <f t="shared" si="1"/>
        <v>0</v>
      </c>
      <c r="T20" s="980">
        <f t="shared" si="2"/>
        <v>-0.16999999999999993</v>
      </c>
      <c r="U20" s="987">
        <v>21</v>
      </c>
      <c r="V20" s="934">
        <v>12.899999999999999</v>
      </c>
      <c r="W20" s="934">
        <v>-8.1000000000000014</v>
      </c>
      <c r="X20" s="985">
        <v>0.61428571428571421</v>
      </c>
      <c r="Y20" s="983"/>
    </row>
    <row r="21" spans="1:25" ht="14.4" customHeight="1" x14ac:dyDescent="0.3">
      <c r="A21" s="948" t="s">
        <v>6117</v>
      </c>
      <c r="B21" s="934">
        <v>5</v>
      </c>
      <c r="C21" s="935">
        <v>14.77</v>
      </c>
      <c r="D21" s="933">
        <v>22</v>
      </c>
      <c r="E21" s="946">
        <v>1</v>
      </c>
      <c r="F21" s="939">
        <v>6.3</v>
      </c>
      <c r="G21" s="927">
        <v>21</v>
      </c>
      <c r="H21" s="936">
        <v>5</v>
      </c>
      <c r="I21" s="937">
        <v>6.45</v>
      </c>
      <c r="J21" s="921">
        <v>7.2</v>
      </c>
      <c r="K21" s="940">
        <v>1.04</v>
      </c>
      <c r="L21" s="938">
        <v>3</v>
      </c>
      <c r="M21" s="938">
        <v>27</v>
      </c>
      <c r="N21" s="941">
        <v>9</v>
      </c>
      <c r="O21" s="938" t="s">
        <v>6085</v>
      </c>
      <c r="P21" s="942" t="s">
        <v>6118</v>
      </c>
      <c r="Q21" s="943">
        <f t="shared" si="0"/>
        <v>0</v>
      </c>
      <c r="R21" s="980">
        <f t="shared" si="0"/>
        <v>-8.32</v>
      </c>
      <c r="S21" s="943">
        <f t="shared" si="1"/>
        <v>4</v>
      </c>
      <c r="T21" s="980">
        <f t="shared" si="2"/>
        <v>0.15000000000000036</v>
      </c>
      <c r="U21" s="987">
        <v>45</v>
      </c>
      <c r="V21" s="934">
        <v>36</v>
      </c>
      <c r="W21" s="934">
        <v>-9</v>
      </c>
      <c r="X21" s="985">
        <v>0.8</v>
      </c>
      <c r="Y21" s="983">
        <v>4</v>
      </c>
    </row>
    <row r="22" spans="1:25" ht="14.4" customHeight="1" x14ac:dyDescent="0.3">
      <c r="A22" s="947" t="s">
        <v>6119</v>
      </c>
      <c r="B22" s="928">
        <v>1</v>
      </c>
      <c r="C22" s="929">
        <v>0.67</v>
      </c>
      <c r="D22" s="930">
        <v>3</v>
      </c>
      <c r="E22" s="931"/>
      <c r="F22" s="911"/>
      <c r="G22" s="912"/>
      <c r="H22" s="913">
        <v>1</v>
      </c>
      <c r="I22" s="914">
        <v>0.67</v>
      </c>
      <c r="J22" s="920">
        <v>2</v>
      </c>
      <c r="K22" s="916">
        <v>0.67</v>
      </c>
      <c r="L22" s="917">
        <v>2</v>
      </c>
      <c r="M22" s="917">
        <v>18</v>
      </c>
      <c r="N22" s="918">
        <v>6</v>
      </c>
      <c r="O22" s="917" t="s">
        <v>6085</v>
      </c>
      <c r="P22" s="932" t="s">
        <v>6120</v>
      </c>
      <c r="Q22" s="919">
        <f t="shared" si="0"/>
        <v>0</v>
      </c>
      <c r="R22" s="979">
        <f t="shared" si="0"/>
        <v>0</v>
      </c>
      <c r="S22" s="919">
        <f t="shared" si="1"/>
        <v>1</v>
      </c>
      <c r="T22" s="979">
        <f t="shared" si="2"/>
        <v>0.67</v>
      </c>
      <c r="U22" s="986">
        <v>6</v>
      </c>
      <c r="V22" s="928">
        <v>2</v>
      </c>
      <c r="W22" s="928">
        <v>-4</v>
      </c>
      <c r="X22" s="984">
        <v>0.33333333333333331</v>
      </c>
      <c r="Y22" s="982"/>
    </row>
    <row r="23" spans="1:25" ht="14.4" customHeight="1" x14ac:dyDescent="0.3">
      <c r="A23" s="947" t="s">
        <v>6121</v>
      </c>
      <c r="B23" s="928">
        <v>1</v>
      </c>
      <c r="C23" s="929">
        <v>1.84</v>
      </c>
      <c r="D23" s="930">
        <v>11</v>
      </c>
      <c r="E23" s="913">
        <v>1</v>
      </c>
      <c r="F23" s="914">
        <v>6.25</v>
      </c>
      <c r="G23" s="920">
        <v>15</v>
      </c>
      <c r="H23" s="917">
        <v>1</v>
      </c>
      <c r="I23" s="911">
        <v>1.84</v>
      </c>
      <c r="J23" s="915">
        <v>9</v>
      </c>
      <c r="K23" s="916">
        <v>1.79</v>
      </c>
      <c r="L23" s="917">
        <v>3</v>
      </c>
      <c r="M23" s="917">
        <v>24</v>
      </c>
      <c r="N23" s="918">
        <v>8</v>
      </c>
      <c r="O23" s="917" t="s">
        <v>6085</v>
      </c>
      <c r="P23" s="932" t="s">
        <v>6122</v>
      </c>
      <c r="Q23" s="919">
        <f t="shared" si="0"/>
        <v>0</v>
      </c>
      <c r="R23" s="979">
        <f t="shared" si="0"/>
        <v>0</v>
      </c>
      <c r="S23" s="919">
        <f t="shared" si="1"/>
        <v>0</v>
      </c>
      <c r="T23" s="979">
        <f t="shared" si="2"/>
        <v>-4.41</v>
      </c>
      <c r="U23" s="986">
        <v>8</v>
      </c>
      <c r="V23" s="928">
        <v>9</v>
      </c>
      <c r="W23" s="928">
        <v>1</v>
      </c>
      <c r="X23" s="984">
        <v>1.125</v>
      </c>
      <c r="Y23" s="982">
        <v>1</v>
      </c>
    </row>
    <row r="24" spans="1:25" ht="14.4" customHeight="1" x14ac:dyDescent="0.3">
      <c r="A24" s="948" t="s">
        <v>6123</v>
      </c>
      <c r="B24" s="934"/>
      <c r="C24" s="935"/>
      <c r="D24" s="933"/>
      <c r="E24" s="936">
        <v>1</v>
      </c>
      <c r="F24" s="937">
        <v>3.37</v>
      </c>
      <c r="G24" s="921">
        <v>5</v>
      </c>
      <c r="H24" s="938"/>
      <c r="I24" s="939"/>
      <c r="J24" s="927"/>
      <c r="K24" s="940">
        <v>3.37</v>
      </c>
      <c r="L24" s="938">
        <v>5</v>
      </c>
      <c r="M24" s="938">
        <v>45</v>
      </c>
      <c r="N24" s="941">
        <v>15</v>
      </c>
      <c r="O24" s="938" t="s">
        <v>6085</v>
      </c>
      <c r="P24" s="942" t="s">
        <v>6124</v>
      </c>
      <c r="Q24" s="943">
        <f t="shared" si="0"/>
        <v>0</v>
      </c>
      <c r="R24" s="980">
        <f t="shared" si="0"/>
        <v>0</v>
      </c>
      <c r="S24" s="943">
        <f t="shared" si="1"/>
        <v>-1</v>
      </c>
      <c r="T24" s="980">
        <f t="shared" si="2"/>
        <v>-3.37</v>
      </c>
      <c r="U24" s="987" t="s">
        <v>592</v>
      </c>
      <c r="V24" s="934" t="s">
        <v>592</v>
      </c>
      <c r="W24" s="934" t="s">
        <v>592</v>
      </c>
      <c r="X24" s="985" t="s">
        <v>592</v>
      </c>
      <c r="Y24" s="983"/>
    </row>
    <row r="25" spans="1:25" ht="14.4" customHeight="1" x14ac:dyDescent="0.3">
      <c r="A25" s="947" t="s">
        <v>6125</v>
      </c>
      <c r="B25" s="928"/>
      <c r="C25" s="929"/>
      <c r="D25" s="930"/>
      <c r="E25" s="931"/>
      <c r="F25" s="911"/>
      <c r="G25" s="912"/>
      <c r="H25" s="913">
        <v>1</v>
      </c>
      <c r="I25" s="914">
        <v>1.77</v>
      </c>
      <c r="J25" s="920">
        <v>4</v>
      </c>
      <c r="K25" s="916">
        <v>1.77</v>
      </c>
      <c r="L25" s="917">
        <v>4</v>
      </c>
      <c r="M25" s="917">
        <v>33</v>
      </c>
      <c r="N25" s="918">
        <v>11</v>
      </c>
      <c r="O25" s="917" t="s">
        <v>6085</v>
      </c>
      <c r="P25" s="932" t="s">
        <v>6126</v>
      </c>
      <c r="Q25" s="919">
        <f t="shared" si="0"/>
        <v>1</v>
      </c>
      <c r="R25" s="979">
        <f t="shared" si="0"/>
        <v>1.77</v>
      </c>
      <c r="S25" s="919">
        <f t="shared" si="1"/>
        <v>1</v>
      </c>
      <c r="T25" s="979">
        <f t="shared" si="2"/>
        <v>1.77</v>
      </c>
      <c r="U25" s="986">
        <v>11</v>
      </c>
      <c r="V25" s="928">
        <v>4</v>
      </c>
      <c r="W25" s="928">
        <v>-7</v>
      </c>
      <c r="X25" s="984">
        <v>0.36363636363636365</v>
      </c>
      <c r="Y25" s="982"/>
    </row>
    <row r="26" spans="1:25" ht="14.4" customHeight="1" x14ac:dyDescent="0.3">
      <c r="A26" s="947" t="s">
        <v>6127</v>
      </c>
      <c r="B26" s="928"/>
      <c r="C26" s="929"/>
      <c r="D26" s="930"/>
      <c r="E26" s="931"/>
      <c r="F26" s="911"/>
      <c r="G26" s="912"/>
      <c r="H26" s="913">
        <v>1</v>
      </c>
      <c r="I26" s="914">
        <v>14.33</v>
      </c>
      <c r="J26" s="915">
        <v>38</v>
      </c>
      <c r="K26" s="916">
        <v>8.11</v>
      </c>
      <c r="L26" s="917">
        <v>7</v>
      </c>
      <c r="M26" s="917">
        <v>63</v>
      </c>
      <c r="N26" s="918">
        <v>21</v>
      </c>
      <c r="O26" s="917" t="s">
        <v>6085</v>
      </c>
      <c r="P26" s="932" t="s">
        <v>6128</v>
      </c>
      <c r="Q26" s="919">
        <f t="shared" si="0"/>
        <v>1</v>
      </c>
      <c r="R26" s="979">
        <f t="shared" si="0"/>
        <v>14.33</v>
      </c>
      <c r="S26" s="919">
        <f t="shared" si="1"/>
        <v>1</v>
      </c>
      <c r="T26" s="979">
        <f t="shared" si="2"/>
        <v>14.33</v>
      </c>
      <c r="U26" s="986">
        <v>21</v>
      </c>
      <c r="V26" s="928">
        <v>38</v>
      </c>
      <c r="W26" s="928">
        <v>17</v>
      </c>
      <c r="X26" s="984">
        <v>1.8095238095238095</v>
      </c>
      <c r="Y26" s="982">
        <v>17</v>
      </c>
    </row>
    <row r="27" spans="1:25" ht="14.4" customHeight="1" x14ac:dyDescent="0.3">
      <c r="A27" s="947" t="s">
        <v>6129</v>
      </c>
      <c r="B27" s="928">
        <v>1</v>
      </c>
      <c r="C27" s="929">
        <v>1.28</v>
      </c>
      <c r="D27" s="930">
        <v>8</v>
      </c>
      <c r="E27" s="931"/>
      <c r="F27" s="911"/>
      <c r="G27" s="912"/>
      <c r="H27" s="913">
        <v>1</v>
      </c>
      <c r="I27" s="914">
        <v>1.24</v>
      </c>
      <c r="J27" s="920">
        <v>6</v>
      </c>
      <c r="K27" s="916">
        <v>1.03</v>
      </c>
      <c r="L27" s="917">
        <v>2</v>
      </c>
      <c r="M27" s="917">
        <v>18</v>
      </c>
      <c r="N27" s="918">
        <v>6</v>
      </c>
      <c r="O27" s="917" t="s">
        <v>6085</v>
      </c>
      <c r="P27" s="932" t="s">
        <v>6130</v>
      </c>
      <c r="Q27" s="919">
        <f t="shared" si="0"/>
        <v>0</v>
      </c>
      <c r="R27" s="979">
        <f t="shared" si="0"/>
        <v>-4.0000000000000036E-2</v>
      </c>
      <c r="S27" s="919">
        <f t="shared" si="1"/>
        <v>1</v>
      </c>
      <c r="T27" s="979">
        <f t="shared" si="2"/>
        <v>1.24</v>
      </c>
      <c r="U27" s="986">
        <v>6</v>
      </c>
      <c r="V27" s="928">
        <v>6</v>
      </c>
      <c r="W27" s="928">
        <v>0</v>
      </c>
      <c r="X27" s="984">
        <v>1</v>
      </c>
      <c r="Y27" s="982"/>
    </row>
    <row r="28" spans="1:25" ht="14.4" customHeight="1" x14ac:dyDescent="0.3">
      <c r="A28" s="948" t="s">
        <v>6131</v>
      </c>
      <c r="B28" s="934">
        <v>1</v>
      </c>
      <c r="C28" s="935">
        <v>3.76</v>
      </c>
      <c r="D28" s="933">
        <v>19</v>
      </c>
      <c r="E28" s="946"/>
      <c r="F28" s="939"/>
      <c r="G28" s="927"/>
      <c r="H28" s="936"/>
      <c r="I28" s="937"/>
      <c r="J28" s="921"/>
      <c r="K28" s="940">
        <v>1.73</v>
      </c>
      <c r="L28" s="938">
        <v>3</v>
      </c>
      <c r="M28" s="938">
        <v>30</v>
      </c>
      <c r="N28" s="941">
        <v>10</v>
      </c>
      <c r="O28" s="938" t="s">
        <v>6085</v>
      </c>
      <c r="P28" s="942" t="s">
        <v>6130</v>
      </c>
      <c r="Q28" s="943">
        <f t="shared" si="0"/>
        <v>-1</v>
      </c>
      <c r="R28" s="980">
        <f t="shared" si="0"/>
        <v>-3.76</v>
      </c>
      <c r="S28" s="943">
        <f t="shared" si="1"/>
        <v>0</v>
      </c>
      <c r="T28" s="980">
        <f t="shared" si="2"/>
        <v>0</v>
      </c>
      <c r="U28" s="987" t="s">
        <v>592</v>
      </c>
      <c r="V28" s="934" t="s">
        <v>592</v>
      </c>
      <c r="W28" s="934" t="s">
        <v>592</v>
      </c>
      <c r="X28" s="985" t="s">
        <v>592</v>
      </c>
      <c r="Y28" s="983"/>
    </row>
    <row r="29" spans="1:25" ht="14.4" customHeight="1" x14ac:dyDescent="0.3">
      <c r="A29" s="948" t="s">
        <v>6132</v>
      </c>
      <c r="B29" s="934"/>
      <c r="C29" s="935"/>
      <c r="D29" s="933"/>
      <c r="E29" s="946">
        <v>1</v>
      </c>
      <c r="F29" s="939">
        <v>5.42</v>
      </c>
      <c r="G29" s="927">
        <v>30</v>
      </c>
      <c r="H29" s="936">
        <v>1</v>
      </c>
      <c r="I29" s="937">
        <v>8.18</v>
      </c>
      <c r="J29" s="921">
        <v>13</v>
      </c>
      <c r="K29" s="940">
        <v>3.67</v>
      </c>
      <c r="L29" s="938">
        <v>6</v>
      </c>
      <c r="M29" s="938">
        <v>51</v>
      </c>
      <c r="N29" s="941">
        <v>17</v>
      </c>
      <c r="O29" s="938" t="s">
        <v>6085</v>
      </c>
      <c r="P29" s="942" t="s">
        <v>6130</v>
      </c>
      <c r="Q29" s="943">
        <f t="shared" si="0"/>
        <v>1</v>
      </c>
      <c r="R29" s="980">
        <f t="shared" si="0"/>
        <v>8.18</v>
      </c>
      <c r="S29" s="943">
        <f t="shared" si="1"/>
        <v>0</v>
      </c>
      <c r="T29" s="980">
        <f t="shared" si="2"/>
        <v>2.76</v>
      </c>
      <c r="U29" s="987">
        <v>17</v>
      </c>
      <c r="V29" s="934">
        <v>13</v>
      </c>
      <c r="W29" s="934">
        <v>-4</v>
      </c>
      <c r="X29" s="985">
        <v>0.76470588235294112</v>
      </c>
      <c r="Y29" s="983"/>
    </row>
    <row r="30" spans="1:25" ht="14.4" customHeight="1" x14ac:dyDescent="0.3">
      <c r="A30" s="947" t="s">
        <v>6133</v>
      </c>
      <c r="B30" s="923">
        <v>1</v>
      </c>
      <c r="C30" s="924">
        <v>8.0399999999999991</v>
      </c>
      <c r="D30" s="925">
        <v>58</v>
      </c>
      <c r="E30" s="931">
        <v>1</v>
      </c>
      <c r="F30" s="911">
        <v>0.91</v>
      </c>
      <c r="G30" s="912">
        <v>5</v>
      </c>
      <c r="H30" s="917">
        <v>2</v>
      </c>
      <c r="I30" s="911">
        <v>2.97</v>
      </c>
      <c r="J30" s="915">
        <v>15.5</v>
      </c>
      <c r="K30" s="916">
        <v>0.91</v>
      </c>
      <c r="L30" s="917">
        <v>2</v>
      </c>
      <c r="M30" s="917">
        <v>15</v>
      </c>
      <c r="N30" s="918">
        <v>5</v>
      </c>
      <c r="O30" s="917" t="s">
        <v>6085</v>
      </c>
      <c r="P30" s="932" t="s">
        <v>6134</v>
      </c>
      <c r="Q30" s="919">
        <f t="shared" si="0"/>
        <v>1</v>
      </c>
      <c r="R30" s="979">
        <f t="shared" si="0"/>
        <v>-5.0699999999999985</v>
      </c>
      <c r="S30" s="919">
        <f t="shared" si="1"/>
        <v>1</v>
      </c>
      <c r="T30" s="979">
        <f t="shared" si="2"/>
        <v>2.06</v>
      </c>
      <c r="U30" s="986">
        <v>10</v>
      </c>
      <c r="V30" s="928">
        <v>31</v>
      </c>
      <c r="W30" s="928">
        <v>21</v>
      </c>
      <c r="X30" s="984">
        <v>3.1</v>
      </c>
      <c r="Y30" s="982">
        <v>23</v>
      </c>
    </row>
    <row r="31" spans="1:25" ht="14.4" customHeight="1" x14ac:dyDescent="0.3">
      <c r="A31" s="948" t="s">
        <v>6135</v>
      </c>
      <c r="B31" s="944">
        <v>7</v>
      </c>
      <c r="C31" s="945">
        <v>6.55</v>
      </c>
      <c r="D31" s="926">
        <v>8.4</v>
      </c>
      <c r="E31" s="946">
        <v>4</v>
      </c>
      <c r="F31" s="939">
        <v>5.0599999999999996</v>
      </c>
      <c r="G31" s="927">
        <v>11.5</v>
      </c>
      <c r="H31" s="938">
        <v>1</v>
      </c>
      <c r="I31" s="939">
        <v>1.54</v>
      </c>
      <c r="J31" s="927">
        <v>5</v>
      </c>
      <c r="K31" s="940">
        <v>0.92</v>
      </c>
      <c r="L31" s="938">
        <v>2</v>
      </c>
      <c r="M31" s="938">
        <v>18</v>
      </c>
      <c r="N31" s="941">
        <v>6</v>
      </c>
      <c r="O31" s="938" t="s">
        <v>6085</v>
      </c>
      <c r="P31" s="942" t="s">
        <v>6136</v>
      </c>
      <c r="Q31" s="943">
        <f t="shared" si="0"/>
        <v>-6</v>
      </c>
      <c r="R31" s="980">
        <f t="shared" si="0"/>
        <v>-5.01</v>
      </c>
      <c r="S31" s="943">
        <f t="shared" si="1"/>
        <v>-3</v>
      </c>
      <c r="T31" s="980">
        <f t="shared" si="2"/>
        <v>-3.5199999999999996</v>
      </c>
      <c r="U31" s="987">
        <v>6</v>
      </c>
      <c r="V31" s="934">
        <v>5</v>
      </c>
      <c r="W31" s="934">
        <v>-1</v>
      </c>
      <c r="X31" s="985">
        <v>0.83333333333333337</v>
      </c>
      <c r="Y31" s="983"/>
    </row>
    <row r="32" spans="1:25" ht="14.4" customHeight="1" x14ac:dyDescent="0.3">
      <c r="A32" s="948" t="s">
        <v>6137</v>
      </c>
      <c r="B32" s="944">
        <v>9</v>
      </c>
      <c r="C32" s="945">
        <v>29.22</v>
      </c>
      <c r="D32" s="926">
        <v>11.7</v>
      </c>
      <c r="E32" s="946">
        <v>8</v>
      </c>
      <c r="F32" s="939">
        <v>76.569999999999993</v>
      </c>
      <c r="G32" s="927">
        <v>14.1</v>
      </c>
      <c r="H32" s="938">
        <v>6</v>
      </c>
      <c r="I32" s="939">
        <v>38.83</v>
      </c>
      <c r="J32" s="922">
        <v>19.7</v>
      </c>
      <c r="K32" s="940">
        <v>3.09</v>
      </c>
      <c r="L32" s="938">
        <v>3</v>
      </c>
      <c r="M32" s="938">
        <v>30</v>
      </c>
      <c r="N32" s="941">
        <v>10</v>
      </c>
      <c r="O32" s="938" t="s">
        <v>6085</v>
      </c>
      <c r="P32" s="942" t="s">
        <v>6138</v>
      </c>
      <c r="Q32" s="943">
        <f t="shared" si="0"/>
        <v>-3</v>
      </c>
      <c r="R32" s="980">
        <f t="shared" si="0"/>
        <v>9.61</v>
      </c>
      <c r="S32" s="943">
        <f t="shared" si="1"/>
        <v>-2</v>
      </c>
      <c r="T32" s="980">
        <f t="shared" si="2"/>
        <v>-37.739999999999995</v>
      </c>
      <c r="U32" s="987">
        <v>60</v>
      </c>
      <c r="V32" s="934">
        <v>118.19999999999999</v>
      </c>
      <c r="W32" s="934">
        <v>58.199999999999989</v>
      </c>
      <c r="X32" s="985">
        <v>1.9699999999999998</v>
      </c>
      <c r="Y32" s="983">
        <v>64</v>
      </c>
    </row>
    <row r="33" spans="1:25" ht="14.4" customHeight="1" x14ac:dyDescent="0.3">
      <c r="A33" s="947" t="s">
        <v>6139</v>
      </c>
      <c r="B33" s="928">
        <v>21</v>
      </c>
      <c r="C33" s="929">
        <v>13.67</v>
      </c>
      <c r="D33" s="930">
        <v>3.9</v>
      </c>
      <c r="E33" s="931">
        <v>13</v>
      </c>
      <c r="F33" s="911">
        <v>10.39</v>
      </c>
      <c r="G33" s="912">
        <v>3.1</v>
      </c>
      <c r="H33" s="913">
        <v>18</v>
      </c>
      <c r="I33" s="914">
        <v>12.26</v>
      </c>
      <c r="J33" s="920">
        <v>4.5999999999999996</v>
      </c>
      <c r="K33" s="916">
        <v>0.66</v>
      </c>
      <c r="L33" s="917">
        <v>2</v>
      </c>
      <c r="M33" s="917">
        <v>18</v>
      </c>
      <c r="N33" s="918">
        <v>6</v>
      </c>
      <c r="O33" s="917" t="s">
        <v>6085</v>
      </c>
      <c r="P33" s="932" t="s">
        <v>6140</v>
      </c>
      <c r="Q33" s="919">
        <f t="shared" si="0"/>
        <v>-3</v>
      </c>
      <c r="R33" s="979">
        <f t="shared" si="0"/>
        <v>-1.4100000000000001</v>
      </c>
      <c r="S33" s="919">
        <f t="shared" si="1"/>
        <v>5</v>
      </c>
      <c r="T33" s="979">
        <f t="shared" si="2"/>
        <v>1.8699999999999992</v>
      </c>
      <c r="U33" s="986">
        <v>108</v>
      </c>
      <c r="V33" s="928">
        <v>82.8</v>
      </c>
      <c r="W33" s="928">
        <v>-25.200000000000003</v>
      </c>
      <c r="X33" s="984">
        <v>0.76666666666666661</v>
      </c>
      <c r="Y33" s="982">
        <v>12</v>
      </c>
    </row>
    <row r="34" spans="1:25" ht="14.4" customHeight="1" x14ac:dyDescent="0.3">
      <c r="A34" s="948" t="s">
        <v>6141</v>
      </c>
      <c r="B34" s="934">
        <v>18</v>
      </c>
      <c r="C34" s="935">
        <v>13.97</v>
      </c>
      <c r="D34" s="933">
        <v>5</v>
      </c>
      <c r="E34" s="946">
        <v>24</v>
      </c>
      <c r="F34" s="939">
        <v>20.97</v>
      </c>
      <c r="G34" s="927">
        <v>5.6</v>
      </c>
      <c r="H34" s="936">
        <v>21</v>
      </c>
      <c r="I34" s="937">
        <v>17.96</v>
      </c>
      <c r="J34" s="921">
        <v>5.6</v>
      </c>
      <c r="K34" s="940">
        <v>0.76</v>
      </c>
      <c r="L34" s="938">
        <v>2</v>
      </c>
      <c r="M34" s="938">
        <v>18</v>
      </c>
      <c r="N34" s="941">
        <v>6</v>
      </c>
      <c r="O34" s="938" t="s">
        <v>6085</v>
      </c>
      <c r="P34" s="942" t="s">
        <v>6142</v>
      </c>
      <c r="Q34" s="943">
        <f t="shared" si="0"/>
        <v>3</v>
      </c>
      <c r="R34" s="980">
        <f t="shared" si="0"/>
        <v>3.99</v>
      </c>
      <c r="S34" s="943">
        <f t="shared" si="1"/>
        <v>-3</v>
      </c>
      <c r="T34" s="980">
        <f t="shared" si="2"/>
        <v>-3.009999999999998</v>
      </c>
      <c r="U34" s="987">
        <v>126</v>
      </c>
      <c r="V34" s="934">
        <v>117.6</v>
      </c>
      <c r="W34" s="934">
        <v>-8.4000000000000057</v>
      </c>
      <c r="X34" s="985">
        <v>0.93333333333333324</v>
      </c>
      <c r="Y34" s="983">
        <v>25</v>
      </c>
    </row>
    <row r="35" spans="1:25" ht="14.4" customHeight="1" x14ac:dyDescent="0.3">
      <c r="A35" s="948" t="s">
        <v>6143</v>
      </c>
      <c r="B35" s="934">
        <v>26</v>
      </c>
      <c r="C35" s="935">
        <v>75.239999999999995</v>
      </c>
      <c r="D35" s="933">
        <v>13.1</v>
      </c>
      <c r="E35" s="946">
        <v>17</v>
      </c>
      <c r="F35" s="939">
        <v>44.16</v>
      </c>
      <c r="G35" s="927">
        <v>9.1</v>
      </c>
      <c r="H35" s="936">
        <v>27</v>
      </c>
      <c r="I35" s="937">
        <v>66.849999999999994</v>
      </c>
      <c r="J35" s="922">
        <v>11.3</v>
      </c>
      <c r="K35" s="940">
        <v>1.83</v>
      </c>
      <c r="L35" s="938">
        <v>3</v>
      </c>
      <c r="M35" s="938">
        <v>30</v>
      </c>
      <c r="N35" s="941">
        <v>10</v>
      </c>
      <c r="O35" s="938" t="s">
        <v>6085</v>
      </c>
      <c r="P35" s="942" t="s">
        <v>6144</v>
      </c>
      <c r="Q35" s="943">
        <f t="shared" si="0"/>
        <v>1</v>
      </c>
      <c r="R35" s="980">
        <f t="shared" si="0"/>
        <v>-8.39</v>
      </c>
      <c r="S35" s="943">
        <f t="shared" si="1"/>
        <v>10</v>
      </c>
      <c r="T35" s="980">
        <f t="shared" si="2"/>
        <v>22.689999999999998</v>
      </c>
      <c r="U35" s="987">
        <v>270</v>
      </c>
      <c r="V35" s="934">
        <v>305.10000000000002</v>
      </c>
      <c r="W35" s="934">
        <v>35.100000000000023</v>
      </c>
      <c r="X35" s="985">
        <v>1.1300000000000001</v>
      </c>
      <c r="Y35" s="983">
        <v>112</v>
      </c>
    </row>
    <row r="36" spans="1:25" ht="14.4" customHeight="1" x14ac:dyDescent="0.3">
      <c r="A36" s="947" t="s">
        <v>6145</v>
      </c>
      <c r="B36" s="923">
        <v>75</v>
      </c>
      <c r="C36" s="924">
        <v>51.98</v>
      </c>
      <c r="D36" s="925">
        <v>4</v>
      </c>
      <c r="E36" s="931">
        <v>68</v>
      </c>
      <c r="F36" s="911">
        <v>34.090000000000003</v>
      </c>
      <c r="G36" s="912">
        <v>4.5999999999999996</v>
      </c>
      <c r="H36" s="917">
        <v>49</v>
      </c>
      <c r="I36" s="911">
        <v>25.47</v>
      </c>
      <c r="J36" s="915">
        <v>4.0999999999999996</v>
      </c>
      <c r="K36" s="916">
        <v>0.49</v>
      </c>
      <c r="L36" s="917">
        <v>1</v>
      </c>
      <c r="M36" s="917">
        <v>12</v>
      </c>
      <c r="N36" s="918">
        <v>4</v>
      </c>
      <c r="O36" s="917" t="s">
        <v>6085</v>
      </c>
      <c r="P36" s="932" t="s">
        <v>6146</v>
      </c>
      <c r="Q36" s="919">
        <f t="shared" si="0"/>
        <v>-26</v>
      </c>
      <c r="R36" s="979">
        <f t="shared" si="0"/>
        <v>-26.509999999999998</v>
      </c>
      <c r="S36" s="919">
        <f t="shared" si="1"/>
        <v>-19</v>
      </c>
      <c r="T36" s="979">
        <f t="shared" si="2"/>
        <v>-8.6200000000000045</v>
      </c>
      <c r="U36" s="986">
        <v>196</v>
      </c>
      <c r="V36" s="928">
        <v>200.89999999999998</v>
      </c>
      <c r="W36" s="928">
        <v>4.8999999999999773</v>
      </c>
      <c r="X36" s="984">
        <v>1.0249999999999999</v>
      </c>
      <c r="Y36" s="982">
        <v>46</v>
      </c>
    </row>
    <row r="37" spans="1:25" ht="14.4" customHeight="1" x14ac:dyDescent="0.3">
      <c r="A37" s="948" t="s">
        <v>6147</v>
      </c>
      <c r="B37" s="944">
        <v>19</v>
      </c>
      <c r="C37" s="945">
        <v>25.99</v>
      </c>
      <c r="D37" s="926">
        <v>5.5</v>
      </c>
      <c r="E37" s="946">
        <v>14</v>
      </c>
      <c r="F37" s="939">
        <v>10.130000000000001</v>
      </c>
      <c r="G37" s="927">
        <v>6.9</v>
      </c>
      <c r="H37" s="938">
        <v>14</v>
      </c>
      <c r="I37" s="939">
        <v>8.82</v>
      </c>
      <c r="J37" s="922">
        <v>4.7</v>
      </c>
      <c r="K37" s="940">
        <v>0.55000000000000004</v>
      </c>
      <c r="L37" s="938">
        <v>1</v>
      </c>
      <c r="M37" s="938">
        <v>12</v>
      </c>
      <c r="N37" s="941">
        <v>4</v>
      </c>
      <c r="O37" s="938" t="s">
        <v>6085</v>
      </c>
      <c r="P37" s="942" t="s">
        <v>6148</v>
      </c>
      <c r="Q37" s="943">
        <f t="shared" si="0"/>
        <v>-5</v>
      </c>
      <c r="R37" s="980">
        <f t="shared" si="0"/>
        <v>-17.169999999999998</v>
      </c>
      <c r="S37" s="943">
        <f t="shared" si="1"/>
        <v>0</v>
      </c>
      <c r="T37" s="980">
        <f t="shared" si="2"/>
        <v>-1.3100000000000005</v>
      </c>
      <c r="U37" s="987">
        <v>56</v>
      </c>
      <c r="V37" s="934">
        <v>65.8</v>
      </c>
      <c r="W37" s="934">
        <v>9.7999999999999972</v>
      </c>
      <c r="X37" s="985">
        <v>1.175</v>
      </c>
      <c r="Y37" s="983">
        <v>18</v>
      </c>
    </row>
    <row r="38" spans="1:25" ht="14.4" customHeight="1" x14ac:dyDescent="0.3">
      <c r="A38" s="948" t="s">
        <v>6149</v>
      </c>
      <c r="B38" s="944">
        <v>23</v>
      </c>
      <c r="C38" s="945">
        <v>27.26</v>
      </c>
      <c r="D38" s="926">
        <v>14.9</v>
      </c>
      <c r="E38" s="946">
        <v>20</v>
      </c>
      <c r="F38" s="939">
        <v>31.92</v>
      </c>
      <c r="G38" s="927">
        <v>18.899999999999999</v>
      </c>
      <c r="H38" s="938">
        <v>21</v>
      </c>
      <c r="I38" s="939">
        <v>32.75</v>
      </c>
      <c r="J38" s="922">
        <v>16.100000000000001</v>
      </c>
      <c r="K38" s="940">
        <v>0.69</v>
      </c>
      <c r="L38" s="938">
        <v>2</v>
      </c>
      <c r="M38" s="938">
        <v>15</v>
      </c>
      <c r="N38" s="941">
        <v>5</v>
      </c>
      <c r="O38" s="938" t="s">
        <v>6085</v>
      </c>
      <c r="P38" s="942" t="s">
        <v>6150</v>
      </c>
      <c r="Q38" s="943">
        <f t="shared" si="0"/>
        <v>-2</v>
      </c>
      <c r="R38" s="980">
        <f t="shared" si="0"/>
        <v>5.4899999999999984</v>
      </c>
      <c r="S38" s="943">
        <f t="shared" si="1"/>
        <v>1</v>
      </c>
      <c r="T38" s="980">
        <f t="shared" si="2"/>
        <v>0.82999999999999829</v>
      </c>
      <c r="U38" s="987">
        <v>105</v>
      </c>
      <c r="V38" s="934">
        <v>338.1</v>
      </c>
      <c r="W38" s="934">
        <v>233.10000000000002</v>
      </c>
      <c r="X38" s="985">
        <v>3.22</v>
      </c>
      <c r="Y38" s="983">
        <v>242</v>
      </c>
    </row>
    <row r="39" spans="1:25" ht="14.4" customHeight="1" x14ac:dyDescent="0.3">
      <c r="A39" s="947" t="s">
        <v>6151</v>
      </c>
      <c r="B39" s="928">
        <v>2</v>
      </c>
      <c r="C39" s="929">
        <v>1.0900000000000001</v>
      </c>
      <c r="D39" s="930">
        <v>4.5</v>
      </c>
      <c r="E39" s="913">
        <v>2</v>
      </c>
      <c r="F39" s="914">
        <v>1.1499999999999999</v>
      </c>
      <c r="G39" s="920">
        <v>8.5</v>
      </c>
      <c r="H39" s="917">
        <v>1</v>
      </c>
      <c r="I39" s="911">
        <v>0.83</v>
      </c>
      <c r="J39" s="912">
        <v>3</v>
      </c>
      <c r="K39" s="916">
        <v>0.54</v>
      </c>
      <c r="L39" s="917">
        <v>2</v>
      </c>
      <c r="M39" s="917">
        <v>15</v>
      </c>
      <c r="N39" s="918">
        <v>5</v>
      </c>
      <c r="O39" s="917" t="s">
        <v>6085</v>
      </c>
      <c r="P39" s="932" t="s">
        <v>6152</v>
      </c>
      <c r="Q39" s="919">
        <f t="shared" si="0"/>
        <v>-1</v>
      </c>
      <c r="R39" s="979">
        <f t="shared" si="0"/>
        <v>-0.26000000000000012</v>
      </c>
      <c r="S39" s="919">
        <f t="shared" si="1"/>
        <v>-1</v>
      </c>
      <c r="T39" s="979">
        <f t="shared" si="2"/>
        <v>-0.31999999999999995</v>
      </c>
      <c r="U39" s="986">
        <v>5</v>
      </c>
      <c r="V39" s="928">
        <v>3</v>
      </c>
      <c r="W39" s="928">
        <v>-2</v>
      </c>
      <c r="X39" s="984">
        <v>0.6</v>
      </c>
      <c r="Y39" s="982"/>
    </row>
    <row r="40" spans="1:25" ht="14.4" customHeight="1" x14ac:dyDescent="0.3">
      <c r="A40" s="948" t="s">
        <v>6153</v>
      </c>
      <c r="B40" s="934">
        <v>3</v>
      </c>
      <c r="C40" s="935">
        <v>4.72</v>
      </c>
      <c r="D40" s="933">
        <v>18.3</v>
      </c>
      <c r="E40" s="936">
        <v>1</v>
      </c>
      <c r="F40" s="937">
        <v>0.89</v>
      </c>
      <c r="G40" s="921">
        <v>3</v>
      </c>
      <c r="H40" s="938"/>
      <c r="I40" s="939"/>
      <c r="J40" s="927"/>
      <c r="K40" s="940">
        <v>0.66</v>
      </c>
      <c r="L40" s="938">
        <v>2</v>
      </c>
      <c r="M40" s="938">
        <v>21</v>
      </c>
      <c r="N40" s="941">
        <v>7</v>
      </c>
      <c r="O40" s="938" t="s">
        <v>6085</v>
      </c>
      <c r="P40" s="942" t="s">
        <v>6152</v>
      </c>
      <c r="Q40" s="943">
        <f t="shared" si="0"/>
        <v>-3</v>
      </c>
      <c r="R40" s="980">
        <f t="shared" si="0"/>
        <v>-4.72</v>
      </c>
      <c r="S40" s="943">
        <f t="shared" si="1"/>
        <v>-1</v>
      </c>
      <c r="T40" s="980">
        <f t="shared" si="2"/>
        <v>-0.89</v>
      </c>
      <c r="U40" s="987" t="s">
        <v>592</v>
      </c>
      <c r="V40" s="934" t="s">
        <v>592</v>
      </c>
      <c r="W40" s="934" t="s">
        <v>592</v>
      </c>
      <c r="X40" s="985" t="s">
        <v>592</v>
      </c>
      <c r="Y40" s="983"/>
    </row>
    <row r="41" spans="1:25" ht="14.4" customHeight="1" x14ac:dyDescent="0.3">
      <c r="A41" s="948" t="s">
        <v>6154</v>
      </c>
      <c r="B41" s="934">
        <v>2</v>
      </c>
      <c r="C41" s="935">
        <v>14.57</v>
      </c>
      <c r="D41" s="933">
        <v>86.5</v>
      </c>
      <c r="E41" s="936">
        <v>6</v>
      </c>
      <c r="F41" s="937">
        <v>10.78</v>
      </c>
      <c r="G41" s="921">
        <v>8</v>
      </c>
      <c r="H41" s="938">
        <v>1</v>
      </c>
      <c r="I41" s="939">
        <v>5.68</v>
      </c>
      <c r="J41" s="922">
        <v>35</v>
      </c>
      <c r="K41" s="940">
        <v>1.05</v>
      </c>
      <c r="L41" s="938">
        <v>3</v>
      </c>
      <c r="M41" s="938">
        <v>27</v>
      </c>
      <c r="N41" s="941">
        <v>9</v>
      </c>
      <c r="O41" s="938" t="s">
        <v>6085</v>
      </c>
      <c r="P41" s="942" t="s">
        <v>6152</v>
      </c>
      <c r="Q41" s="943">
        <f t="shared" si="0"/>
        <v>-1</v>
      </c>
      <c r="R41" s="980">
        <f t="shared" si="0"/>
        <v>-8.89</v>
      </c>
      <c r="S41" s="943">
        <f t="shared" si="1"/>
        <v>-5</v>
      </c>
      <c r="T41" s="980">
        <f t="shared" si="2"/>
        <v>-5.0999999999999996</v>
      </c>
      <c r="U41" s="987">
        <v>9</v>
      </c>
      <c r="V41" s="934">
        <v>35</v>
      </c>
      <c r="W41" s="934">
        <v>26</v>
      </c>
      <c r="X41" s="985">
        <v>3.8888888888888888</v>
      </c>
      <c r="Y41" s="983">
        <v>26</v>
      </c>
    </row>
    <row r="42" spans="1:25" ht="14.4" customHeight="1" x14ac:dyDescent="0.3">
      <c r="A42" s="947" t="s">
        <v>6155</v>
      </c>
      <c r="B42" s="923">
        <v>2</v>
      </c>
      <c r="C42" s="924">
        <v>1.73</v>
      </c>
      <c r="D42" s="925">
        <v>5.5</v>
      </c>
      <c r="E42" s="931">
        <v>6</v>
      </c>
      <c r="F42" s="911">
        <v>5.52</v>
      </c>
      <c r="G42" s="912">
        <v>6.8</v>
      </c>
      <c r="H42" s="917">
        <v>1</v>
      </c>
      <c r="I42" s="911">
        <v>0.86</v>
      </c>
      <c r="J42" s="915">
        <v>12</v>
      </c>
      <c r="K42" s="916">
        <v>0.86</v>
      </c>
      <c r="L42" s="917">
        <v>1</v>
      </c>
      <c r="M42" s="917">
        <v>12</v>
      </c>
      <c r="N42" s="918">
        <v>4</v>
      </c>
      <c r="O42" s="917" t="s">
        <v>6085</v>
      </c>
      <c r="P42" s="932" t="s">
        <v>6156</v>
      </c>
      <c r="Q42" s="919">
        <f t="shared" si="0"/>
        <v>-1</v>
      </c>
      <c r="R42" s="979">
        <f t="shared" si="0"/>
        <v>-0.87</v>
      </c>
      <c r="S42" s="919">
        <f t="shared" si="1"/>
        <v>-5</v>
      </c>
      <c r="T42" s="979">
        <f t="shared" si="2"/>
        <v>-4.6599999999999993</v>
      </c>
      <c r="U42" s="986">
        <v>4</v>
      </c>
      <c r="V42" s="928">
        <v>12</v>
      </c>
      <c r="W42" s="928">
        <v>8</v>
      </c>
      <c r="X42" s="984">
        <v>3</v>
      </c>
      <c r="Y42" s="982">
        <v>8</v>
      </c>
    </row>
    <row r="43" spans="1:25" ht="14.4" customHeight="1" x14ac:dyDescent="0.3">
      <c r="A43" s="948" t="s">
        <v>6157</v>
      </c>
      <c r="B43" s="944">
        <v>1</v>
      </c>
      <c r="C43" s="945">
        <v>2.02</v>
      </c>
      <c r="D43" s="926">
        <v>24</v>
      </c>
      <c r="E43" s="946"/>
      <c r="F43" s="939"/>
      <c r="G43" s="927"/>
      <c r="H43" s="938">
        <v>1</v>
      </c>
      <c r="I43" s="939">
        <v>2.63</v>
      </c>
      <c r="J43" s="922">
        <v>30</v>
      </c>
      <c r="K43" s="940">
        <v>2.02</v>
      </c>
      <c r="L43" s="938">
        <v>3</v>
      </c>
      <c r="M43" s="938">
        <v>24</v>
      </c>
      <c r="N43" s="941">
        <v>8</v>
      </c>
      <c r="O43" s="938" t="s">
        <v>6085</v>
      </c>
      <c r="P43" s="942" t="s">
        <v>6158</v>
      </c>
      <c r="Q43" s="943">
        <f t="shared" si="0"/>
        <v>0</v>
      </c>
      <c r="R43" s="980">
        <f t="shared" si="0"/>
        <v>0.60999999999999988</v>
      </c>
      <c r="S43" s="943">
        <f t="shared" si="1"/>
        <v>1</v>
      </c>
      <c r="T43" s="980">
        <f t="shared" si="2"/>
        <v>2.63</v>
      </c>
      <c r="U43" s="987">
        <v>8</v>
      </c>
      <c r="V43" s="934">
        <v>30</v>
      </c>
      <c r="W43" s="934">
        <v>22</v>
      </c>
      <c r="X43" s="985">
        <v>3.75</v>
      </c>
      <c r="Y43" s="983">
        <v>22</v>
      </c>
    </row>
    <row r="44" spans="1:25" ht="14.4" customHeight="1" x14ac:dyDescent="0.3">
      <c r="A44" s="948" t="s">
        <v>6159</v>
      </c>
      <c r="B44" s="944">
        <v>24</v>
      </c>
      <c r="C44" s="945">
        <v>257.39</v>
      </c>
      <c r="D44" s="926">
        <v>30.8</v>
      </c>
      <c r="E44" s="946">
        <v>11</v>
      </c>
      <c r="F44" s="939">
        <v>111.4</v>
      </c>
      <c r="G44" s="927">
        <v>30.6</v>
      </c>
      <c r="H44" s="938">
        <v>16</v>
      </c>
      <c r="I44" s="939">
        <v>161.62</v>
      </c>
      <c r="J44" s="922">
        <v>26.3</v>
      </c>
      <c r="K44" s="940">
        <v>10.61</v>
      </c>
      <c r="L44" s="938">
        <v>9</v>
      </c>
      <c r="M44" s="938">
        <v>78</v>
      </c>
      <c r="N44" s="941">
        <v>26</v>
      </c>
      <c r="O44" s="938" t="s">
        <v>6085</v>
      </c>
      <c r="P44" s="942" t="s">
        <v>6160</v>
      </c>
      <c r="Q44" s="943">
        <f t="shared" si="0"/>
        <v>-8</v>
      </c>
      <c r="R44" s="980">
        <f t="shared" si="0"/>
        <v>-95.769999999999982</v>
      </c>
      <c r="S44" s="943">
        <f t="shared" si="1"/>
        <v>5</v>
      </c>
      <c r="T44" s="980">
        <f t="shared" si="2"/>
        <v>50.22</v>
      </c>
      <c r="U44" s="987">
        <v>416</v>
      </c>
      <c r="V44" s="934">
        <v>420.8</v>
      </c>
      <c r="W44" s="934">
        <v>4.8000000000000114</v>
      </c>
      <c r="X44" s="985">
        <v>1.0115384615384615</v>
      </c>
      <c r="Y44" s="983">
        <v>39</v>
      </c>
    </row>
    <row r="45" spans="1:25" ht="14.4" customHeight="1" thickBot="1" x14ac:dyDescent="0.35">
      <c r="A45" s="964" t="s">
        <v>6161</v>
      </c>
      <c r="B45" s="965"/>
      <c r="C45" s="966"/>
      <c r="D45" s="967"/>
      <c r="E45" s="968">
        <v>1</v>
      </c>
      <c r="F45" s="969">
        <v>2.44</v>
      </c>
      <c r="G45" s="970">
        <v>19</v>
      </c>
      <c r="H45" s="971"/>
      <c r="I45" s="972"/>
      <c r="J45" s="973"/>
      <c r="K45" s="974">
        <v>2.44</v>
      </c>
      <c r="L45" s="971">
        <v>5</v>
      </c>
      <c r="M45" s="971">
        <v>45</v>
      </c>
      <c r="N45" s="975">
        <v>15</v>
      </c>
      <c r="O45" s="971" t="s">
        <v>6085</v>
      </c>
      <c r="P45" s="976" t="s">
        <v>6162</v>
      </c>
      <c r="Q45" s="977">
        <f t="shared" si="0"/>
        <v>0</v>
      </c>
      <c r="R45" s="981">
        <f t="shared" si="0"/>
        <v>0</v>
      </c>
      <c r="S45" s="977">
        <f t="shared" si="1"/>
        <v>-1</v>
      </c>
      <c r="T45" s="981">
        <f t="shared" si="2"/>
        <v>-2.44</v>
      </c>
      <c r="U45" s="991" t="s">
        <v>592</v>
      </c>
      <c r="V45" s="965" t="s">
        <v>592</v>
      </c>
      <c r="W45" s="965" t="s">
        <v>592</v>
      </c>
      <c r="X45" s="992" t="s">
        <v>592</v>
      </c>
      <c r="Y4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:Q1048576">
    <cfRule type="cellIs" dxfId="14" priority="11" stopIfTrue="1" operator="lessThan">
      <formula>0</formula>
    </cfRule>
  </conditionalFormatting>
  <conditionalFormatting sqref="W46:W1048576">
    <cfRule type="cellIs" dxfId="13" priority="10" stopIfTrue="1" operator="greaterThan">
      <formula>0</formula>
    </cfRule>
  </conditionalFormatting>
  <conditionalFormatting sqref="X46:X1048576">
    <cfRule type="cellIs" dxfId="12" priority="9" stopIfTrue="1" operator="greaterThan">
      <formula>1</formula>
    </cfRule>
  </conditionalFormatting>
  <conditionalFormatting sqref="X46:X1048576">
    <cfRule type="cellIs" dxfId="11" priority="6" stopIfTrue="1" operator="greaterThan">
      <formula>1</formula>
    </cfRule>
  </conditionalFormatting>
  <conditionalFormatting sqref="W46:W1048576">
    <cfRule type="cellIs" dxfId="10" priority="7" stopIfTrue="1" operator="greaterThan">
      <formula>0</formula>
    </cfRule>
  </conditionalFormatting>
  <conditionalFormatting sqref="Q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5">
    <cfRule type="cellIs" dxfId="7" priority="4" stopIfTrue="1" operator="lessThan">
      <formula>0</formula>
    </cfRule>
  </conditionalFormatting>
  <conditionalFormatting sqref="X5:X45">
    <cfRule type="cellIs" dxfId="6" priority="2" stopIfTrue="1" operator="greaterThan">
      <formula>1</formula>
    </cfRule>
  </conditionalFormatting>
  <conditionalFormatting sqref="W5:W45">
    <cfRule type="cellIs" dxfId="5" priority="3" stopIfTrue="1" operator="greaterThan">
      <formula>0</formula>
    </cfRule>
  </conditionalFormatting>
  <conditionalFormatting sqref="S5:S4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11582012</v>
      </c>
      <c r="C3" s="344">
        <f t="shared" ref="C3:L3" si="0">SUBTOTAL(9,C6:C1048576)</f>
        <v>7.989577791460575</v>
      </c>
      <c r="D3" s="344">
        <f t="shared" si="0"/>
        <v>11836932</v>
      </c>
      <c r="E3" s="344">
        <f t="shared" si="0"/>
        <v>9</v>
      </c>
      <c r="F3" s="344">
        <f t="shared" si="0"/>
        <v>11568995</v>
      </c>
      <c r="G3" s="347">
        <f>IF(D3&lt;&gt;0,F3/D3,"")</f>
        <v>0.97736432041681076</v>
      </c>
      <c r="H3" s="343">
        <f t="shared" si="0"/>
        <v>143959.70000000001</v>
      </c>
      <c r="I3" s="344">
        <f t="shared" si="0"/>
        <v>2.667692198963854</v>
      </c>
      <c r="J3" s="344">
        <f t="shared" si="0"/>
        <v>202788.54</v>
      </c>
      <c r="K3" s="344">
        <f t="shared" si="0"/>
        <v>2</v>
      </c>
      <c r="L3" s="344">
        <f t="shared" si="0"/>
        <v>220270.63999999998</v>
      </c>
      <c r="M3" s="345">
        <f>IF(J3&lt;&gt;0,L3/J3,"")</f>
        <v>1.0862085204617578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5855</v>
      </c>
      <c r="B6" s="887">
        <v>486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5858</v>
      </c>
      <c r="B7" s="889"/>
      <c r="C7" s="832"/>
      <c r="D7" s="889">
        <v>16556</v>
      </c>
      <c r="E7" s="832">
        <v>1</v>
      </c>
      <c r="F7" s="889">
        <v>16780</v>
      </c>
      <c r="G7" s="837">
        <v>1.013529838125151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5863</v>
      </c>
      <c r="B8" s="889">
        <v>149848</v>
      </c>
      <c r="C8" s="832">
        <v>0.61816441701594005</v>
      </c>
      <c r="D8" s="889">
        <v>242408</v>
      </c>
      <c r="E8" s="832">
        <v>1</v>
      </c>
      <c r="F8" s="889">
        <v>306945</v>
      </c>
      <c r="G8" s="837">
        <v>1.2662329626084947</v>
      </c>
      <c r="H8" s="889">
        <v>100513.82999999999</v>
      </c>
      <c r="I8" s="832">
        <v>0.55149073496851331</v>
      </c>
      <c r="J8" s="889">
        <v>182258.42</v>
      </c>
      <c r="K8" s="832">
        <v>1</v>
      </c>
      <c r="L8" s="889">
        <v>199956.08</v>
      </c>
      <c r="M8" s="838">
        <v>1.0971020159178377</v>
      </c>
    </row>
    <row r="9" spans="1:13" ht="14.4" customHeight="1" x14ac:dyDescent="0.3">
      <c r="A9" s="857" t="s">
        <v>2542</v>
      </c>
      <c r="B9" s="889">
        <v>5125144</v>
      </c>
      <c r="C9" s="832">
        <v>0.95584939146276093</v>
      </c>
      <c r="D9" s="889">
        <v>5361874</v>
      </c>
      <c r="E9" s="832">
        <v>1</v>
      </c>
      <c r="F9" s="889">
        <v>4789364</v>
      </c>
      <c r="G9" s="837">
        <v>0.89322576397729603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6164</v>
      </c>
      <c r="B10" s="889">
        <v>3193487</v>
      </c>
      <c r="C10" s="832">
        <v>0.98247414053544524</v>
      </c>
      <c r="D10" s="889">
        <v>3250454</v>
      </c>
      <c r="E10" s="832">
        <v>1</v>
      </c>
      <c r="F10" s="889">
        <v>2049110</v>
      </c>
      <c r="G10" s="837">
        <v>0.63040732156184953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6165</v>
      </c>
      <c r="B11" s="889">
        <v>403583</v>
      </c>
      <c r="C11" s="832">
        <v>1.0553783151937992</v>
      </c>
      <c r="D11" s="889">
        <v>382406</v>
      </c>
      <c r="E11" s="832">
        <v>1</v>
      </c>
      <c r="F11" s="889">
        <v>404022</v>
      </c>
      <c r="G11" s="837">
        <v>1.0565263097336339</v>
      </c>
      <c r="H11" s="889">
        <v>43445.87000000001</v>
      </c>
      <c r="I11" s="832">
        <v>2.1162014639953406</v>
      </c>
      <c r="J11" s="889">
        <v>20530.119999999995</v>
      </c>
      <c r="K11" s="832">
        <v>1</v>
      </c>
      <c r="L11" s="889">
        <v>20314.559999999998</v>
      </c>
      <c r="M11" s="838">
        <v>0.98950030491784768</v>
      </c>
    </row>
    <row r="12" spans="1:13" ht="14.4" customHeight="1" x14ac:dyDescent="0.3">
      <c r="A12" s="857" t="s">
        <v>6166</v>
      </c>
      <c r="B12" s="889">
        <v>511405</v>
      </c>
      <c r="C12" s="832">
        <v>1.0198137870935193</v>
      </c>
      <c r="D12" s="889">
        <v>501469</v>
      </c>
      <c r="E12" s="832">
        <v>1</v>
      </c>
      <c r="F12" s="889">
        <v>583066</v>
      </c>
      <c r="G12" s="837">
        <v>1.1627159405666152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6167</v>
      </c>
      <c r="B13" s="889">
        <v>217674</v>
      </c>
      <c r="C13" s="832">
        <v>1.2316684678975391</v>
      </c>
      <c r="D13" s="889">
        <v>176731</v>
      </c>
      <c r="E13" s="832">
        <v>1</v>
      </c>
      <c r="F13" s="889">
        <v>434275</v>
      </c>
      <c r="G13" s="837">
        <v>2.4572655617859911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6168</v>
      </c>
      <c r="B14" s="889">
        <v>995031</v>
      </c>
      <c r="C14" s="832">
        <v>0.90736833082256985</v>
      </c>
      <c r="D14" s="889">
        <v>1096612</v>
      </c>
      <c r="E14" s="832">
        <v>1</v>
      </c>
      <c r="F14" s="889">
        <v>2285585</v>
      </c>
      <c r="G14" s="837">
        <v>2.0842239552366744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6169</v>
      </c>
      <c r="B15" s="891">
        <v>985354</v>
      </c>
      <c r="C15" s="840">
        <v>1.2188609414390008</v>
      </c>
      <c r="D15" s="891">
        <v>808422</v>
      </c>
      <c r="E15" s="840">
        <v>1</v>
      </c>
      <c r="F15" s="891">
        <v>699848</v>
      </c>
      <c r="G15" s="845">
        <v>0.8656963813453864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6848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65063.17</v>
      </c>
      <c r="G3" s="211">
        <f t="shared" si="0"/>
        <v>11725971.700000001</v>
      </c>
      <c r="H3" s="212"/>
      <c r="I3" s="212"/>
      <c r="J3" s="207">
        <f t="shared" si="0"/>
        <v>68307.00999999998</v>
      </c>
      <c r="K3" s="211">
        <f t="shared" si="0"/>
        <v>12039720.540000001</v>
      </c>
      <c r="L3" s="212"/>
      <c r="M3" s="212"/>
      <c r="N3" s="207">
        <f t="shared" si="0"/>
        <v>67203.889999999985</v>
      </c>
      <c r="O3" s="211">
        <f t="shared" si="0"/>
        <v>11789265.640000001</v>
      </c>
      <c r="P3" s="177">
        <f>IF(K3=0,"",O3/K3)</f>
        <v>0.97919761516325021</v>
      </c>
      <c r="Q3" s="209">
        <f>IF(N3=0,"",O3/N3)</f>
        <v>175.42534576495501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5883</v>
      </c>
      <c r="B6" s="825" t="s">
        <v>6170</v>
      </c>
      <c r="C6" s="825" t="s">
        <v>5586</v>
      </c>
      <c r="D6" s="825" t="s">
        <v>6171</v>
      </c>
      <c r="E6" s="825" t="s">
        <v>6172</v>
      </c>
      <c r="F6" s="225">
        <v>1</v>
      </c>
      <c r="G6" s="225">
        <v>486</v>
      </c>
      <c r="H6" s="225"/>
      <c r="I6" s="225">
        <v>486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5886</v>
      </c>
      <c r="B7" s="832" t="s">
        <v>6173</v>
      </c>
      <c r="C7" s="832" t="s">
        <v>5586</v>
      </c>
      <c r="D7" s="832" t="s">
        <v>6174</v>
      </c>
      <c r="E7" s="832" t="s">
        <v>6175</v>
      </c>
      <c r="F7" s="849"/>
      <c r="G7" s="849"/>
      <c r="H7" s="849"/>
      <c r="I7" s="849"/>
      <c r="J7" s="849">
        <v>1</v>
      </c>
      <c r="K7" s="849">
        <v>117</v>
      </c>
      <c r="L7" s="849">
        <v>1</v>
      </c>
      <c r="M7" s="849">
        <v>117</v>
      </c>
      <c r="N7" s="849">
        <v>4</v>
      </c>
      <c r="O7" s="849">
        <v>468</v>
      </c>
      <c r="P7" s="837">
        <v>4</v>
      </c>
      <c r="Q7" s="850">
        <v>117</v>
      </c>
    </row>
    <row r="8" spans="1:17" ht="14.4" customHeight="1" x14ac:dyDescent="0.3">
      <c r="A8" s="831" t="s">
        <v>5886</v>
      </c>
      <c r="B8" s="832" t="s">
        <v>6173</v>
      </c>
      <c r="C8" s="832" t="s">
        <v>5586</v>
      </c>
      <c r="D8" s="832" t="s">
        <v>6176</v>
      </c>
      <c r="E8" s="832" t="s">
        <v>6177</v>
      </c>
      <c r="F8" s="849"/>
      <c r="G8" s="849"/>
      <c r="H8" s="849"/>
      <c r="I8" s="849"/>
      <c r="J8" s="849">
        <v>5</v>
      </c>
      <c r="K8" s="849">
        <v>680</v>
      </c>
      <c r="L8" s="849">
        <v>1</v>
      </c>
      <c r="M8" s="849">
        <v>136</v>
      </c>
      <c r="N8" s="849"/>
      <c r="O8" s="849"/>
      <c r="P8" s="837"/>
      <c r="Q8" s="850"/>
    </row>
    <row r="9" spans="1:17" ht="14.4" customHeight="1" x14ac:dyDescent="0.3">
      <c r="A9" s="831" t="s">
        <v>5886</v>
      </c>
      <c r="B9" s="832" t="s">
        <v>6173</v>
      </c>
      <c r="C9" s="832" t="s">
        <v>5586</v>
      </c>
      <c r="D9" s="832" t="s">
        <v>6178</v>
      </c>
      <c r="E9" s="832" t="s">
        <v>6179</v>
      </c>
      <c r="F9" s="849"/>
      <c r="G9" s="849"/>
      <c r="H9" s="849"/>
      <c r="I9" s="849"/>
      <c r="J9" s="849">
        <v>7</v>
      </c>
      <c r="K9" s="849">
        <v>4935</v>
      </c>
      <c r="L9" s="849">
        <v>1</v>
      </c>
      <c r="M9" s="849">
        <v>705</v>
      </c>
      <c r="N9" s="849">
        <v>8</v>
      </c>
      <c r="O9" s="849">
        <v>5656</v>
      </c>
      <c r="P9" s="837">
        <v>1.1460992907801419</v>
      </c>
      <c r="Q9" s="850">
        <v>707</v>
      </c>
    </row>
    <row r="10" spans="1:17" ht="14.4" customHeight="1" x14ac:dyDescent="0.3">
      <c r="A10" s="831" t="s">
        <v>5886</v>
      </c>
      <c r="B10" s="832" t="s">
        <v>6173</v>
      </c>
      <c r="C10" s="832" t="s">
        <v>5586</v>
      </c>
      <c r="D10" s="832" t="s">
        <v>6180</v>
      </c>
      <c r="E10" s="832" t="s">
        <v>6181</v>
      </c>
      <c r="F10" s="849"/>
      <c r="G10" s="849"/>
      <c r="H10" s="849"/>
      <c r="I10" s="849"/>
      <c r="J10" s="849">
        <v>10</v>
      </c>
      <c r="K10" s="849">
        <v>4950</v>
      </c>
      <c r="L10" s="849">
        <v>1</v>
      </c>
      <c r="M10" s="849">
        <v>495</v>
      </c>
      <c r="N10" s="849">
        <v>16</v>
      </c>
      <c r="O10" s="849">
        <v>7936</v>
      </c>
      <c r="P10" s="837">
        <v>1.6032323232323233</v>
      </c>
      <c r="Q10" s="850">
        <v>496</v>
      </c>
    </row>
    <row r="11" spans="1:17" ht="14.4" customHeight="1" x14ac:dyDescent="0.3">
      <c r="A11" s="831" t="s">
        <v>5886</v>
      </c>
      <c r="B11" s="832" t="s">
        <v>6173</v>
      </c>
      <c r="C11" s="832" t="s">
        <v>5586</v>
      </c>
      <c r="D11" s="832" t="s">
        <v>6182</v>
      </c>
      <c r="E11" s="832" t="s">
        <v>6183</v>
      </c>
      <c r="F11" s="849"/>
      <c r="G11" s="849"/>
      <c r="H11" s="849"/>
      <c r="I11" s="849"/>
      <c r="J11" s="849">
        <v>2</v>
      </c>
      <c r="K11" s="849">
        <v>506</v>
      </c>
      <c r="L11" s="849">
        <v>1</v>
      </c>
      <c r="M11" s="849">
        <v>253</v>
      </c>
      <c r="N11" s="849">
        <v>8</v>
      </c>
      <c r="O11" s="849">
        <v>2032</v>
      </c>
      <c r="P11" s="837">
        <v>4.0158102766798418</v>
      </c>
      <c r="Q11" s="850">
        <v>254</v>
      </c>
    </row>
    <row r="12" spans="1:17" ht="14.4" customHeight="1" x14ac:dyDescent="0.3">
      <c r="A12" s="831" t="s">
        <v>5886</v>
      </c>
      <c r="B12" s="832" t="s">
        <v>6173</v>
      </c>
      <c r="C12" s="832" t="s">
        <v>5586</v>
      </c>
      <c r="D12" s="832" t="s">
        <v>6184</v>
      </c>
      <c r="E12" s="832" t="s">
        <v>6185</v>
      </c>
      <c r="F12" s="849"/>
      <c r="G12" s="849"/>
      <c r="H12" s="849"/>
      <c r="I12" s="849"/>
      <c r="J12" s="849">
        <v>32</v>
      </c>
      <c r="K12" s="849">
        <v>2720</v>
      </c>
      <c r="L12" s="849">
        <v>1</v>
      </c>
      <c r="M12" s="849">
        <v>85</v>
      </c>
      <c r="N12" s="849">
        <v>8</v>
      </c>
      <c r="O12" s="849">
        <v>688</v>
      </c>
      <c r="P12" s="837">
        <v>0.25294117647058822</v>
      </c>
      <c r="Q12" s="850">
        <v>86</v>
      </c>
    </row>
    <row r="13" spans="1:17" ht="14.4" customHeight="1" x14ac:dyDescent="0.3">
      <c r="A13" s="831" t="s">
        <v>5886</v>
      </c>
      <c r="B13" s="832" t="s">
        <v>6173</v>
      </c>
      <c r="C13" s="832" t="s">
        <v>5586</v>
      </c>
      <c r="D13" s="832" t="s">
        <v>6186</v>
      </c>
      <c r="E13" s="832" t="s">
        <v>6187</v>
      </c>
      <c r="F13" s="849"/>
      <c r="G13" s="849"/>
      <c r="H13" s="849"/>
      <c r="I13" s="849"/>
      <c r="J13" s="849">
        <v>4</v>
      </c>
      <c r="K13" s="849">
        <v>712</v>
      </c>
      <c r="L13" s="849">
        <v>1</v>
      </c>
      <c r="M13" s="849">
        <v>178</v>
      </c>
      <c r="N13" s="849"/>
      <c r="O13" s="849"/>
      <c r="P13" s="837"/>
      <c r="Q13" s="850"/>
    </row>
    <row r="14" spans="1:17" ht="14.4" customHeight="1" x14ac:dyDescent="0.3">
      <c r="A14" s="831" t="s">
        <v>5886</v>
      </c>
      <c r="B14" s="832" t="s">
        <v>6173</v>
      </c>
      <c r="C14" s="832" t="s">
        <v>5586</v>
      </c>
      <c r="D14" s="832" t="s">
        <v>6188</v>
      </c>
      <c r="E14" s="832" t="s">
        <v>6189</v>
      </c>
      <c r="F14" s="849"/>
      <c r="G14" s="849"/>
      <c r="H14" s="849"/>
      <c r="I14" s="849"/>
      <c r="J14" s="849">
        <v>5</v>
      </c>
      <c r="K14" s="849">
        <v>880</v>
      </c>
      <c r="L14" s="849">
        <v>1</v>
      </c>
      <c r="M14" s="849">
        <v>176</v>
      </c>
      <c r="N14" s="849"/>
      <c r="O14" s="849"/>
      <c r="P14" s="837"/>
      <c r="Q14" s="850"/>
    </row>
    <row r="15" spans="1:17" ht="14.4" customHeight="1" x14ac:dyDescent="0.3">
      <c r="A15" s="831" t="s">
        <v>5886</v>
      </c>
      <c r="B15" s="832" t="s">
        <v>6173</v>
      </c>
      <c r="C15" s="832" t="s">
        <v>5586</v>
      </c>
      <c r="D15" s="832" t="s">
        <v>6190</v>
      </c>
      <c r="E15" s="832" t="s">
        <v>6191</v>
      </c>
      <c r="F15" s="849"/>
      <c r="G15" s="849"/>
      <c r="H15" s="849"/>
      <c r="I15" s="849"/>
      <c r="J15" s="849">
        <v>4</v>
      </c>
      <c r="K15" s="849">
        <v>1056</v>
      </c>
      <c r="L15" s="849">
        <v>1</v>
      </c>
      <c r="M15" s="849">
        <v>264</v>
      </c>
      <c r="N15" s="849"/>
      <c r="O15" s="849"/>
      <c r="P15" s="837"/>
      <c r="Q15" s="850"/>
    </row>
    <row r="16" spans="1:17" ht="14.4" customHeight="1" x14ac:dyDescent="0.3">
      <c r="A16" s="831" t="s">
        <v>5893</v>
      </c>
      <c r="B16" s="832" t="s">
        <v>6192</v>
      </c>
      <c r="C16" s="832" t="s">
        <v>5395</v>
      </c>
      <c r="D16" s="832" t="s">
        <v>6193</v>
      </c>
      <c r="E16" s="832" t="s">
        <v>6194</v>
      </c>
      <c r="F16" s="849">
        <v>0.06</v>
      </c>
      <c r="G16" s="849">
        <v>531.24</v>
      </c>
      <c r="H16" s="849"/>
      <c r="I16" s="849">
        <v>8854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5893</v>
      </c>
      <c r="B17" s="832" t="s">
        <v>6192</v>
      </c>
      <c r="C17" s="832" t="s">
        <v>5395</v>
      </c>
      <c r="D17" s="832" t="s">
        <v>6195</v>
      </c>
      <c r="E17" s="832" t="s">
        <v>6194</v>
      </c>
      <c r="F17" s="849">
        <v>4.6000000000000005</v>
      </c>
      <c r="G17" s="849">
        <v>8145.6799999999985</v>
      </c>
      <c r="H17" s="849">
        <v>0.64431691892725629</v>
      </c>
      <c r="I17" s="849">
        <v>1770.7999999999995</v>
      </c>
      <c r="J17" s="849">
        <v>6.95</v>
      </c>
      <c r="K17" s="849">
        <v>12642.35</v>
      </c>
      <c r="L17" s="849">
        <v>1</v>
      </c>
      <c r="M17" s="849">
        <v>1819.0431654676258</v>
      </c>
      <c r="N17" s="849">
        <v>8.4499999999999993</v>
      </c>
      <c r="O17" s="849">
        <v>15370.900000000001</v>
      </c>
      <c r="P17" s="837">
        <v>1.2158261715582943</v>
      </c>
      <c r="Q17" s="850">
        <v>1819.0414201183435</v>
      </c>
    </row>
    <row r="18" spans="1:17" ht="14.4" customHeight="1" x14ac:dyDescent="0.3">
      <c r="A18" s="831" t="s">
        <v>5893</v>
      </c>
      <c r="B18" s="832" t="s">
        <v>6192</v>
      </c>
      <c r="C18" s="832" t="s">
        <v>5395</v>
      </c>
      <c r="D18" s="832" t="s">
        <v>6196</v>
      </c>
      <c r="E18" s="832" t="s">
        <v>6197</v>
      </c>
      <c r="F18" s="849">
        <v>0.25</v>
      </c>
      <c r="G18" s="849">
        <v>225.95</v>
      </c>
      <c r="H18" s="849">
        <v>0.47619549410946493</v>
      </c>
      <c r="I18" s="849">
        <v>903.8</v>
      </c>
      <c r="J18" s="849">
        <v>0.53</v>
      </c>
      <c r="K18" s="849">
        <v>474.48999999999995</v>
      </c>
      <c r="L18" s="849">
        <v>1</v>
      </c>
      <c r="M18" s="849">
        <v>895.26415094339609</v>
      </c>
      <c r="N18" s="849"/>
      <c r="O18" s="849"/>
      <c r="P18" s="837"/>
      <c r="Q18" s="850"/>
    </row>
    <row r="19" spans="1:17" ht="14.4" customHeight="1" x14ac:dyDescent="0.3">
      <c r="A19" s="831" t="s">
        <v>5893</v>
      </c>
      <c r="B19" s="832" t="s">
        <v>6192</v>
      </c>
      <c r="C19" s="832" t="s">
        <v>5570</v>
      </c>
      <c r="D19" s="832" t="s">
        <v>6198</v>
      </c>
      <c r="E19" s="832" t="s">
        <v>6199</v>
      </c>
      <c r="F19" s="849">
        <v>190</v>
      </c>
      <c r="G19" s="849">
        <v>3691.7</v>
      </c>
      <c r="H19" s="849"/>
      <c r="I19" s="849">
        <v>19.43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5893</v>
      </c>
      <c r="B20" s="832" t="s">
        <v>6192</v>
      </c>
      <c r="C20" s="832" t="s">
        <v>5570</v>
      </c>
      <c r="D20" s="832" t="s">
        <v>6200</v>
      </c>
      <c r="E20" s="832" t="s">
        <v>6201</v>
      </c>
      <c r="F20" s="849">
        <v>764</v>
      </c>
      <c r="G20" s="849">
        <v>4668.04</v>
      </c>
      <c r="H20" s="849">
        <v>0.52029906908727752</v>
      </c>
      <c r="I20" s="849">
        <v>6.11</v>
      </c>
      <c r="J20" s="849">
        <v>1696</v>
      </c>
      <c r="K20" s="849">
        <v>8971.84</v>
      </c>
      <c r="L20" s="849">
        <v>1</v>
      </c>
      <c r="M20" s="849">
        <v>5.29</v>
      </c>
      <c r="N20" s="849">
        <v>281</v>
      </c>
      <c r="O20" s="849">
        <v>1497.73</v>
      </c>
      <c r="P20" s="837">
        <v>0.16693677105253771</v>
      </c>
      <c r="Q20" s="850">
        <v>5.33</v>
      </c>
    </row>
    <row r="21" spans="1:17" ht="14.4" customHeight="1" x14ac:dyDescent="0.3">
      <c r="A21" s="831" t="s">
        <v>5893</v>
      </c>
      <c r="B21" s="832" t="s">
        <v>6192</v>
      </c>
      <c r="C21" s="832" t="s">
        <v>5570</v>
      </c>
      <c r="D21" s="832" t="s">
        <v>6202</v>
      </c>
      <c r="E21" s="832" t="s">
        <v>6203</v>
      </c>
      <c r="F21" s="849"/>
      <c r="G21" s="849"/>
      <c r="H21" s="849"/>
      <c r="I21" s="849"/>
      <c r="J21" s="849">
        <v>4.3</v>
      </c>
      <c r="K21" s="849">
        <v>17177.29</v>
      </c>
      <c r="L21" s="849">
        <v>1</v>
      </c>
      <c r="M21" s="849">
        <v>3994.7186046511633</v>
      </c>
      <c r="N21" s="849"/>
      <c r="O21" s="849"/>
      <c r="P21" s="837"/>
      <c r="Q21" s="850"/>
    </row>
    <row r="22" spans="1:17" ht="14.4" customHeight="1" x14ac:dyDescent="0.3">
      <c r="A22" s="831" t="s">
        <v>5893</v>
      </c>
      <c r="B22" s="832" t="s">
        <v>6192</v>
      </c>
      <c r="C22" s="832" t="s">
        <v>5570</v>
      </c>
      <c r="D22" s="832" t="s">
        <v>6204</v>
      </c>
      <c r="E22" s="832" t="s">
        <v>6205</v>
      </c>
      <c r="F22" s="849">
        <v>2522</v>
      </c>
      <c r="G22" s="849">
        <v>83251.219999999987</v>
      </c>
      <c r="H22" s="849">
        <v>0.58220710254282637</v>
      </c>
      <c r="I22" s="849">
        <v>33.01</v>
      </c>
      <c r="J22" s="849">
        <v>4265</v>
      </c>
      <c r="K22" s="849">
        <v>142992.45000000001</v>
      </c>
      <c r="L22" s="849">
        <v>1</v>
      </c>
      <c r="M22" s="849">
        <v>33.526951934349356</v>
      </c>
      <c r="N22" s="849">
        <v>5355</v>
      </c>
      <c r="O22" s="849">
        <v>183087.44999999998</v>
      </c>
      <c r="P22" s="837">
        <v>1.2803994196896407</v>
      </c>
      <c r="Q22" s="850">
        <v>34.19</v>
      </c>
    </row>
    <row r="23" spans="1:17" ht="14.4" customHeight="1" x14ac:dyDescent="0.3">
      <c r="A23" s="831" t="s">
        <v>5893</v>
      </c>
      <c r="B23" s="832" t="s">
        <v>6192</v>
      </c>
      <c r="C23" s="832" t="s">
        <v>5586</v>
      </c>
      <c r="D23" s="832" t="s">
        <v>6206</v>
      </c>
      <c r="E23" s="832" t="s">
        <v>6207</v>
      </c>
      <c r="F23" s="849">
        <v>1</v>
      </c>
      <c r="G23" s="849">
        <v>318</v>
      </c>
      <c r="H23" s="849"/>
      <c r="I23" s="849">
        <v>318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5893</v>
      </c>
      <c r="B24" s="832" t="s">
        <v>6192</v>
      </c>
      <c r="C24" s="832" t="s">
        <v>5586</v>
      </c>
      <c r="D24" s="832" t="s">
        <v>6208</v>
      </c>
      <c r="E24" s="832" t="s">
        <v>6209</v>
      </c>
      <c r="F24" s="849"/>
      <c r="G24" s="849"/>
      <c r="H24" s="849"/>
      <c r="I24" s="849"/>
      <c r="J24" s="849">
        <v>1</v>
      </c>
      <c r="K24" s="849">
        <v>1280</v>
      </c>
      <c r="L24" s="849">
        <v>1</v>
      </c>
      <c r="M24" s="849">
        <v>1280</v>
      </c>
      <c r="N24" s="849"/>
      <c r="O24" s="849"/>
      <c r="P24" s="837"/>
      <c r="Q24" s="850"/>
    </row>
    <row r="25" spans="1:17" ht="14.4" customHeight="1" x14ac:dyDescent="0.3">
      <c r="A25" s="831" t="s">
        <v>5893</v>
      </c>
      <c r="B25" s="832" t="s">
        <v>6192</v>
      </c>
      <c r="C25" s="832" t="s">
        <v>5586</v>
      </c>
      <c r="D25" s="832" t="s">
        <v>6210</v>
      </c>
      <c r="E25" s="832" t="s">
        <v>6211</v>
      </c>
      <c r="F25" s="849">
        <v>1</v>
      </c>
      <c r="G25" s="849">
        <v>1825</v>
      </c>
      <c r="H25" s="849">
        <v>0.25</v>
      </c>
      <c r="I25" s="849">
        <v>1825</v>
      </c>
      <c r="J25" s="849">
        <v>4</v>
      </c>
      <c r="K25" s="849">
        <v>7300</v>
      </c>
      <c r="L25" s="849">
        <v>1</v>
      </c>
      <c r="M25" s="849">
        <v>1825</v>
      </c>
      <c r="N25" s="849">
        <v>1</v>
      </c>
      <c r="O25" s="849">
        <v>1826</v>
      </c>
      <c r="P25" s="837">
        <v>0.25013698630136988</v>
      </c>
      <c r="Q25" s="850">
        <v>1826</v>
      </c>
    </row>
    <row r="26" spans="1:17" ht="14.4" customHeight="1" x14ac:dyDescent="0.3">
      <c r="A26" s="831" t="s">
        <v>5893</v>
      </c>
      <c r="B26" s="832" t="s">
        <v>6192</v>
      </c>
      <c r="C26" s="832" t="s">
        <v>5586</v>
      </c>
      <c r="D26" s="832" t="s">
        <v>6212</v>
      </c>
      <c r="E26" s="832" t="s">
        <v>6213</v>
      </c>
      <c r="F26" s="849"/>
      <c r="G26" s="849"/>
      <c r="H26" s="849"/>
      <c r="I26" s="849"/>
      <c r="J26" s="849">
        <v>4</v>
      </c>
      <c r="K26" s="849">
        <v>1716</v>
      </c>
      <c r="L26" s="849">
        <v>1</v>
      </c>
      <c r="M26" s="849">
        <v>429</v>
      </c>
      <c r="N26" s="849">
        <v>1</v>
      </c>
      <c r="O26" s="849">
        <v>430</v>
      </c>
      <c r="P26" s="837">
        <v>0.25058275058275059</v>
      </c>
      <c r="Q26" s="850">
        <v>430</v>
      </c>
    </row>
    <row r="27" spans="1:17" ht="14.4" customHeight="1" x14ac:dyDescent="0.3">
      <c r="A27" s="831" t="s">
        <v>5893</v>
      </c>
      <c r="B27" s="832" t="s">
        <v>6192</v>
      </c>
      <c r="C27" s="832" t="s">
        <v>5586</v>
      </c>
      <c r="D27" s="832" t="s">
        <v>6214</v>
      </c>
      <c r="E27" s="832" t="s">
        <v>6215</v>
      </c>
      <c r="F27" s="849">
        <v>10</v>
      </c>
      <c r="G27" s="849">
        <v>145060</v>
      </c>
      <c r="H27" s="849">
        <v>0.62495691735024472</v>
      </c>
      <c r="I27" s="849">
        <v>14506</v>
      </c>
      <c r="J27" s="849">
        <v>16</v>
      </c>
      <c r="K27" s="849">
        <v>232112</v>
      </c>
      <c r="L27" s="849">
        <v>1</v>
      </c>
      <c r="M27" s="849">
        <v>14507</v>
      </c>
      <c r="N27" s="849">
        <v>21</v>
      </c>
      <c r="O27" s="849">
        <v>304689</v>
      </c>
      <c r="P27" s="837">
        <v>1.3126809471289722</v>
      </c>
      <c r="Q27" s="850">
        <v>14509</v>
      </c>
    </row>
    <row r="28" spans="1:17" ht="14.4" customHeight="1" x14ac:dyDescent="0.3">
      <c r="A28" s="831" t="s">
        <v>5893</v>
      </c>
      <c r="B28" s="832" t="s">
        <v>6192</v>
      </c>
      <c r="C28" s="832" t="s">
        <v>5586</v>
      </c>
      <c r="D28" s="832" t="s">
        <v>6216</v>
      </c>
      <c r="E28" s="832" t="s">
        <v>6217</v>
      </c>
      <c r="F28" s="849">
        <v>1</v>
      </c>
      <c r="G28" s="849">
        <v>2645</v>
      </c>
      <c r="H28" s="849"/>
      <c r="I28" s="849">
        <v>2645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590</v>
      </c>
      <c r="B29" s="832" t="s">
        <v>5394</v>
      </c>
      <c r="C29" s="832" t="s">
        <v>5586</v>
      </c>
      <c r="D29" s="832" t="s">
        <v>5599</v>
      </c>
      <c r="E29" s="832" t="s">
        <v>5600</v>
      </c>
      <c r="F29" s="849"/>
      <c r="G29" s="849"/>
      <c r="H29" s="849"/>
      <c r="I29" s="849"/>
      <c r="J29" s="849">
        <v>2</v>
      </c>
      <c r="K29" s="849">
        <v>21108</v>
      </c>
      <c r="L29" s="849">
        <v>1</v>
      </c>
      <c r="M29" s="849">
        <v>10554</v>
      </c>
      <c r="N29" s="849"/>
      <c r="O29" s="849"/>
      <c r="P29" s="837"/>
      <c r="Q29" s="850"/>
    </row>
    <row r="30" spans="1:17" ht="14.4" customHeight="1" x14ac:dyDescent="0.3">
      <c r="A30" s="831" t="s">
        <v>590</v>
      </c>
      <c r="B30" s="832" t="s">
        <v>5394</v>
      </c>
      <c r="C30" s="832" t="s">
        <v>5586</v>
      </c>
      <c r="D30" s="832" t="s">
        <v>5601</v>
      </c>
      <c r="E30" s="832" t="s">
        <v>5602</v>
      </c>
      <c r="F30" s="849">
        <v>1</v>
      </c>
      <c r="G30" s="849">
        <v>49</v>
      </c>
      <c r="H30" s="849">
        <v>1</v>
      </c>
      <c r="I30" s="849">
        <v>49</v>
      </c>
      <c r="J30" s="849">
        <v>1</v>
      </c>
      <c r="K30" s="849">
        <v>49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590</v>
      </c>
      <c r="B31" s="832" t="s">
        <v>5901</v>
      </c>
      <c r="C31" s="832" t="s">
        <v>5586</v>
      </c>
      <c r="D31" s="832" t="s">
        <v>5599</v>
      </c>
      <c r="E31" s="832" t="s">
        <v>5600</v>
      </c>
      <c r="F31" s="849">
        <v>18</v>
      </c>
      <c r="G31" s="849">
        <v>189900</v>
      </c>
      <c r="H31" s="849">
        <v>0.94700936536907931</v>
      </c>
      <c r="I31" s="849">
        <v>10550</v>
      </c>
      <c r="J31" s="849">
        <v>19</v>
      </c>
      <c r="K31" s="849">
        <v>200526</v>
      </c>
      <c r="L31" s="849">
        <v>1</v>
      </c>
      <c r="M31" s="849">
        <v>10554</v>
      </c>
      <c r="N31" s="849">
        <v>10</v>
      </c>
      <c r="O31" s="849">
        <v>105600</v>
      </c>
      <c r="P31" s="837">
        <v>0.52661500254331106</v>
      </c>
      <c r="Q31" s="850">
        <v>10560</v>
      </c>
    </row>
    <row r="32" spans="1:17" ht="14.4" customHeight="1" x14ac:dyDescent="0.3">
      <c r="A32" s="831" t="s">
        <v>590</v>
      </c>
      <c r="B32" s="832" t="s">
        <v>5901</v>
      </c>
      <c r="C32" s="832" t="s">
        <v>5586</v>
      </c>
      <c r="D32" s="832" t="s">
        <v>5601</v>
      </c>
      <c r="E32" s="832" t="s">
        <v>5602</v>
      </c>
      <c r="F32" s="849">
        <v>30</v>
      </c>
      <c r="G32" s="849">
        <v>1470</v>
      </c>
      <c r="H32" s="849">
        <v>1</v>
      </c>
      <c r="I32" s="849">
        <v>49</v>
      </c>
      <c r="J32" s="849">
        <v>30</v>
      </c>
      <c r="K32" s="849">
        <v>1470</v>
      </c>
      <c r="L32" s="849">
        <v>1</v>
      </c>
      <c r="M32" s="849">
        <v>49</v>
      </c>
      <c r="N32" s="849">
        <v>30</v>
      </c>
      <c r="O32" s="849">
        <v>1470</v>
      </c>
      <c r="P32" s="837">
        <v>1</v>
      </c>
      <c r="Q32" s="850">
        <v>49</v>
      </c>
    </row>
    <row r="33" spans="1:17" ht="14.4" customHeight="1" x14ac:dyDescent="0.3">
      <c r="A33" s="831" t="s">
        <v>590</v>
      </c>
      <c r="B33" s="832" t="s">
        <v>5658</v>
      </c>
      <c r="C33" s="832" t="s">
        <v>5586</v>
      </c>
      <c r="D33" s="832" t="s">
        <v>5659</v>
      </c>
      <c r="E33" s="832" t="s">
        <v>5660</v>
      </c>
      <c r="F33" s="849">
        <v>211</v>
      </c>
      <c r="G33" s="849">
        <v>196441</v>
      </c>
      <c r="H33" s="849">
        <v>0.80669615174549203</v>
      </c>
      <c r="I33" s="849">
        <v>931</v>
      </c>
      <c r="J33" s="849">
        <v>261</v>
      </c>
      <c r="K33" s="849">
        <v>243513</v>
      </c>
      <c r="L33" s="849">
        <v>1</v>
      </c>
      <c r="M33" s="849">
        <v>933</v>
      </c>
      <c r="N33" s="849"/>
      <c r="O33" s="849"/>
      <c r="P33" s="837"/>
      <c r="Q33" s="850"/>
    </row>
    <row r="34" spans="1:17" ht="14.4" customHeight="1" x14ac:dyDescent="0.3">
      <c r="A34" s="831" t="s">
        <v>590</v>
      </c>
      <c r="B34" s="832" t="s">
        <v>5658</v>
      </c>
      <c r="C34" s="832" t="s">
        <v>5586</v>
      </c>
      <c r="D34" s="832" t="s">
        <v>5661</v>
      </c>
      <c r="E34" s="832" t="s">
        <v>5662</v>
      </c>
      <c r="F34" s="849">
        <v>3</v>
      </c>
      <c r="G34" s="849">
        <v>32187</v>
      </c>
      <c r="H34" s="849">
        <v>2.9972064438029613</v>
      </c>
      <c r="I34" s="849">
        <v>10729</v>
      </c>
      <c r="J34" s="849">
        <v>1</v>
      </c>
      <c r="K34" s="849">
        <v>10739</v>
      </c>
      <c r="L34" s="849">
        <v>1</v>
      </c>
      <c r="M34" s="849">
        <v>10739</v>
      </c>
      <c r="N34" s="849">
        <v>2</v>
      </c>
      <c r="O34" s="849">
        <v>23472</v>
      </c>
      <c r="P34" s="837">
        <v>2.1856783685631811</v>
      </c>
      <c r="Q34" s="850">
        <v>11736</v>
      </c>
    </row>
    <row r="35" spans="1:17" ht="14.4" customHeight="1" x14ac:dyDescent="0.3">
      <c r="A35" s="831" t="s">
        <v>590</v>
      </c>
      <c r="B35" s="832" t="s">
        <v>5658</v>
      </c>
      <c r="C35" s="832" t="s">
        <v>5586</v>
      </c>
      <c r="D35" s="832" t="s">
        <v>5663</v>
      </c>
      <c r="E35" s="832" t="s">
        <v>5664</v>
      </c>
      <c r="F35" s="849">
        <v>17</v>
      </c>
      <c r="G35" s="849">
        <v>5338</v>
      </c>
      <c r="H35" s="849">
        <v>0.89189640768588141</v>
      </c>
      <c r="I35" s="849">
        <v>314</v>
      </c>
      <c r="J35" s="849">
        <v>19</v>
      </c>
      <c r="K35" s="849">
        <v>5985</v>
      </c>
      <c r="L35" s="849">
        <v>1</v>
      </c>
      <c r="M35" s="849">
        <v>315</v>
      </c>
      <c r="N35" s="849">
        <v>15</v>
      </c>
      <c r="O35" s="849">
        <v>4485</v>
      </c>
      <c r="P35" s="837">
        <v>0.74937343358395991</v>
      </c>
      <c r="Q35" s="850">
        <v>299</v>
      </c>
    </row>
    <row r="36" spans="1:17" ht="14.4" customHeight="1" x14ac:dyDescent="0.3">
      <c r="A36" s="831" t="s">
        <v>590</v>
      </c>
      <c r="B36" s="832" t="s">
        <v>5658</v>
      </c>
      <c r="C36" s="832" t="s">
        <v>5586</v>
      </c>
      <c r="D36" s="832" t="s">
        <v>5665</v>
      </c>
      <c r="E36" s="832" t="s">
        <v>5666</v>
      </c>
      <c r="F36" s="849">
        <v>5</v>
      </c>
      <c r="G36" s="849">
        <v>115</v>
      </c>
      <c r="H36" s="849">
        <v>1.25</v>
      </c>
      <c r="I36" s="849">
        <v>23</v>
      </c>
      <c r="J36" s="849">
        <v>4</v>
      </c>
      <c r="K36" s="849">
        <v>92</v>
      </c>
      <c r="L36" s="849">
        <v>1</v>
      </c>
      <c r="M36" s="849">
        <v>23</v>
      </c>
      <c r="N36" s="849"/>
      <c r="O36" s="849"/>
      <c r="P36" s="837"/>
      <c r="Q36" s="850"/>
    </row>
    <row r="37" spans="1:17" ht="14.4" customHeight="1" x14ac:dyDescent="0.3">
      <c r="A37" s="831" t="s">
        <v>590</v>
      </c>
      <c r="B37" s="832" t="s">
        <v>5658</v>
      </c>
      <c r="C37" s="832" t="s">
        <v>5586</v>
      </c>
      <c r="D37" s="832" t="s">
        <v>5667</v>
      </c>
      <c r="E37" s="832" t="s">
        <v>5668</v>
      </c>
      <c r="F37" s="849">
        <v>2</v>
      </c>
      <c r="G37" s="849">
        <v>25586</v>
      </c>
      <c r="H37" s="849"/>
      <c r="I37" s="849">
        <v>12793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590</v>
      </c>
      <c r="B38" s="832" t="s">
        <v>5658</v>
      </c>
      <c r="C38" s="832" t="s">
        <v>5586</v>
      </c>
      <c r="D38" s="832" t="s">
        <v>5669</v>
      </c>
      <c r="E38" s="832" t="s">
        <v>5670</v>
      </c>
      <c r="F38" s="849">
        <v>153</v>
      </c>
      <c r="G38" s="849">
        <v>196299</v>
      </c>
      <c r="H38" s="849">
        <v>0.8534182553311741</v>
      </c>
      <c r="I38" s="849">
        <v>1283</v>
      </c>
      <c r="J38" s="849">
        <v>179</v>
      </c>
      <c r="K38" s="849">
        <v>230015</v>
      </c>
      <c r="L38" s="849">
        <v>1</v>
      </c>
      <c r="M38" s="849">
        <v>1285</v>
      </c>
      <c r="N38" s="849"/>
      <c r="O38" s="849"/>
      <c r="P38" s="837"/>
      <c r="Q38" s="850"/>
    </row>
    <row r="39" spans="1:17" ht="14.4" customHeight="1" x14ac:dyDescent="0.3">
      <c r="A39" s="831" t="s">
        <v>590</v>
      </c>
      <c r="B39" s="832" t="s">
        <v>5658</v>
      </c>
      <c r="C39" s="832" t="s">
        <v>5586</v>
      </c>
      <c r="D39" s="832" t="s">
        <v>5671</v>
      </c>
      <c r="E39" s="832" t="s">
        <v>5672</v>
      </c>
      <c r="F39" s="849">
        <v>109</v>
      </c>
      <c r="G39" s="849">
        <v>1063077</v>
      </c>
      <c r="H39" s="849">
        <v>0.69362744138522303</v>
      </c>
      <c r="I39" s="849">
        <v>9753</v>
      </c>
      <c r="J39" s="849">
        <v>157</v>
      </c>
      <c r="K39" s="849">
        <v>1532634</v>
      </c>
      <c r="L39" s="849">
        <v>1</v>
      </c>
      <c r="M39" s="849">
        <v>9762</v>
      </c>
      <c r="N39" s="849">
        <v>115</v>
      </c>
      <c r="O39" s="849">
        <v>1203705</v>
      </c>
      <c r="P39" s="837">
        <v>0.78538320303477538</v>
      </c>
      <c r="Q39" s="850">
        <v>10467</v>
      </c>
    </row>
    <row r="40" spans="1:17" ht="14.4" customHeight="1" x14ac:dyDescent="0.3">
      <c r="A40" s="831" t="s">
        <v>590</v>
      </c>
      <c r="B40" s="832" t="s">
        <v>5658</v>
      </c>
      <c r="C40" s="832" t="s">
        <v>5586</v>
      </c>
      <c r="D40" s="832" t="s">
        <v>5673</v>
      </c>
      <c r="E40" s="832" t="s">
        <v>5674</v>
      </c>
      <c r="F40" s="849">
        <v>25</v>
      </c>
      <c r="G40" s="849">
        <v>259300</v>
      </c>
      <c r="H40" s="849">
        <v>1.1894440851188757</v>
      </c>
      <c r="I40" s="849">
        <v>10372</v>
      </c>
      <c r="J40" s="849">
        <v>21</v>
      </c>
      <c r="K40" s="849">
        <v>218001</v>
      </c>
      <c r="L40" s="849">
        <v>1</v>
      </c>
      <c r="M40" s="849">
        <v>10381</v>
      </c>
      <c r="N40" s="849">
        <v>16</v>
      </c>
      <c r="O40" s="849">
        <v>182336</v>
      </c>
      <c r="P40" s="837">
        <v>0.83639983302828891</v>
      </c>
      <c r="Q40" s="850">
        <v>11396</v>
      </c>
    </row>
    <row r="41" spans="1:17" ht="14.4" customHeight="1" x14ac:dyDescent="0.3">
      <c r="A41" s="831" t="s">
        <v>590</v>
      </c>
      <c r="B41" s="832" t="s">
        <v>5658</v>
      </c>
      <c r="C41" s="832" t="s">
        <v>5586</v>
      </c>
      <c r="D41" s="832" t="s">
        <v>5679</v>
      </c>
      <c r="E41" s="832" t="s">
        <v>5680</v>
      </c>
      <c r="F41" s="849">
        <v>301</v>
      </c>
      <c r="G41" s="849">
        <v>304311</v>
      </c>
      <c r="H41" s="849">
        <v>1.0227978543195935</v>
      </c>
      <c r="I41" s="849">
        <v>1011</v>
      </c>
      <c r="J41" s="849">
        <v>294</v>
      </c>
      <c r="K41" s="849">
        <v>297528</v>
      </c>
      <c r="L41" s="849">
        <v>1</v>
      </c>
      <c r="M41" s="849">
        <v>1012</v>
      </c>
      <c r="N41" s="849"/>
      <c r="O41" s="849"/>
      <c r="P41" s="837"/>
      <c r="Q41" s="850"/>
    </row>
    <row r="42" spans="1:17" ht="14.4" customHeight="1" x14ac:dyDescent="0.3">
      <c r="A42" s="831" t="s">
        <v>590</v>
      </c>
      <c r="B42" s="832" t="s">
        <v>5658</v>
      </c>
      <c r="C42" s="832" t="s">
        <v>5586</v>
      </c>
      <c r="D42" s="832" t="s">
        <v>5681</v>
      </c>
      <c r="E42" s="832" t="s">
        <v>5682</v>
      </c>
      <c r="F42" s="849">
        <v>183</v>
      </c>
      <c r="G42" s="849">
        <v>419802</v>
      </c>
      <c r="H42" s="849">
        <v>1.1422562037440138</v>
      </c>
      <c r="I42" s="849">
        <v>2294</v>
      </c>
      <c r="J42" s="849">
        <v>160</v>
      </c>
      <c r="K42" s="849">
        <v>367520</v>
      </c>
      <c r="L42" s="849">
        <v>1</v>
      </c>
      <c r="M42" s="849">
        <v>2297</v>
      </c>
      <c r="N42" s="849"/>
      <c r="O42" s="849"/>
      <c r="P42" s="837"/>
      <c r="Q42" s="850"/>
    </row>
    <row r="43" spans="1:17" ht="14.4" customHeight="1" x14ac:dyDescent="0.3">
      <c r="A43" s="831" t="s">
        <v>590</v>
      </c>
      <c r="B43" s="832" t="s">
        <v>5658</v>
      </c>
      <c r="C43" s="832" t="s">
        <v>5586</v>
      </c>
      <c r="D43" s="832" t="s">
        <v>5683</v>
      </c>
      <c r="E43" s="832" t="s">
        <v>5684</v>
      </c>
      <c r="F43" s="849">
        <v>55</v>
      </c>
      <c r="G43" s="849">
        <v>20515</v>
      </c>
      <c r="H43" s="849">
        <v>1.4064856711915537</v>
      </c>
      <c r="I43" s="849">
        <v>373</v>
      </c>
      <c r="J43" s="849">
        <v>39</v>
      </c>
      <c r="K43" s="849">
        <v>14586</v>
      </c>
      <c r="L43" s="849">
        <v>1</v>
      </c>
      <c r="M43" s="849">
        <v>374</v>
      </c>
      <c r="N43" s="849">
        <v>40</v>
      </c>
      <c r="O43" s="849">
        <v>14360</v>
      </c>
      <c r="P43" s="837">
        <v>0.98450569038804336</v>
      </c>
      <c r="Q43" s="850">
        <v>359</v>
      </c>
    </row>
    <row r="44" spans="1:17" ht="14.4" customHeight="1" x14ac:dyDescent="0.3">
      <c r="A44" s="831" t="s">
        <v>590</v>
      </c>
      <c r="B44" s="832" t="s">
        <v>5658</v>
      </c>
      <c r="C44" s="832" t="s">
        <v>5586</v>
      </c>
      <c r="D44" s="832" t="s">
        <v>5685</v>
      </c>
      <c r="E44" s="832" t="s">
        <v>5686</v>
      </c>
      <c r="F44" s="849">
        <v>2</v>
      </c>
      <c r="G44" s="849">
        <v>15110</v>
      </c>
      <c r="H44" s="849">
        <v>1.9997353096876653</v>
      </c>
      <c r="I44" s="849">
        <v>7555</v>
      </c>
      <c r="J44" s="849">
        <v>1</v>
      </c>
      <c r="K44" s="849">
        <v>7556</v>
      </c>
      <c r="L44" s="849">
        <v>1</v>
      </c>
      <c r="M44" s="849">
        <v>7556</v>
      </c>
      <c r="N44" s="849"/>
      <c r="O44" s="849"/>
      <c r="P44" s="837"/>
      <c r="Q44" s="850"/>
    </row>
    <row r="45" spans="1:17" ht="14.4" customHeight="1" x14ac:dyDescent="0.3">
      <c r="A45" s="831" t="s">
        <v>590</v>
      </c>
      <c r="B45" s="832" t="s">
        <v>5658</v>
      </c>
      <c r="C45" s="832" t="s">
        <v>5586</v>
      </c>
      <c r="D45" s="832" t="s">
        <v>5880</v>
      </c>
      <c r="E45" s="832" t="s">
        <v>5881</v>
      </c>
      <c r="F45" s="849">
        <v>4</v>
      </c>
      <c r="G45" s="849">
        <v>45692</v>
      </c>
      <c r="H45" s="849">
        <v>0.36331830506587787</v>
      </c>
      <c r="I45" s="849">
        <v>11423</v>
      </c>
      <c r="J45" s="849">
        <v>11</v>
      </c>
      <c r="K45" s="849">
        <v>125763</v>
      </c>
      <c r="L45" s="849">
        <v>1</v>
      </c>
      <c r="M45" s="849">
        <v>11433</v>
      </c>
      <c r="N45" s="849">
        <v>4</v>
      </c>
      <c r="O45" s="849">
        <v>49748</v>
      </c>
      <c r="P45" s="837">
        <v>0.39556944411313344</v>
      </c>
      <c r="Q45" s="850">
        <v>12437</v>
      </c>
    </row>
    <row r="46" spans="1:17" ht="14.4" customHeight="1" x14ac:dyDescent="0.3">
      <c r="A46" s="831" t="s">
        <v>590</v>
      </c>
      <c r="B46" s="832" t="s">
        <v>5658</v>
      </c>
      <c r="C46" s="832" t="s">
        <v>5586</v>
      </c>
      <c r="D46" s="832" t="s">
        <v>5687</v>
      </c>
      <c r="E46" s="832" t="s">
        <v>5688</v>
      </c>
      <c r="F46" s="849">
        <v>1</v>
      </c>
      <c r="G46" s="849">
        <v>391</v>
      </c>
      <c r="H46" s="849"/>
      <c r="I46" s="849">
        <v>391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590</v>
      </c>
      <c r="B47" s="832" t="s">
        <v>5658</v>
      </c>
      <c r="C47" s="832" t="s">
        <v>5586</v>
      </c>
      <c r="D47" s="832" t="s">
        <v>5691</v>
      </c>
      <c r="E47" s="832" t="s">
        <v>5692</v>
      </c>
      <c r="F47" s="849"/>
      <c r="G47" s="849"/>
      <c r="H47" s="849"/>
      <c r="I47" s="849"/>
      <c r="J47" s="849"/>
      <c r="K47" s="849"/>
      <c r="L47" s="849"/>
      <c r="M47" s="849"/>
      <c r="N47" s="849">
        <v>169</v>
      </c>
      <c r="O47" s="849">
        <v>187083</v>
      </c>
      <c r="P47" s="837"/>
      <c r="Q47" s="850">
        <v>1107</v>
      </c>
    </row>
    <row r="48" spans="1:17" ht="14.4" customHeight="1" x14ac:dyDescent="0.3">
      <c r="A48" s="831" t="s">
        <v>590</v>
      </c>
      <c r="B48" s="832" t="s">
        <v>5658</v>
      </c>
      <c r="C48" s="832" t="s">
        <v>5586</v>
      </c>
      <c r="D48" s="832" t="s">
        <v>5695</v>
      </c>
      <c r="E48" s="832" t="s">
        <v>5696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2395</v>
      </c>
      <c r="P48" s="837"/>
      <c r="Q48" s="850">
        <v>2395</v>
      </c>
    </row>
    <row r="49" spans="1:17" ht="14.4" customHeight="1" x14ac:dyDescent="0.3">
      <c r="A49" s="831" t="s">
        <v>590</v>
      </c>
      <c r="B49" s="832" t="s">
        <v>5658</v>
      </c>
      <c r="C49" s="832" t="s">
        <v>5586</v>
      </c>
      <c r="D49" s="832" t="s">
        <v>5697</v>
      </c>
      <c r="E49" s="832" t="s">
        <v>5698</v>
      </c>
      <c r="F49" s="849"/>
      <c r="G49" s="849"/>
      <c r="H49" s="849"/>
      <c r="I49" s="849"/>
      <c r="J49" s="849"/>
      <c r="K49" s="849"/>
      <c r="L49" s="849"/>
      <c r="M49" s="849"/>
      <c r="N49" s="849">
        <v>7</v>
      </c>
      <c r="O49" s="849">
        <v>61642</v>
      </c>
      <c r="P49" s="837"/>
      <c r="Q49" s="850">
        <v>8806</v>
      </c>
    </row>
    <row r="50" spans="1:17" ht="14.4" customHeight="1" x14ac:dyDescent="0.3">
      <c r="A50" s="831" t="s">
        <v>590</v>
      </c>
      <c r="B50" s="832" t="s">
        <v>5658</v>
      </c>
      <c r="C50" s="832" t="s">
        <v>5586</v>
      </c>
      <c r="D50" s="832" t="s">
        <v>5699</v>
      </c>
      <c r="E50" s="832" t="s">
        <v>5700</v>
      </c>
      <c r="F50" s="849"/>
      <c r="G50" s="849"/>
      <c r="H50" s="849"/>
      <c r="I50" s="849"/>
      <c r="J50" s="849"/>
      <c r="K50" s="849"/>
      <c r="L50" s="849"/>
      <c r="M50" s="849"/>
      <c r="N50" s="849">
        <v>3</v>
      </c>
      <c r="O50" s="849">
        <v>4830</v>
      </c>
      <c r="P50" s="837"/>
      <c r="Q50" s="850">
        <v>1610</v>
      </c>
    </row>
    <row r="51" spans="1:17" ht="14.4" customHeight="1" x14ac:dyDescent="0.3">
      <c r="A51" s="831" t="s">
        <v>590</v>
      </c>
      <c r="B51" s="832" t="s">
        <v>5658</v>
      </c>
      <c r="C51" s="832" t="s">
        <v>5586</v>
      </c>
      <c r="D51" s="832" t="s">
        <v>5701</v>
      </c>
      <c r="E51" s="832" t="s">
        <v>5702</v>
      </c>
      <c r="F51" s="849"/>
      <c r="G51" s="849"/>
      <c r="H51" s="849"/>
      <c r="I51" s="849"/>
      <c r="J51" s="849"/>
      <c r="K51" s="849"/>
      <c r="L51" s="849"/>
      <c r="M51" s="849"/>
      <c r="N51" s="849">
        <v>126</v>
      </c>
      <c r="O51" s="849">
        <v>205254</v>
      </c>
      <c r="P51" s="837"/>
      <c r="Q51" s="850">
        <v>1629</v>
      </c>
    </row>
    <row r="52" spans="1:17" ht="14.4" customHeight="1" x14ac:dyDescent="0.3">
      <c r="A52" s="831" t="s">
        <v>590</v>
      </c>
      <c r="B52" s="832" t="s">
        <v>5658</v>
      </c>
      <c r="C52" s="832" t="s">
        <v>5586</v>
      </c>
      <c r="D52" s="832" t="s">
        <v>5703</v>
      </c>
      <c r="E52" s="832" t="s">
        <v>5704</v>
      </c>
      <c r="F52" s="849"/>
      <c r="G52" s="849"/>
      <c r="H52" s="849"/>
      <c r="I52" s="849"/>
      <c r="J52" s="849"/>
      <c r="K52" s="849"/>
      <c r="L52" s="849"/>
      <c r="M52" s="849"/>
      <c r="N52" s="849">
        <v>47</v>
      </c>
      <c r="O52" s="849">
        <v>180245</v>
      </c>
      <c r="P52" s="837"/>
      <c r="Q52" s="850">
        <v>3835</v>
      </c>
    </row>
    <row r="53" spans="1:17" ht="14.4" customHeight="1" x14ac:dyDescent="0.3">
      <c r="A53" s="831" t="s">
        <v>590</v>
      </c>
      <c r="B53" s="832" t="s">
        <v>5658</v>
      </c>
      <c r="C53" s="832" t="s">
        <v>5586</v>
      </c>
      <c r="D53" s="832" t="s">
        <v>5705</v>
      </c>
      <c r="E53" s="832" t="s">
        <v>5706</v>
      </c>
      <c r="F53" s="849"/>
      <c r="G53" s="849"/>
      <c r="H53" s="849"/>
      <c r="I53" s="849"/>
      <c r="J53" s="849"/>
      <c r="K53" s="849"/>
      <c r="L53" s="849"/>
      <c r="M53" s="849"/>
      <c r="N53" s="849">
        <v>3</v>
      </c>
      <c r="O53" s="849">
        <v>4830</v>
      </c>
      <c r="P53" s="837"/>
      <c r="Q53" s="850">
        <v>1610</v>
      </c>
    </row>
    <row r="54" spans="1:17" ht="14.4" customHeight="1" x14ac:dyDescent="0.3">
      <c r="A54" s="831" t="s">
        <v>590</v>
      </c>
      <c r="B54" s="832" t="s">
        <v>5658</v>
      </c>
      <c r="C54" s="832" t="s">
        <v>5586</v>
      </c>
      <c r="D54" s="832" t="s">
        <v>5707</v>
      </c>
      <c r="E54" s="832" t="s">
        <v>5708</v>
      </c>
      <c r="F54" s="849"/>
      <c r="G54" s="849"/>
      <c r="H54" s="849"/>
      <c r="I54" s="849"/>
      <c r="J54" s="849"/>
      <c r="K54" s="849"/>
      <c r="L54" s="849"/>
      <c r="M54" s="849"/>
      <c r="N54" s="849">
        <v>5</v>
      </c>
      <c r="O54" s="849">
        <v>198630</v>
      </c>
      <c r="P54" s="837"/>
      <c r="Q54" s="850">
        <v>39726</v>
      </c>
    </row>
    <row r="55" spans="1:17" ht="14.4" customHeight="1" x14ac:dyDescent="0.3">
      <c r="A55" s="831" t="s">
        <v>590</v>
      </c>
      <c r="B55" s="832" t="s">
        <v>5658</v>
      </c>
      <c r="C55" s="832" t="s">
        <v>5586</v>
      </c>
      <c r="D55" s="832" t="s">
        <v>5709</v>
      </c>
      <c r="E55" s="832" t="s">
        <v>5710</v>
      </c>
      <c r="F55" s="849"/>
      <c r="G55" s="849"/>
      <c r="H55" s="849"/>
      <c r="I55" s="849"/>
      <c r="J55" s="849"/>
      <c r="K55" s="849"/>
      <c r="L55" s="849"/>
      <c r="M55" s="849"/>
      <c r="N55" s="849">
        <v>3</v>
      </c>
      <c r="O55" s="849">
        <v>7185</v>
      </c>
      <c r="P55" s="837"/>
      <c r="Q55" s="850">
        <v>2395</v>
      </c>
    </row>
    <row r="56" spans="1:17" ht="14.4" customHeight="1" x14ac:dyDescent="0.3">
      <c r="A56" s="831" t="s">
        <v>590</v>
      </c>
      <c r="B56" s="832" t="s">
        <v>5713</v>
      </c>
      <c r="C56" s="832" t="s">
        <v>5586</v>
      </c>
      <c r="D56" s="832" t="s">
        <v>5714</v>
      </c>
      <c r="E56" s="832" t="s">
        <v>5715</v>
      </c>
      <c r="F56" s="849">
        <v>56</v>
      </c>
      <c r="G56" s="849">
        <v>12376</v>
      </c>
      <c r="H56" s="849">
        <v>2.6666666666666665</v>
      </c>
      <c r="I56" s="849">
        <v>221</v>
      </c>
      <c r="J56" s="849">
        <v>21</v>
      </c>
      <c r="K56" s="849">
        <v>4641</v>
      </c>
      <c r="L56" s="849">
        <v>1</v>
      </c>
      <c r="M56" s="849">
        <v>221</v>
      </c>
      <c r="N56" s="849">
        <v>74</v>
      </c>
      <c r="O56" s="849">
        <v>16428</v>
      </c>
      <c r="P56" s="837">
        <v>3.5397543632837749</v>
      </c>
      <c r="Q56" s="850">
        <v>222</v>
      </c>
    </row>
    <row r="57" spans="1:17" ht="14.4" customHeight="1" x14ac:dyDescent="0.3">
      <c r="A57" s="831" t="s">
        <v>590</v>
      </c>
      <c r="B57" s="832" t="s">
        <v>5713</v>
      </c>
      <c r="C57" s="832" t="s">
        <v>5586</v>
      </c>
      <c r="D57" s="832" t="s">
        <v>5716</v>
      </c>
      <c r="E57" s="832" t="s">
        <v>5717</v>
      </c>
      <c r="F57" s="849">
        <v>108</v>
      </c>
      <c r="G57" s="849">
        <v>54864</v>
      </c>
      <c r="H57" s="849">
        <v>3.0857142857142859</v>
      </c>
      <c r="I57" s="849">
        <v>508</v>
      </c>
      <c r="J57" s="849">
        <v>35</v>
      </c>
      <c r="K57" s="849">
        <v>17780</v>
      </c>
      <c r="L57" s="849">
        <v>1</v>
      </c>
      <c r="M57" s="849">
        <v>508</v>
      </c>
      <c r="N57" s="849">
        <v>74</v>
      </c>
      <c r="O57" s="849">
        <v>37666</v>
      </c>
      <c r="P57" s="837">
        <v>2.1184476940382453</v>
      </c>
      <c r="Q57" s="850">
        <v>509</v>
      </c>
    </row>
    <row r="58" spans="1:17" ht="14.4" customHeight="1" x14ac:dyDescent="0.3">
      <c r="A58" s="831" t="s">
        <v>590</v>
      </c>
      <c r="B58" s="832" t="s">
        <v>5713</v>
      </c>
      <c r="C58" s="832" t="s">
        <v>5586</v>
      </c>
      <c r="D58" s="832" t="s">
        <v>5718</v>
      </c>
      <c r="E58" s="832" t="s">
        <v>5719</v>
      </c>
      <c r="F58" s="849">
        <v>85</v>
      </c>
      <c r="G58" s="849">
        <v>30090</v>
      </c>
      <c r="H58" s="849">
        <v>0.69672131147540983</v>
      </c>
      <c r="I58" s="849">
        <v>354</v>
      </c>
      <c r="J58" s="849">
        <v>122</v>
      </c>
      <c r="K58" s="849">
        <v>43188</v>
      </c>
      <c r="L58" s="849">
        <v>1</v>
      </c>
      <c r="M58" s="849">
        <v>354</v>
      </c>
      <c r="N58" s="849">
        <v>113</v>
      </c>
      <c r="O58" s="849">
        <v>40002</v>
      </c>
      <c r="P58" s="837">
        <v>0.92622950819672134</v>
      </c>
      <c r="Q58" s="850">
        <v>354</v>
      </c>
    </row>
    <row r="59" spans="1:17" ht="14.4" customHeight="1" x14ac:dyDescent="0.3">
      <c r="A59" s="831" t="s">
        <v>590</v>
      </c>
      <c r="B59" s="832" t="s">
        <v>5713</v>
      </c>
      <c r="C59" s="832" t="s">
        <v>5586</v>
      </c>
      <c r="D59" s="832" t="s">
        <v>5722</v>
      </c>
      <c r="E59" s="832" t="s">
        <v>5723</v>
      </c>
      <c r="F59" s="849">
        <v>2976</v>
      </c>
      <c r="G59" s="849">
        <v>193440</v>
      </c>
      <c r="H59" s="849">
        <v>0.96341858206539333</v>
      </c>
      <c r="I59" s="849">
        <v>65</v>
      </c>
      <c r="J59" s="849">
        <v>3089</v>
      </c>
      <c r="K59" s="849">
        <v>200785</v>
      </c>
      <c r="L59" s="849">
        <v>1</v>
      </c>
      <c r="M59" s="849">
        <v>65</v>
      </c>
      <c r="N59" s="849">
        <v>2765</v>
      </c>
      <c r="O59" s="849">
        <v>179725</v>
      </c>
      <c r="P59" s="837">
        <v>0.89511168662997731</v>
      </c>
      <c r="Q59" s="850">
        <v>65</v>
      </c>
    </row>
    <row r="60" spans="1:17" ht="14.4" customHeight="1" x14ac:dyDescent="0.3">
      <c r="A60" s="831" t="s">
        <v>590</v>
      </c>
      <c r="B60" s="832" t="s">
        <v>5713</v>
      </c>
      <c r="C60" s="832" t="s">
        <v>5586</v>
      </c>
      <c r="D60" s="832" t="s">
        <v>6077</v>
      </c>
      <c r="E60" s="832" t="s">
        <v>6078</v>
      </c>
      <c r="F60" s="849">
        <v>1</v>
      </c>
      <c r="G60" s="849">
        <v>7691</v>
      </c>
      <c r="H60" s="849"/>
      <c r="I60" s="849">
        <v>7691</v>
      </c>
      <c r="J60" s="849"/>
      <c r="K60" s="849"/>
      <c r="L60" s="849"/>
      <c r="M60" s="849"/>
      <c r="N60" s="849">
        <v>1</v>
      </c>
      <c r="O60" s="849">
        <v>7695</v>
      </c>
      <c r="P60" s="837"/>
      <c r="Q60" s="850">
        <v>7695</v>
      </c>
    </row>
    <row r="61" spans="1:17" ht="14.4" customHeight="1" x14ac:dyDescent="0.3">
      <c r="A61" s="831" t="s">
        <v>590</v>
      </c>
      <c r="B61" s="832" t="s">
        <v>5713</v>
      </c>
      <c r="C61" s="832" t="s">
        <v>5586</v>
      </c>
      <c r="D61" s="832" t="s">
        <v>5724</v>
      </c>
      <c r="E61" s="832" t="s">
        <v>5725</v>
      </c>
      <c r="F61" s="849"/>
      <c r="G61" s="849"/>
      <c r="H61" s="849"/>
      <c r="I61" s="849"/>
      <c r="J61" s="849">
        <v>1</v>
      </c>
      <c r="K61" s="849">
        <v>545</v>
      </c>
      <c r="L61" s="849">
        <v>1</v>
      </c>
      <c r="M61" s="849">
        <v>545</v>
      </c>
      <c r="N61" s="849"/>
      <c r="O61" s="849"/>
      <c r="P61" s="837"/>
      <c r="Q61" s="850"/>
    </row>
    <row r="62" spans="1:17" ht="14.4" customHeight="1" x14ac:dyDescent="0.3">
      <c r="A62" s="831" t="s">
        <v>590</v>
      </c>
      <c r="B62" s="832" t="s">
        <v>5713</v>
      </c>
      <c r="C62" s="832" t="s">
        <v>5586</v>
      </c>
      <c r="D62" s="832" t="s">
        <v>5726</v>
      </c>
      <c r="E62" s="832" t="s">
        <v>5727</v>
      </c>
      <c r="F62" s="849">
        <v>24</v>
      </c>
      <c r="G62" s="849">
        <v>14208</v>
      </c>
      <c r="H62" s="849">
        <v>2.1818181818181817</v>
      </c>
      <c r="I62" s="849">
        <v>592</v>
      </c>
      <c r="J62" s="849">
        <v>11</v>
      </c>
      <c r="K62" s="849">
        <v>6512</v>
      </c>
      <c r="L62" s="849">
        <v>1</v>
      </c>
      <c r="M62" s="849">
        <v>592</v>
      </c>
      <c r="N62" s="849">
        <v>7</v>
      </c>
      <c r="O62" s="849">
        <v>4144</v>
      </c>
      <c r="P62" s="837">
        <v>0.63636363636363635</v>
      </c>
      <c r="Q62" s="850">
        <v>592</v>
      </c>
    </row>
    <row r="63" spans="1:17" ht="14.4" customHeight="1" x14ac:dyDescent="0.3">
      <c r="A63" s="831" t="s">
        <v>590</v>
      </c>
      <c r="B63" s="832" t="s">
        <v>5713</v>
      </c>
      <c r="C63" s="832" t="s">
        <v>5586</v>
      </c>
      <c r="D63" s="832" t="s">
        <v>5728</v>
      </c>
      <c r="E63" s="832" t="s">
        <v>5729</v>
      </c>
      <c r="F63" s="849">
        <v>1</v>
      </c>
      <c r="G63" s="849">
        <v>617</v>
      </c>
      <c r="H63" s="849">
        <v>0.25</v>
      </c>
      <c r="I63" s="849">
        <v>617</v>
      </c>
      <c r="J63" s="849">
        <v>4</v>
      </c>
      <c r="K63" s="849">
        <v>2468</v>
      </c>
      <c r="L63" s="849">
        <v>1</v>
      </c>
      <c r="M63" s="849">
        <v>617</v>
      </c>
      <c r="N63" s="849">
        <v>7</v>
      </c>
      <c r="O63" s="849">
        <v>4319</v>
      </c>
      <c r="P63" s="837">
        <v>1.75</v>
      </c>
      <c r="Q63" s="850">
        <v>617</v>
      </c>
    </row>
    <row r="64" spans="1:17" ht="14.4" customHeight="1" x14ac:dyDescent="0.3">
      <c r="A64" s="831" t="s">
        <v>590</v>
      </c>
      <c r="B64" s="832" t="s">
        <v>5713</v>
      </c>
      <c r="C64" s="832" t="s">
        <v>5586</v>
      </c>
      <c r="D64" s="832" t="s">
        <v>5730</v>
      </c>
      <c r="E64" s="832" t="s">
        <v>5731</v>
      </c>
      <c r="F64" s="849"/>
      <c r="G64" s="849"/>
      <c r="H64" s="849"/>
      <c r="I64" s="849"/>
      <c r="J64" s="849">
        <v>5</v>
      </c>
      <c r="K64" s="849">
        <v>765</v>
      </c>
      <c r="L64" s="849">
        <v>1</v>
      </c>
      <c r="M64" s="849">
        <v>153</v>
      </c>
      <c r="N64" s="849"/>
      <c r="O64" s="849"/>
      <c r="P64" s="837"/>
      <c r="Q64" s="850"/>
    </row>
    <row r="65" spans="1:17" ht="14.4" customHeight="1" x14ac:dyDescent="0.3">
      <c r="A65" s="831" t="s">
        <v>590</v>
      </c>
      <c r="B65" s="832" t="s">
        <v>5713</v>
      </c>
      <c r="C65" s="832" t="s">
        <v>5586</v>
      </c>
      <c r="D65" s="832" t="s">
        <v>5732</v>
      </c>
      <c r="E65" s="832" t="s">
        <v>5733</v>
      </c>
      <c r="F65" s="849"/>
      <c r="G65" s="849"/>
      <c r="H65" s="849"/>
      <c r="I65" s="849"/>
      <c r="J65" s="849">
        <v>1</v>
      </c>
      <c r="K65" s="849">
        <v>679</v>
      </c>
      <c r="L65" s="849">
        <v>1</v>
      </c>
      <c r="M65" s="849">
        <v>679</v>
      </c>
      <c r="N65" s="849"/>
      <c r="O65" s="849"/>
      <c r="P65" s="837"/>
      <c r="Q65" s="850"/>
    </row>
    <row r="66" spans="1:17" ht="14.4" customHeight="1" x14ac:dyDescent="0.3">
      <c r="A66" s="831" t="s">
        <v>590</v>
      </c>
      <c r="B66" s="832" t="s">
        <v>5713</v>
      </c>
      <c r="C66" s="832" t="s">
        <v>5586</v>
      </c>
      <c r="D66" s="832" t="s">
        <v>5734</v>
      </c>
      <c r="E66" s="832" t="s">
        <v>5735</v>
      </c>
      <c r="F66" s="849">
        <v>73</v>
      </c>
      <c r="G66" s="849">
        <v>1752</v>
      </c>
      <c r="H66" s="849">
        <v>0.84883720930232553</v>
      </c>
      <c r="I66" s="849">
        <v>24</v>
      </c>
      <c r="J66" s="849">
        <v>86</v>
      </c>
      <c r="K66" s="849">
        <v>2064</v>
      </c>
      <c r="L66" s="849">
        <v>1</v>
      </c>
      <c r="M66" s="849">
        <v>24</v>
      </c>
      <c r="N66" s="849">
        <v>64</v>
      </c>
      <c r="O66" s="849">
        <v>1536</v>
      </c>
      <c r="P66" s="837">
        <v>0.7441860465116279</v>
      </c>
      <c r="Q66" s="850">
        <v>24</v>
      </c>
    </row>
    <row r="67" spans="1:17" ht="14.4" customHeight="1" x14ac:dyDescent="0.3">
      <c r="A67" s="831" t="s">
        <v>590</v>
      </c>
      <c r="B67" s="832" t="s">
        <v>5713</v>
      </c>
      <c r="C67" s="832" t="s">
        <v>5586</v>
      </c>
      <c r="D67" s="832" t="s">
        <v>5738</v>
      </c>
      <c r="E67" s="832" t="s">
        <v>5739</v>
      </c>
      <c r="F67" s="849">
        <v>884</v>
      </c>
      <c r="G67" s="849">
        <v>48620</v>
      </c>
      <c r="H67" s="849">
        <v>0.74098910310142496</v>
      </c>
      <c r="I67" s="849">
        <v>55</v>
      </c>
      <c r="J67" s="849">
        <v>1193</v>
      </c>
      <c r="K67" s="849">
        <v>65615</v>
      </c>
      <c r="L67" s="849">
        <v>1</v>
      </c>
      <c r="M67" s="849">
        <v>55</v>
      </c>
      <c r="N67" s="849">
        <v>856</v>
      </c>
      <c r="O67" s="849">
        <v>47080</v>
      </c>
      <c r="P67" s="837">
        <v>0.71751886001676446</v>
      </c>
      <c r="Q67" s="850">
        <v>55</v>
      </c>
    </row>
    <row r="68" spans="1:17" ht="14.4" customHeight="1" x14ac:dyDescent="0.3">
      <c r="A68" s="831" t="s">
        <v>590</v>
      </c>
      <c r="B68" s="832" t="s">
        <v>5713</v>
      </c>
      <c r="C68" s="832" t="s">
        <v>5586</v>
      </c>
      <c r="D68" s="832" t="s">
        <v>5740</v>
      </c>
      <c r="E68" s="832" t="s">
        <v>5741</v>
      </c>
      <c r="F68" s="849">
        <v>888</v>
      </c>
      <c r="G68" s="849">
        <v>68376</v>
      </c>
      <c r="H68" s="849">
        <v>0.73086419753086418</v>
      </c>
      <c r="I68" s="849">
        <v>77</v>
      </c>
      <c r="J68" s="849">
        <v>1215</v>
      </c>
      <c r="K68" s="849">
        <v>93555</v>
      </c>
      <c r="L68" s="849">
        <v>1</v>
      </c>
      <c r="M68" s="849">
        <v>77</v>
      </c>
      <c r="N68" s="849">
        <v>873</v>
      </c>
      <c r="O68" s="849">
        <v>67221</v>
      </c>
      <c r="P68" s="837">
        <v>0.71851851851851856</v>
      </c>
      <c r="Q68" s="850">
        <v>77</v>
      </c>
    </row>
    <row r="69" spans="1:17" ht="14.4" customHeight="1" x14ac:dyDescent="0.3">
      <c r="A69" s="831" t="s">
        <v>590</v>
      </c>
      <c r="B69" s="832" t="s">
        <v>5713</v>
      </c>
      <c r="C69" s="832" t="s">
        <v>5586</v>
      </c>
      <c r="D69" s="832" t="s">
        <v>5742</v>
      </c>
      <c r="E69" s="832" t="s">
        <v>5743</v>
      </c>
      <c r="F69" s="849"/>
      <c r="G69" s="849"/>
      <c r="H69" s="849"/>
      <c r="I69" s="849"/>
      <c r="J69" s="849">
        <v>2</v>
      </c>
      <c r="K69" s="849">
        <v>3266</v>
      </c>
      <c r="L69" s="849">
        <v>1</v>
      </c>
      <c r="M69" s="849">
        <v>1633</v>
      </c>
      <c r="N69" s="849"/>
      <c r="O69" s="849"/>
      <c r="P69" s="837"/>
      <c r="Q69" s="850"/>
    </row>
    <row r="70" spans="1:17" ht="14.4" customHeight="1" x14ac:dyDescent="0.3">
      <c r="A70" s="831" t="s">
        <v>590</v>
      </c>
      <c r="B70" s="832" t="s">
        <v>5713</v>
      </c>
      <c r="C70" s="832" t="s">
        <v>5586</v>
      </c>
      <c r="D70" s="832" t="s">
        <v>5744</v>
      </c>
      <c r="E70" s="832" t="s">
        <v>5745</v>
      </c>
      <c r="F70" s="849">
        <v>447</v>
      </c>
      <c r="G70" s="849">
        <v>10728</v>
      </c>
      <c r="H70" s="849">
        <v>0.98241758241758237</v>
      </c>
      <c r="I70" s="849">
        <v>24</v>
      </c>
      <c r="J70" s="849">
        <v>455</v>
      </c>
      <c r="K70" s="849">
        <v>10920</v>
      </c>
      <c r="L70" s="849">
        <v>1</v>
      </c>
      <c r="M70" s="849">
        <v>24</v>
      </c>
      <c r="N70" s="849">
        <v>412</v>
      </c>
      <c r="O70" s="849">
        <v>9888</v>
      </c>
      <c r="P70" s="837">
        <v>0.9054945054945055</v>
      </c>
      <c r="Q70" s="850">
        <v>24</v>
      </c>
    </row>
    <row r="71" spans="1:17" ht="14.4" customHeight="1" x14ac:dyDescent="0.3">
      <c r="A71" s="831" t="s">
        <v>590</v>
      </c>
      <c r="B71" s="832" t="s">
        <v>5713</v>
      </c>
      <c r="C71" s="832" t="s">
        <v>5586</v>
      </c>
      <c r="D71" s="832" t="s">
        <v>5748</v>
      </c>
      <c r="E71" s="832" t="s">
        <v>5749</v>
      </c>
      <c r="F71" s="849"/>
      <c r="G71" s="849"/>
      <c r="H71" s="849"/>
      <c r="I71" s="849"/>
      <c r="J71" s="849">
        <v>1</v>
      </c>
      <c r="K71" s="849">
        <v>180</v>
      </c>
      <c r="L71" s="849">
        <v>1</v>
      </c>
      <c r="M71" s="849">
        <v>180</v>
      </c>
      <c r="N71" s="849">
        <v>1</v>
      </c>
      <c r="O71" s="849">
        <v>180</v>
      </c>
      <c r="P71" s="837">
        <v>1</v>
      </c>
      <c r="Q71" s="850">
        <v>180</v>
      </c>
    </row>
    <row r="72" spans="1:17" ht="14.4" customHeight="1" x14ac:dyDescent="0.3">
      <c r="A72" s="831" t="s">
        <v>590</v>
      </c>
      <c r="B72" s="832" t="s">
        <v>5713</v>
      </c>
      <c r="C72" s="832" t="s">
        <v>5586</v>
      </c>
      <c r="D72" s="832" t="s">
        <v>5750</v>
      </c>
      <c r="E72" s="832" t="s">
        <v>5751</v>
      </c>
      <c r="F72" s="849">
        <v>1</v>
      </c>
      <c r="G72" s="849">
        <v>410</v>
      </c>
      <c r="H72" s="849"/>
      <c r="I72" s="849">
        <v>410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590</v>
      </c>
      <c r="B73" s="832" t="s">
        <v>5713</v>
      </c>
      <c r="C73" s="832" t="s">
        <v>5586</v>
      </c>
      <c r="D73" s="832" t="s">
        <v>5752</v>
      </c>
      <c r="E73" s="832" t="s">
        <v>5753</v>
      </c>
      <c r="F73" s="849">
        <v>3</v>
      </c>
      <c r="G73" s="849">
        <v>1893</v>
      </c>
      <c r="H73" s="849">
        <v>1.5</v>
      </c>
      <c r="I73" s="849">
        <v>631</v>
      </c>
      <c r="J73" s="849">
        <v>2</v>
      </c>
      <c r="K73" s="849">
        <v>1262</v>
      </c>
      <c r="L73" s="849">
        <v>1</v>
      </c>
      <c r="M73" s="849">
        <v>631</v>
      </c>
      <c r="N73" s="849">
        <v>5</v>
      </c>
      <c r="O73" s="849">
        <v>3155</v>
      </c>
      <c r="P73" s="837">
        <v>2.5</v>
      </c>
      <c r="Q73" s="850">
        <v>631</v>
      </c>
    </row>
    <row r="74" spans="1:17" ht="14.4" customHeight="1" x14ac:dyDescent="0.3">
      <c r="A74" s="831" t="s">
        <v>590</v>
      </c>
      <c r="B74" s="832" t="s">
        <v>5713</v>
      </c>
      <c r="C74" s="832" t="s">
        <v>5586</v>
      </c>
      <c r="D74" s="832" t="s">
        <v>5756</v>
      </c>
      <c r="E74" s="832" t="s">
        <v>5757</v>
      </c>
      <c r="F74" s="849">
        <v>175</v>
      </c>
      <c r="G74" s="849">
        <v>11550</v>
      </c>
      <c r="H74" s="849">
        <v>0.99431818181818177</v>
      </c>
      <c r="I74" s="849">
        <v>66</v>
      </c>
      <c r="J74" s="849">
        <v>176</v>
      </c>
      <c r="K74" s="849">
        <v>11616</v>
      </c>
      <c r="L74" s="849">
        <v>1</v>
      </c>
      <c r="M74" s="849">
        <v>66</v>
      </c>
      <c r="N74" s="849">
        <v>201</v>
      </c>
      <c r="O74" s="849">
        <v>13266</v>
      </c>
      <c r="P74" s="837">
        <v>1.1420454545454546</v>
      </c>
      <c r="Q74" s="850">
        <v>66</v>
      </c>
    </row>
    <row r="75" spans="1:17" ht="14.4" customHeight="1" x14ac:dyDescent="0.3">
      <c r="A75" s="831" t="s">
        <v>590</v>
      </c>
      <c r="B75" s="832" t="s">
        <v>5713</v>
      </c>
      <c r="C75" s="832" t="s">
        <v>5586</v>
      </c>
      <c r="D75" s="832" t="s">
        <v>5758</v>
      </c>
      <c r="E75" s="832" t="s">
        <v>5759</v>
      </c>
      <c r="F75" s="849"/>
      <c r="G75" s="849"/>
      <c r="H75" s="849"/>
      <c r="I75" s="849"/>
      <c r="J75" s="849">
        <v>1</v>
      </c>
      <c r="K75" s="849">
        <v>299</v>
      </c>
      <c r="L75" s="849">
        <v>1</v>
      </c>
      <c r="M75" s="849">
        <v>299</v>
      </c>
      <c r="N75" s="849">
        <v>1</v>
      </c>
      <c r="O75" s="849">
        <v>300</v>
      </c>
      <c r="P75" s="837">
        <v>1.0033444816053512</v>
      </c>
      <c r="Q75" s="850">
        <v>300</v>
      </c>
    </row>
    <row r="76" spans="1:17" ht="14.4" customHeight="1" x14ac:dyDescent="0.3">
      <c r="A76" s="831" t="s">
        <v>590</v>
      </c>
      <c r="B76" s="832" t="s">
        <v>5713</v>
      </c>
      <c r="C76" s="832" t="s">
        <v>5586</v>
      </c>
      <c r="D76" s="832" t="s">
        <v>5764</v>
      </c>
      <c r="E76" s="832" t="s">
        <v>5765</v>
      </c>
      <c r="F76" s="849">
        <v>1714</v>
      </c>
      <c r="G76" s="849">
        <v>599900</v>
      </c>
      <c r="H76" s="849">
        <v>0.7876838235294118</v>
      </c>
      <c r="I76" s="849">
        <v>350</v>
      </c>
      <c r="J76" s="849">
        <v>2176</v>
      </c>
      <c r="K76" s="849">
        <v>761600</v>
      </c>
      <c r="L76" s="849">
        <v>1</v>
      </c>
      <c r="M76" s="849">
        <v>350</v>
      </c>
      <c r="N76" s="849">
        <v>2394</v>
      </c>
      <c r="O76" s="849">
        <v>837900</v>
      </c>
      <c r="P76" s="837">
        <v>1.1001838235294117</v>
      </c>
      <c r="Q76" s="850">
        <v>350</v>
      </c>
    </row>
    <row r="77" spans="1:17" ht="14.4" customHeight="1" x14ac:dyDescent="0.3">
      <c r="A77" s="831" t="s">
        <v>590</v>
      </c>
      <c r="B77" s="832" t="s">
        <v>5713</v>
      </c>
      <c r="C77" s="832" t="s">
        <v>5586</v>
      </c>
      <c r="D77" s="832" t="s">
        <v>5766</v>
      </c>
      <c r="E77" s="832" t="s">
        <v>5767</v>
      </c>
      <c r="F77" s="849">
        <v>250</v>
      </c>
      <c r="G77" s="849">
        <v>6250</v>
      </c>
      <c r="H77" s="849">
        <v>1.0917030567685591</v>
      </c>
      <c r="I77" s="849">
        <v>25</v>
      </c>
      <c r="J77" s="849">
        <v>229</v>
      </c>
      <c r="K77" s="849">
        <v>5725</v>
      </c>
      <c r="L77" s="849">
        <v>1</v>
      </c>
      <c r="M77" s="849">
        <v>25</v>
      </c>
      <c r="N77" s="849">
        <v>250</v>
      </c>
      <c r="O77" s="849">
        <v>6250</v>
      </c>
      <c r="P77" s="837">
        <v>1.0917030567685591</v>
      </c>
      <c r="Q77" s="850">
        <v>25</v>
      </c>
    </row>
    <row r="78" spans="1:17" ht="14.4" customHeight="1" x14ac:dyDescent="0.3">
      <c r="A78" s="831" t="s">
        <v>590</v>
      </c>
      <c r="B78" s="832" t="s">
        <v>5713</v>
      </c>
      <c r="C78" s="832" t="s">
        <v>5586</v>
      </c>
      <c r="D78" s="832" t="s">
        <v>5768</v>
      </c>
      <c r="E78" s="832" t="s">
        <v>5769</v>
      </c>
      <c r="F78" s="849">
        <v>1</v>
      </c>
      <c r="G78" s="849">
        <v>742</v>
      </c>
      <c r="H78" s="849">
        <v>0.5</v>
      </c>
      <c r="I78" s="849">
        <v>742</v>
      </c>
      <c r="J78" s="849">
        <v>2</v>
      </c>
      <c r="K78" s="849">
        <v>1484</v>
      </c>
      <c r="L78" s="849">
        <v>1</v>
      </c>
      <c r="M78" s="849">
        <v>742</v>
      </c>
      <c r="N78" s="849">
        <v>6</v>
      </c>
      <c r="O78" s="849">
        <v>4452</v>
      </c>
      <c r="P78" s="837">
        <v>3</v>
      </c>
      <c r="Q78" s="850">
        <v>742</v>
      </c>
    </row>
    <row r="79" spans="1:17" ht="14.4" customHeight="1" x14ac:dyDescent="0.3">
      <c r="A79" s="831" t="s">
        <v>590</v>
      </c>
      <c r="B79" s="832" t="s">
        <v>5713</v>
      </c>
      <c r="C79" s="832" t="s">
        <v>5586</v>
      </c>
      <c r="D79" s="832" t="s">
        <v>5770</v>
      </c>
      <c r="E79" s="832" t="s">
        <v>5771</v>
      </c>
      <c r="F79" s="849">
        <v>710</v>
      </c>
      <c r="G79" s="849">
        <v>128510</v>
      </c>
      <c r="H79" s="849">
        <v>0.76344086021505375</v>
      </c>
      <c r="I79" s="849">
        <v>181</v>
      </c>
      <c r="J79" s="849">
        <v>930</v>
      </c>
      <c r="K79" s="849">
        <v>168330</v>
      </c>
      <c r="L79" s="849">
        <v>1</v>
      </c>
      <c r="M79" s="849">
        <v>181</v>
      </c>
      <c r="N79" s="849">
        <v>654</v>
      </c>
      <c r="O79" s="849">
        <v>118374</v>
      </c>
      <c r="P79" s="837">
        <v>0.70322580645161292</v>
      </c>
      <c r="Q79" s="850">
        <v>181</v>
      </c>
    </row>
    <row r="80" spans="1:17" ht="14.4" customHeight="1" x14ac:dyDescent="0.3">
      <c r="A80" s="831" t="s">
        <v>590</v>
      </c>
      <c r="B80" s="832" t="s">
        <v>5713</v>
      </c>
      <c r="C80" s="832" t="s">
        <v>5586</v>
      </c>
      <c r="D80" s="832" t="s">
        <v>5776</v>
      </c>
      <c r="E80" s="832" t="s">
        <v>5777</v>
      </c>
      <c r="F80" s="849">
        <v>843</v>
      </c>
      <c r="G80" s="849">
        <v>214122</v>
      </c>
      <c r="H80" s="849">
        <v>0.61894273127753308</v>
      </c>
      <c r="I80" s="849">
        <v>254</v>
      </c>
      <c r="J80" s="849">
        <v>1362</v>
      </c>
      <c r="K80" s="849">
        <v>345948</v>
      </c>
      <c r="L80" s="849">
        <v>1</v>
      </c>
      <c r="M80" s="849">
        <v>254</v>
      </c>
      <c r="N80" s="849">
        <v>976</v>
      </c>
      <c r="O80" s="849">
        <v>247904</v>
      </c>
      <c r="P80" s="837">
        <v>0.71659324522760648</v>
      </c>
      <c r="Q80" s="850">
        <v>254</v>
      </c>
    </row>
    <row r="81" spans="1:17" ht="14.4" customHeight="1" x14ac:dyDescent="0.3">
      <c r="A81" s="831" t="s">
        <v>590</v>
      </c>
      <c r="B81" s="832" t="s">
        <v>5713</v>
      </c>
      <c r="C81" s="832" t="s">
        <v>5586</v>
      </c>
      <c r="D81" s="832" t="s">
        <v>5778</v>
      </c>
      <c r="E81" s="832" t="s">
        <v>5779</v>
      </c>
      <c r="F81" s="849"/>
      <c r="G81" s="849"/>
      <c r="H81" s="849"/>
      <c r="I81" s="849"/>
      <c r="J81" s="849">
        <v>2</v>
      </c>
      <c r="K81" s="849">
        <v>536</v>
      </c>
      <c r="L81" s="849">
        <v>1</v>
      </c>
      <c r="M81" s="849">
        <v>268</v>
      </c>
      <c r="N81" s="849">
        <v>7</v>
      </c>
      <c r="O81" s="849">
        <v>1876</v>
      </c>
      <c r="P81" s="837">
        <v>3.5</v>
      </c>
      <c r="Q81" s="850">
        <v>268</v>
      </c>
    </row>
    <row r="82" spans="1:17" ht="14.4" customHeight="1" x14ac:dyDescent="0.3">
      <c r="A82" s="831" t="s">
        <v>590</v>
      </c>
      <c r="B82" s="832" t="s">
        <v>5713</v>
      </c>
      <c r="C82" s="832" t="s">
        <v>5586</v>
      </c>
      <c r="D82" s="832" t="s">
        <v>5782</v>
      </c>
      <c r="E82" s="832" t="s">
        <v>5783</v>
      </c>
      <c r="F82" s="849">
        <v>885</v>
      </c>
      <c r="G82" s="849">
        <v>192045</v>
      </c>
      <c r="H82" s="849">
        <v>0.73996655518394649</v>
      </c>
      <c r="I82" s="849">
        <v>217</v>
      </c>
      <c r="J82" s="849">
        <v>1196</v>
      </c>
      <c r="K82" s="849">
        <v>259532</v>
      </c>
      <c r="L82" s="849">
        <v>1</v>
      </c>
      <c r="M82" s="849">
        <v>217</v>
      </c>
      <c r="N82" s="849">
        <v>857</v>
      </c>
      <c r="O82" s="849">
        <v>185969</v>
      </c>
      <c r="P82" s="837">
        <v>0.71655518394648832</v>
      </c>
      <c r="Q82" s="850">
        <v>217</v>
      </c>
    </row>
    <row r="83" spans="1:17" ht="14.4" customHeight="1" x14ac:dyDescent="0.3">
      <c r="A83" s="831" t="s">
        <v>590</v>
      </c>
      <c r="B83" s="832" t="s">
        <v>5713</v>
      </c>
      <c r="C83" s="832" t="s">
        <v>5586</v>
      </c>
      <c r="D83" s="832" t="s">
        <v>5784</v>
      </c>
      <c r="E83" s="832" t="s">
        <v>5785</v>
      </c>
      <c r="F83" s="849">
        <v>99</v>
      </c>
      <c r="G83" s="849">
        <v>3663</v>
      </c>
      <c r="H83" s="849">
        <v>0.89189189189189189</v>
      </c>
      <c r="I83" s="849">
        <v>37</v>
      </c>
      <c r="J83" s="849">
        <v>111</v>
      </c>
      <c r="K83" s="849">
        <v>4107</v>
      </c>
      <c r="L83" s="849">
        <v>1</v>
      </c>
      <c r="M83" s="849">
        <v>37</v>
      </c>
      <c r="N83" s="849">
        <v>84</v>
      </c>
      <c r="O83" s="849">
        <v>3108</v>
      </c>
      <c r="P83" s="837">
        <v>0.7567567567567568</v>
      </c>
      <c r="Q83" s="850">
        <v>37</v>
      </c>
    </row>
    <row r="84" spans="1:17" ht="14.4" customHeight="1" x14ac:dyDescent="0.3">
      <c r="A84" s="831" t="s">
        <v>590</v>
      </c>
      <c r="B84" s="832" t="s">
        <v>5713</v>
      </c>
      <c r="C84" s="832" t="s">
        <v>5586</v>
      </c>
      <c r="D84" s="832" t="s">
        <v>5786</v>
      </c>
      <c r="E84" s="832" t="s">
        <v>5787</v>
      </c>
      <c r="F84" s="849">
        <v>3</v>
      </c>
      <c r="G84" s="849">
        <v>1776</v>
      </c>
      <c r="H84" s="849">
        <v>0.75</v>
      </c>
      <c r="I84" s="849">
        <v>592</v>
      </c>
      <c r="J84" s="849">
        <v>4</v>
      </c>
      <c r="K84" s="849">
        <v>2368</v>
      </c>
      <c r="L84" s="849">
        <v>1</v>
      </c>
      <c r="M84" s="849">
        <v>592</v>
      </c>
      <c r="N84" s="849">
        <v>7</v>
      </c>
      <c r="O84" s="849">
        <v>4144</v>
      </c>
      <c r="P84" s="837">
        <v>1.75</v>
      </c>
      <c r="Q84" s="850">
        <v>592</v>
      </c>
    </row>
    <row r="85" spans="1:17" ht="14.4" customHeight="1" x14ac:dyDescent="0.3">
      <c r="A85" s="831" t="s">
        <v>590</v>
      </c>
      <c r="B85" s="832" t="s">
        <v>5713</v>
      </c>
      <c r="C85" s="832" t="s">
        <v>5586</v>
      </c>
      <c r="D85" s="832" t="s">
        <v>6079</v>
      </c>
      <c r="E85" s="832" t="s">
        <v>6080</v>
      </c>
      <c r="F85" s="849">
        <v>37</v>
      </c>
      <c r="G85" s="849">
        <v>212158</v>
      </c>
      <c r="H85" s="849"/>
      <c r="I85" s="849">
        <v>5734</v>
      </c>
      <c r="J85" s="849"/>
      <c r="K85" s="849"/>
      <c r="L85" s="849"/>
      <c r="M85" s="849"/>
      <c r="N85" s="849">
        <v>19</v>
      </c>
      <c r="O85" s="849">
        <v>109022</v>
      </c>
      <c r="P85" s="837"/>
      <c r="Q85" s="850">
        <v>5738</v>
      </c>
    </row>
    <row r="86" spans="1:17" ht="14.4" customHeight="1" x14ac:dyDescent="0.3">
      <c r="A86" s="831" t="s">
        <v>590</v>
      </c>
      <c r="B86" s="832" t="s">
        <v>5713</v>
      </c>
      <c r="C86" s="832" t="s">
        <v>5586</v>
      </c>
      <c r="D86" s="832" t="s">
        <v>5788</v>
      </c>
      <c r="E86" s="832" t="s">
        <v>5789</v>
      </c>
      <c r="F86" s="849">
        <v>72</v>
      </c>
      <c r="G86" s="849">
        <v>3600</v>
      </c>
      <c r="H86" s="849">
        <v>1.3846153846153846</v>
      </c>
      <c r="I86" s="849">
        <v>50</v>
      </c>
      <c r="J86" s="849">
        <v>52</v>
      </c>
      <c r="K86" s="849">
        <v>2600</v>
      </c>
      <c r="L86" s="849">
        <v>1</v>
      </c>
      <c r="M86" s="849">
        <v>50</v>
      </c>
      <c r="N86" s="849">
        <v>76</v>
      </c>
      <c r="O86" s="849">
        <v>3800</v>
      </c>
      <c r="P86" s="837">
        <v>1.4615384615384615</v>
      </c>
      <c r="Q86" s="850">
        <v>50</v>
      </c>
    </row>
    <row r="87" spans="1:17" ht="14.4" customHeight="1" x14ac:dyDescent="0.3">
      <c r="A87" s="831" t="s">
        <v>590</v>
      </c>
      <c r="B87" s="832" t="s">
        <v>5713</v>
      </c>
      <c r="C87" s="832" t="s">
        <v>5586</v>
      </c>
      <c r="D87" s="832" t="s">
        <v>5790</v>
      </c>
      <c r="E87" s="832" t="s">
        <v>5791</v>
      </c>
      <c r="F87" s="849"/>
      <c r="G87" s="849"/>
      <c r="H87" s="849"/>
      <c r="I87" s="849"/>
      <c r="J87" s="849">
        <v>3</v>
      </c>
      <c r="K87" s="849">
        <v>1641</v>
      </c>
      <c r="L87" s="849">
        <v>1</v>
      </c>
      <c r="M87" s="849">
        <v>547</v>
      </c>
      <c r="N87" s="849">
        <v>7</v>
      </c>
      <c r="O87" s="849">
        <v>3829</v>
      </c>
      <c r="P87" s="837">
        <v>2.3333333333333335</v>
      </c>
      <c r="Q87" s="850">
        <v>547</v>
      </c>
    </row>
    <row r="88" spans="1:17" ht="14.4" customHeight="1" x14ac:dyDescent="0.3">
      <c r="A88" s="831" t="s">
        <v>590</v>
      </c>
      <c r="B88" s="832" t="s">
        <v>5713</v>
      </c>
      <c r="C88" s="832" t="s">
        <v>5586</v>
      </c>
      <c r="D88" s="832" t="s">
        <v>5792</v>
      </c>
      <c r="E88" s="832" t="s">
        <v>5793</v>
      </c>
      <c r="F88" s="849">
        <v>53</v>
      </c>
      <c r="G88" s="849">
        <v>27348</v>
      </c>
      <c r="H88" s="849">
        <v>0.85318524989080924</v>
      </c>
      <c r="I88" s="849">
        <v>516</v>
      </c>
      <c r="J88" s="849">
        <v>62</v>
      </c>
      <c r="K88" s="849">
        <v>32054</v>
      </c>
      <c r="L88" s="849">
        <v>1</v>
      </c>
      <c r="M88" s="849">
        <v>517</v>
      </c>
      <c r="N88" s="849">
        <v>54</v>
      </c>
      <c r="O88" s="849">
        <v>27972</v>
      </c>
      <c r="P88" s="837">
        <v>0.87265239907655834</v>
      </c>
      <c r="Q88" s="850">
        <v>518</v>
      </c>
    </row>
    <row r="89" spans="1:17" ht="14.4" customHeight="1" x14ac:dyDescent="0.3">
      <c r="A89" s="831" t="s">
        <v>590</v>
      </c>
      <c r="B89" s="832" t="s">
        <v>5713</v>
      </c>
      <c r="C89" s="832" t="s">
        <v>5586</v>
      </c>
      <c r="D89" s="832" t="s">
        <v>5794</v>
      </c>
      <c r="E89" s="832" t="s">
        <v>5795</v>
      </c>
      <c r="F89" s="849"/>
      <c r="G89" s="849"/>
      <c r="H89" s="849"/>
      <c r="I89" s="849"/>
      <c r="J89" s="849">
        <v>2</v>
      </c>
      <c r="K89" s="849">
        <v>1472</v>
      </c>
      <c r="L89" s="849">
        <v>1</v>
      </c>
      <c r="M89" s="849">
        <v>736</v>
      </c>
      <c r="N89" s="849">
        <v>7</v>
      </c>
      <c r="O89" s="849">
        <v>5152</v>
      </c>
      <c r="P89" s="837">
        <v>3.5</v>
      </c>
      <c r="Q89" s="850">
        <v>736</v>
      </c>
    </row>
    <row r="90" spans="1:17" ht="14.4" customHeight="1" x14ac:dyDescent="0.3">
      <c r="A90" s="831" t="s">
        <v>590</v>
      </c>
      <c r="B90" s="832" t="s">
        <v>5713</v>
      </c>
      <c r="C90" s="832" t="s">
        <v>5586</v>
      </c>
      <c r="D90" s="832" t="s">
        <v>5796</v>
      </c>
      <c r="E90" s="832" t="s">
        <v>5797</v>
      </c>
      <c r="F90" s="849">
        <v>5</v>
      </c>
      <c r="G90" s="849">
        <v>1645</v>
      </c>
      <c r="H90" s="849">
        <v>0.625</v>
      </c>
      <c r="I90" s="849">
        <v>329</v>
      </c>
      <c r="J90" s="849">
        <v>8</v>
      </c>
      <c r="K90" s="849">
        <v>2632</v>
      </c>
      <c r="L90" s="849">
        <v>1</v>
      </c>
      <c r="M90" s="849">
        <v>329</v>
      </c>
      <c r="N90" s="849">
        <v>9</v>
      </c>
      <c r="O90" s="849">
        <v>2961</v>
      </c>
      <c r="P90" s="837">
        <v>1.125</v>
      </c>
      <c r="Q90" s="850">
        <v>329</v>
      </c>
    </row>
    <row r="91" spans="1:17" ht="14.4" customHeight="1" x14ac:dyDescent="0.3">
      <c r="A91" s="831" t="s">
        <v>590</v>
      </c>
      <c r="B91" s="832" t="s">
        <v>5713</v>
      </c>
      <c r="C91" s="832" t="s">
        <v>5586</v>
      </c>
      <c r="D91" s="832" t="s">
        <v>5798</v>
      </c>
      <c r="E91" s="832" t="s">
        <v>5799</v>
      </c>
      <c r="F91" s="849"/>
      <c r="G91" s="849"/>
      <c r="H91" s="849"/>
      <c r="I91" s="849"/>
      <c r="J91" s="849">
        <v>2</v>
      </c>
      <c r="K91" s="849">
        <v>692</v>
      </c>
      <c r="L91" s="849">
        <v>1</v>
      </c>
      <c r="M91" s="849">
        <v>346</v>
      </c>
      <c r="N91" s="849">
        <v>7</v>
      </c>
      <c r="O91" s="849">
        <v>2422</v>
      </c>
      <c r="P91" s="837">
        <v>3.5</v>
      </c>
      <c r="Q91" s="850">
        <v>346</v>
      </c>
    </row>
    <row r="92" spans="1:17" ht="14.4" customHeight="1" x14ac:dyDescent="0.3">
      <c r="A92" s="831" t="s">
        <v>590</v>
      </c>
      <c r="B92" s="832" t="s">
        <v>5713</v>
      </c>
      <c r="C92" s="832" t="s">
        <v>5586</v>
      </c>
      <c r="D92" s="832" t="s">
        <v>5800</v>
      </c>
      <c r="E92" s="832" t="s">
        <v>5801</v>
      </c>
      <c r="F92" s="849">
        <v>1</v>
      </c>
      <c r="G92" s="849">
        <v>753</v>
      </c>
      <c r="H92" s="849">
        <v>0.5</v>
      </c>
      <c r="I92" s="849">
        <v>753</v>
      </c>
      <c r="J92" s="849">
        <v>2</v>
      </c>
      <c r="K92" s="849">
        <v>1506</v>
      </c>
      <c r="L92" s="849">
        <v>1</v>
      </c>
      <c r="M92" s="849">
        <v>753</v>
      </c>
      <c r="N92" s="849"/>
      <c r="O92" s="849"/>
      <c r="P92" s="837"/>
      <c r="Q92" s="850"/>
    </row>
    <row r="93" spans="1:17" ht="14.4" customHeight="1" x14ac:dyDescent="0.3">
      <c r="A93" s="831" t="s">
        <v>590</v>
      </c>
      <c r="B93" s="832" t="s">
        <v>5713</v>
      </c>
      <c r="C93" s="832" t="s">
        <v>5586</v>
      </c>
      <c r="D93" s="832" t="s">
        <v>5802</v>
      </c>
      <c r="E93" s="832" t="s">
        <v>5803</v>
      </c>
      <c r="F93" s="849">
        <v>12</v>
      </c>
      <c r="G93" s="849">
        <v>2784</v>
      </c>
      <c r="H93" s="849">
        <v>0.6</v>
      </c>
      <c r="I93" s="849">
        <v>232</v>
      </c>
      <c r="J93" s="849">
        <v>20</v>
      </c>
      <c r="K93" s="849">
        <v>4640</v>
      </c>
      <c r="L93" s="849">
        <v>1</v>
      </c>
      <c r="M93" s="849">
        <v>232</v>
      </c>
      <c r="N93" s="849">
        <v>25</v>
      </c>
      <c r="O93" s="849">
        <v>5800</v>
      </c>
      <c r="P93" s="837">
        <v>1.25</v>
      </c>
      <c r="Q93" s="850">
        <v>232</v>
      </c>
    </row>
    <row r="94" spans="1:17" ht="14.4" customHeight="1" x14ac:dyDescent="0.3">
      <c r="A94" s="831" t="s">
        <v>590</v>
      </c>
      <c r="B94" s="832" t="s">
        <v>5713</v>
      </c>
      <c r="C94" s="832" t="s">
        <v>5586</v>
      </c>
      <c r="D94" s="832" t="s">
        <v>5804</v>
      </c>
      <c r="E94" s="832" t="s">
        <v>5805</v>
      </c>
      <c r="F94" s="849">
        <v>147</v>
      </c>
      <c r="G94" s="849">
        <v>492303</v>
      </c>
      <c r="H94" s="849"/>
      <c r="I94" s="849">
        <v>3349</v>
      </c>
      <c r="J94" s="849"/>
      <c r="K94" s="849"/>
      <c r="L94" s="849"/>
      <c r="M94" s="849"/>
      <c r="N94" s="849">
        <v>99</v>
      </c>
      <c r="O94" s="849">
        <v>331749</v>
      </c>
      <c r="P94" s="837"/>
      <c r="Q94" s="850">
        <v>3351</v>
      </c>
    </row>
    <row r="95" spans="1:17" ht="14.4" customHeight="1" x14ac:dyDescent="0.3">
      <c r="A95" s="831" t="s">
        <v>590</v>
      </c>
      <c r="B95" s="832" t="s">
        <v>5713</v>
      </c>
      <c r="C95" s="832" t="s">
        <v>5586</v>
      </c>
      <c r="D95" s="832" t="s">
        <v>5806</v>
      </c>
      <c r="E95" s="832" t="s">
        <v>5807</v>
      </c>
      <c r="F95" s="849"/>
      <c r="G95" s="849"/>
      <c r="H95" s="849"/>
      <c r="I95" s="849"/>
      <c r="J95" s="849">
        <v>11</v>
      </c>
      <c r="K95" s="849">
        <v>2563</v>
      </c>
      <c r="L95" s="849">
        <v>1</v>
      </c>
      <c r="M95" s="849">
        <v>233</v>
      </c>
      <c r="N95" s="849"/>
      <c r="O95" s="849"/>
      <c r="P95" s="837"/>
      <c r="Q95" s="850"/>
    </row>
    <row r="96" spans="1:17" ht="14.4" customHeight="1" x14ac:dyDescent="0.3">
      <c r="A96" s="831" t="s">
        <v>590</v>
      </c>
      <c r="B96" s="832" t="s">
        <v>5713</v>
      </c>
      <c r="C96" s="832" t="s">
        <v>5586</v>
      </c>
      <c r="D96" s="832" t="s">
        <v>5808</v>
      </c>
      <c r="E96" s="832" t="s">
        <v>5809</v>
      </c>
      <c r="F96" s="849">
        <v>1</v>
      </c>
      <c r="G96" s="849">
        <v>410</v>
      </c>
      <c r="H96" s="849">
        <v>0.5</v>
      </c>
      <c r="I96" s="849">
        <v>410</v>
      </c>
      <c r="J96" s="849">
        <v>2</v>
      </c>
      <c r="K96" s="849">
        <v>820</v>
      </c>
      <c r="L96" s="849">
        <v>1</v>
      </c>
      <c r="M96" s="849">
        <v>410</v>
      </c>
      <c r="N96" s="849">
        <v>1</v>
      </c>
      <c r="O96" s="849">
        <v>410</v>
      </c>
      <c r="P96" s="837">
        <v>0.5</v>
      </c>
      <c r="Q96" s="850">
        <v>410</v>
      </c>
    </row>
    <row r="97" spans="1:17" ht="14.4" customHeight="1" x14ac:dyDescent="0.3">
      <c r="A97" s="831" t="s">
        <v>590</v>
      </c>
      <c r="B97" s="832" t="s">
        <v>5713</v>
      </c>
      <c r="C97" s="832" t="s">
        <v>5586</v>
      </c>
      <c r="D97" s="832" t="s">
        <v>5810</v>
      </c>
      <c r="E97" s="832" t="s">
        <v>5811</v>
      </c>
      <c r="F97" s="849"/>
      <c r="G97" s="849"/>
      <c r="H97" s="849"/>
      <c r="I97" s="849"/>
      <c r="J97" s="849">
        <v>1</v>
      </c>
      <c r="K97" s="849">
        <v>652</v>
      </c>
      <c r="L97" s="849">
        <v>1</v>
      </c>
      <c r="M97" s="849">
        <v>652</v>
      </c>
      <c r="N97" s="849"/>
      <c r="O97" s="849"/>
      <c r="P97" s="837"/>
      <c r="Q97" s="850"/>
    </row>
    <row r="98" spans="1:17" ht="14.4" customHeight="1" x14ac:dyDescent="0.3">
      <c r="A98" s="831" t="s">
        <v>590</v>
      </c>
      <c r="B98" s="832" t="s">
        <v>5713</v>
      </c>
      <c r="C98" s="832" t="s">
        <v>5586</v>
      </c>
      <c r="D98" s="832" t="s">
        <v>5812</v>
      </c>
      <c r="E98" s="832" t="s">
        <v>5813</v>
      </c>
      <c r="F98" s="849">
        <v>1</v>
      </c>
      <c r="G98" s="849">
        <v>590</v>
      </c>
      <c r="H98" s="849">
        <v>0.5</v>
      </c>
      <c r="I98" s="849">
        <v>590</v>
      </c>
      <c r="J98" s="849">
        <v>2</v>
      </c>
      <c r="K98" s="849">
        <v>1180</v>
      </c>
      <c r="L98" s="849">
        <v>1</v>
      </c>
      <c r="M98" s="849">
        <v>590</v>
      </c>
      <c r="N98" s="849">
        <v>1</v>
      </c>
      <c r="O98" s="849">
        <v>590</v>
      </c>
      <c r="P98" s="837">
        <v>0.5</v>
      </c>
      <c r="Q98" s="850">
        <v>590</v>
      </c>
    </row>
    <row r="99" spans="1:17" ht="14.4" customHeight="1" x14ac:dyDescent="0.3">
      <c r="A99" s="831" t="s">
        <v>590</v>
      </c>
      <c r="B99" s="832" t="s">
        <v>5713</v>
      </c>
      <c r="C99" s="832" t="s">
        <v>5586</v>
      </c>
      <c r="D99" s="832" t="s">
        <v>5814</v>
      </c>
      <c r="E99" s="832" t="s">
        <v>5815</v>
      </c>
      <c r="F99" s="849"/>
      <c r="G99" s="849"/>
      <c r="H99" s="849"/>
      <c r="I99" s="849"/>
      <c r="J99" s="849">
        <v>2</v>
      </c>
      <c r="K99" s="849">
        <v>774</v>
      </c>
      <c r="L99" s="849">
        <v>1</v>
      </c>
      <c r="M99" s="849">
        <v>387</v>
      </c>
      <c r="N99" s="849"/>
      <c r="O99" s="849"/>
      <c r="P99" s="837"/>
      <c r="Q99" s="850"/>
    </row>
    <row r="100" spans="1:17" ht="14.4" customHeight="1" x14ac:dyDescent="0.3">
      <c r="A100" s="831" t="s">
        <v>590</v>
      </c>
      <c r="B100" s="832" t="s">
        <v>5713</v>
      </c>
      <c r="C100" s="832" t="s">
        <v>5586</v>
      </c>
      <c r="D100" s="832" t="s">
        <v>5816</v>
      </c>
      <c r="E100" s="832" t="s">
        <v>5817</v>
      </c>
      <c r="F100" s="849">
        <v>1</v>
      </c>
      <c r="G100" s="849">
        <v>420</v>
      </c>
      <c r="H100" s="849"/>
      <c r="I100" s="849">
        <v>420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590</v>
      </c>
      <c r="B101" s="832" t="s">
        <v>5713</v>
      </c>
      <c r="C101" s="832" t="s">
        <v>5586</v>
      </c>
      <c r="D101" s="832" t="s">
        <v>5818</v>
      </c>
      <c r="E101" s="832" t="s">
        <v>5819</v>
      </c>
      <c r="F101" s="849">
        <v>1</v>
      </c>
      <c r="G101" s="849">
        <v>170</v>
      </c>
      <c r="H101" s="849">
        <v>0.5</v>
      </c>
      <c r="I101" s="849">
        <v>170</v>
      </c>
      <c r="J101" s="849">
        <v>2</v>
      </c>
      <c r="K101" s="849">
        <v>340</v>
      </c>
      <c r="L101" s="849">
        <v>1</v>
      </c>
      <c r="M101" s="849">
        <v>170</v>
      </c>
      <c r="N101" s="849">
        <v>2</v>
      </c>
      <c r="O101" s="849">
        <v>342</v>
      </c>
      <c r="P101" s="837">
        <v>1.0058823529411764</v>
      </c>
      <c r="Q101" s="850">
        <v>171</v>
      </c>
    </row>
    <row r="102" spans="1:17" ht="14.4" customHeight="1" x14ac:dyDescent="0.3">
      <c r="A102" s="831" t="s">
        <v>590</v>
      </c>
      <c r="B102" s="832" t="s">
        <v>5713</v>
      </c>
      <c r="C102" s="832" t="s">
        <v>5586</v>
      </c>
      <c r="D102" s="832" t="s">
        <v>5820</v>
      </c>
      <c r="E102" s="832" t="s">
        <v>5821</v>
      </c>
      <c r="F102" s="849">
        <v>3</v>
      </c>
      <c r="G102" s="849">
        <v>2367</v>
      </c>
      <c r="H102" s="849">
        <v>0.2</v>
      </c>
      <c r="I102" s="849">
        <v>789</v>
      </c>
      <c r="J102" s="849">
        <v>15</v>
      </c>
      <c r="K102" s="849">
        <v>11835</v>
      </c>
      <c r="L102" s="849">
        <v>1</v>
      </c>
      <c r="M102" s="849">
        <v>789</v>
      </c>
      <c r="N102" s="849">
        <v>15</v>
      </c>
      <c r="O102" s="849">
        <v>11835</v>
      </c>
      <c r="P102" s="837">
        <v>1</v>
      </c>
      <c r="Q102" s="850">
        <v>789</v>
      </c>
    </row>
    <row r="103" spans="1:17" ht="14.4" customHeight="1" x14ac:dyDescent="0.3">
      <c r="A103" s="831" t="s">
        <v>590</v>
      </c>
      <c r="B103" s="832" t="s">
        <v>5713</v>
      </c>
      <c r="C103" s="832" t="s">
        <v>5586</v>
      </c>
      <c r="D103" s="832" t="s">
        <v>5822</v>
      </c>
      <c r="E103" s="832" t="s">
        <v>5823</v>
      </c>
      <c r="F103" s="849">
        <v>5</v>
      </c>
      <c r="G103" s="849">
        <v>1120</v>
      </c>
      <c r="H103" s="849">
        <v>0.625</v>
      </c>
      <c r="I103" s="849">
        <v>224</v>
      </c>
      <c r="J103" s="849">
        <v>8</v>
      </c>
      <c r="K103" s="849">
        <v>1792</v>
      </c>
      <c r="L103" s="849">
        <v>1</v>
      </c>
      <c r="M103" s="849">
        <v>224</v>
      </c>
      <c r="N103" s="849">
        <v>9</v>
      </c>
      <c r="O103" s="849">
        <v>2016</v>
      </c>
      <c r="P103" s="837">
        <v>1.125</v>
      </c>
      <c r="Q103" s="850">
        <v>224</v>
      </c>
    </row>
    <row r="104" spans="1:17" ht="14.4" customHeight="1" x14ac:dyDescent="0.3">
      <c r="A104" s="831" t="s">
        <v>590</v>
      </c>
      <c r="B104" s="832" t="s">
        <v>5713</v>
      </c>
      <c r="C104" s="832" t="s">
        <v>5586</v>
      </c>
      <c r="D104" s="832" t="s">
        <v>5824</v>
      </c>
      <c r="E104" s="832" t="s">
        <v>5825</v>
      </c>
      <c r="F104" s="849"/>
      <c r="G104" s="849"/>
      <c r="H104" s="849"/>
      <c r="I104" s="849"/>
      <c r="J104" s="849">
        <v>1</v>
      </c>
      <c r="K104" s="849">
        <v>566</v>
      </c>
      <c r="L104" s="849">
        <v>1</v>
      </c>
      <c r="M104" s="849">
        <v>566</v>
      </c>
      <c r="N104" s="849">
        <v>1</v>
      </c>
      <c r="O104" s="849">
        <v>566</v>
      </c>
      <c r="P104" s="837">
        <v>1</v>
      </c>
      <c r="Q104" s="850">
        <v>566</v>
      </c>
    </row>
    <row r="105" spans="1:17" ht="14.4" customHeight="1" x14ac:dyDescent="0.3">
      <c r="A105" s="831" t="s">
        <v>590</v>
      </c>
      <c r="B105" s="832" t="s">
        <v>5713</v>
      </c>
      <c r="C105" s="832" t="s">
        <v>5586</v>
      </c>
      <c r="D105" s="832" t="s">
        <v>5830</v>
      </c>
      <c r="E105" s="832" t="s">
        <v>5831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346</v>
      </c>
      <c r="P105" s="837"/>
      <c r="Q105" s="850">
        <v>346</v>
      </c>
    </row>
    <row r="106" spans="1:17" ht="14.4" customHeight="1" x14ac:dyDescent="0.3">
      <c r="A106" s="831" t="s">
        <v>590</v>
      </c>
      <c r="B106" s="832" t="s">
        <v>5713</v>
      </c>
      <c r="C106" s="832" t="s">
        <v>5586</v>
      </c>
      <c r="D106" s="832" t="s">
        <v>5832</v>
      </c>
      <c r="E106" s="832" t="s">
        <v>5833</v>
      </c>
      <c r="F106" s="849">
        <v>3</v>
      </c>
      <c r="G106" s="849">
        <v>270</v>
      </c>
      <c r="H106" s="849">
        <v>0.21428571428571427</v>
      </c>
      <c r="I106" s="849">
        <v>90</v>
      </c>
      <c r="J106" s="849">
        <v>14</v>
      </c>
      <c r="K106" s="849">
        <v>1260</v>
      </c>
      <c r="L106" s="849">
        <v>1</v>
      </c>
      <c r="M106" s="849">
        <v>90</v>
      </c>
      <c r="N106" s="849">
        <v>3</v>
      </c>
      <c r="O106" s="849">
        <v>273</v>
      </c>
      <c r="P106" s="837">
        <v>0.21666666666666667</v>
      </c>
      <c r="Q106" s="850">
        <v>91</v>
      </c>
    </row>
    <row r="107" spans="1:17" ht="14.4" customHeight="1" x14ac:dyDescent="0.3">
      <c r="A107" s="831" t="s">
        <v>590</v>
      </c>
      <c r="B107" s="832" t="s">
        <v>5713</v>
      </c>
      <c r="C107" s="832" t="s">
        <v>5586</v>
      </c>
      <c r="D107" s="832" t="s">
        <v>5834</v>
      </c>
      <c r="E107" s="832" t="s">
        <v>5835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427</v>
      </c>
      <c r="P107" s="837"/>
      <c r="Q107" s="850">
        <v>427</v>
      </c>
    </row>
    <row r="108" spans="1:17" ht="14.4" customHeight="1" x14ac:dyDescent="0.3">
      <c r="A108" s="831" t="s">
        <v>6218</v>
      </c>
      <c r="B108" s="832" t="s">
        <v>6219</v>
      </c>
      <c r="C108" s="832" t="s">
        <v>5586</v>
      </c>
      <c r="D108" s="832" t="s">
        <v>6220</v>
      </c>
      <c r="E108" s="832" t="s">
        <v>6221</v>
      </c>
      <c r="F108" s="849">
        <v>979</v>
      </c>
      <c r="G108" s="849">
        <v>26433</v>
      </c>
      <c r="H108" s="849">
        <v>0.97412935323383087</v>
      </c>
      <c r="I108" s="849">
        <v>27</v>
      </c>
      <c r="J108" s="849">
        <v>1005</v>
      </c>
      <c r="K108" s="849">
        <v>27135</v>
      </c>
      <c r="L108" s="849">
        <v>1</v>
      </c>
      <c r="M108" s="849">
        <v>27</v>
      </c>
      <c r="N108" s="849">
        <v>999</v>
      </c>
      <c r="O108" s="849">
        <v>26973</v>
      </c>
      <c r="P108" s="837">
        <v>0.99402985074626871</v>
      </c>
      <c r="Q108" s="850">
        <v>27</v>
      </c>
    </row>
    <row r="109" spans="1:17" ht="14.4" customHeight="1" x14ac:dyDescent="0.3">
      <c r="A109" s="831" t="s">
        <v>6218</v>
      </c>
      <c r="B109" s="832" t="s">
        <v>6219</v>
      </c>
      <c r="C109" s="832" t="s">
        <v>5586</v>
      </c>
      <c r="D109" s="832" t="s">
        <v>6222</v>
      </c>
      <c r="E109" s="832" t="s">
        <v>6223</v>
      </c>
      <c r="F109" s="849">
        <v>727</v>
      </c>
      <c r="G109" s="849">
        <v>39258</v>
      </c>
      <c r="H109" s="849">
        <v>1.01536312849162</v>
      </c>
      <c r="I109" s="849">
        <v>54</v>
      </c>
      <c r="J109" s="849">
        <v>716</v>
      </c>
      <c r="K109" s="849">
        <v>38664</v>
      </c>
      <c r="L109" s="849">
        <v>1</v>
      </c>
      <c r="M109" s="849">
        <v>54</v>
      </c>
      <c r="N109" s="849">
        <v>702</v>
      </c>
      <c r="O109" s="849">
        <v>37908</v>
      </c>
      <c r="P109" s="837">
        <v>0.98044692737430172</v>
      </c>
      <c r="Q109" s="850">
        <v>54</v>
      </c>
    </row>
    <row r="110" spans="1:17" ht="14.4" customHeight="1" x14ac:dyDescent="0.3">
      <c r="A110" s="831" t="s">
        <v>6218</v>
      </c>
      <c r="B110" s="832" t="s">
        <v>6219</v>
      </c>
      <c r="C110" s="832" t="s">
        <v>5586</v>
      </c>
      <c r="D110" s="832" t="s">
        <v>6224</v>
      </c>
      <c r="E110" s="832" t="s">
        <v>6225</v>
      </c>
      <c r="F110" s="849">
        <v>1131</v>
      </c>
      <c r="G110" s="849">
        <v>27144</v>
      </c>
      <c r="H110" s="849">
        <v>0.95928753180661575</v>
      </c>
      <c r="I110" s="849">
        <v>24</v>
      </c>
      <c r="J110" s="849">
        <v>1179</v>
      </c>
      <c r="K110" s="849">
        <v>28296</v>
      </c>
      <c r="L110" s="849">
        <v>1</v>
      </c>
      <c r="M110" s="849">
        <v>24</v>
      </c>
      <c r="N110" s="849">
        <v>1184</v>
      </c>
      <c r="O110" s="849">
        <v>28416</v>
      </c>
      <c r="P110" s="837">
        <v>1.0042408821034776</v>
      </c>
      <c r="Q110" s="850">
        <v>24</v>
      </c>
    </row>
    <row r="111" spans="1:17" ht="14.4" customHeight="1" x14ac:dyDescent="0.3">
      <c r="A111" s="831" t="s">
        <v>6218</v>
      </c>
      <c r="B111" s="832" t="s">
        <v>6219</v>
      </c>
      <c r="C111" s="832" t="s">
        <v>5586</v>
      </c>
      <c r="D111" s="832" t="s">
        <v>6226</v>
      </c>
      <c r="E111" s="832" t="s">
        <v>6227</v>
      </c>
      <c r="F111" s="849">
        <v>2259</v>
      </c>
      <c r="G111" s="849">
        <v>60993</v>
      </c>
      <c r="H111" s="849">
        <v>1.0655660377358491</v>
      </c>
      <c r="I111" s="849">
        <v>27</v>
      </c>
      <c r="J111" s="849">
        <v>2120</v>
      </c>
      <c r="K111" s="849">
        <v>57240</v>
      </c>
      <c r="L111" s="849">
        <v>1</v>
      </c>
      <c r="M111" s="849">
        <v>27</v>
      </c>
      <c r="N111" s="849">
        <v>2065</v>
      </c>
      <c r="O111" s="849">
        <v>55755</v>
      </c>
      <c r="P111" s="837">
        <v>0.97405660377358494</v>
      </c>
      <c r="Q111" s="850">
        <v>27</v>
      </c>
    </row>
    <row r="112" spans="1:17" ht="14.4" customHeight="1" x14ac:dyDescent="0.3">
      <c r="A112" s="831" t="s">
        <v>6218</v>
      </c>
      <c r="B112" s="832" t="s">
        <v>6219</v>
      </c>
      <c r="C112" s="832" t="s">
        <v>5586</v>
      </c>
      <c r="D112" s="832" t="s">
        <v>6228</v>
      </c>
      <c r="E112" s="832" t="s">
        <v>6229</v>
      </c>
      <c r="F112" s="849">
        <v>979</v>
      </c>
      <c r="G112" s="849">
        <v>26433</v>
      </c>
      <c r="H112" s="849">
        <v>0.98293172690763053</v>
      </c>
      <c r="I112" s="849">
        <v>27</v>
      </c>
      <c r="J112" s="849">
        <v>996</v>
      </c>
      <c r="K112" s="849">
        <v>26892</v>
      </c>
      <c r="L112" s="849">
        <v>1</v>
      </c>
      <c r="M112" s="849">
        <v>27</v>
      </c>
      <c r="N112" s="849">
        <v>959</v>
      </c>
      <c r="O112" s="849">
        <v>25893</v>
      </c>
      <c r="P112" s="837">
        <v>0.96285140562248994</v>
      </c>
      <c r="Q112" s="850">
        <v>27</v>
      </c>
    </row>
    <row r="113" spans="1:17" ht="14.4" customHeight="1" x14ac:dyDescent="0.3">
      <c r="A113" s="831" t="s">
        <v>6218</v>
      </c>
      <c r="B113" s="832" t="s">
        <v>6219</v>
      </c>
      <c r="C113" s="832" t="s">
        <v>5586</v>
      </c>
      <c r="D113" s="832" t="s">
        <v>6230</v>
      </c>
      <c r="E113" s="832" t="s">
        <v>6231</v>
      </c>
      <c r="F113" s="849">
        <v>1884</v>
      </c>
      <c r="G113" s="849">
        <v>41448</v>
      </c>
      <c r="H113" s="849">
        <v>1.0455049944506105</v>
      </c>
      <c r="I113" s="849">
        <v>22</v>
      </c>
      <c r="J113" s="849">
        <v>1802</v>
      </c>
      <c r="K113" s="849">
        <v>39644</v>
      </c>
      <c r="L113" s="849">
        <v>1</v>
      </c>
      <c r="M113" s="849">
        <v>22</v>
      </c>
      <c r="N113" s="849">
        <v>1814</v>
      </c>
      <c r="O113" s="849">
        <v>39908</v>
      </c>
      <c r="P113" s="837">
        <v>1.0066592674805772</v>
      </c>
      <c r="Q113" s="850">
        <v>22</v>
      </c>
    </row>
    <row r="114" spans="1:17" ht="14.4" customHeight="1" x14ac:dyDescent="0.3">
      <c r="A114" s="831" t="s">
        <v>6218</v>
      </c>
      <c r="B114" s="832" t="s">
        <v>6219</v>
      </c>
      <c r="C114" s="832" t="s">
        <v>5586</v>
      </c>
      <c r="D114" s="832" t="s">
        <v>6232</v>
      </c>
      <c r="E114" s="832" t="s">
        <v>6233</v>
      </c>
      <c r="F114" s="849">
        <v>46</v>
      </c>
      <c r="G114" s="849">
        <v>3128</v>
      </c>
      <c r="H114" s="849">
        <v>1.0952380952380953</v>
      </c>
      <c r="I114" s="849">
        <v>68</v>
      </c>
      <c r="J114" s="849">
        <v>42</v>
      </c>
      <c r="K114" s="849">
        <v>2856</v>
      </c>
      <c r="L114" s="849">
        <v>1</v>
      </c>
      <c r="M114" s="849">
        <v>68</v>
      </c>
      <c r="N114" s="849">
        <v>22</v>
      </c>
      <c r="O114" s="849">
        <v>1496</v>
      </c>
      <c r="P114" s="837">
        <v>0.52380952380952384</v>
      </c>
      <c r="Q114" s="850">
        <v>68</v>
      </c>
    </row>
    <row r="115" spans="1:17" ht="14.4" customHeight="1" x14ac:dyDescent="0.3">
      <c r="A115" s="831" t="s">
        <v>6218</v>
      </c>
      <c r="B115" s="832" t="s">
        <v>6219</v>
      </c>
      <c r="C115" s="832" t="s">
        <v>5586</v>
      </c>
      <c r="D115" s="832" t="s">
        <v>6234</v>
      </c>
      <c r="E115" s="832" t="s">
        <v>6235</v>
      </c>
      <c r="F115" s="849">
        <v>1</v>
      </c>
      <c r="G115" s="849">
        <v>62</v>
      </c>
      <c r="H115" s="849"/>
      <c r="I115" s="849">
        <v>62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6218</v>
      </c>
      <c r="B116" s="832" t="s">
        <v>6219</v>
      </c>
      <c r="C116" s="832" t="s">
        <v>5586</v>
      </c>
      <c r="D116" s="832" t="s">
        <v>6236</v>
      </c>
      <c r="E116" s="832" t="s">
        <v>6237</v>
      </c>
      <c r="F116" s="849">
        <v>48</v>
      </c>
      <c r="G116" s="849">
        <v>2976</v>
      </c>
      <c r="H116" s="849">
        <v>0.70588235294117652</v>
      </c>
      <c r="I116" s="849">
        <v>62</v>
      </c>
      <c r="J116" s="849">
        <v>68</v>
      </c>
      <c r="K116" s="849">
        <v>4216</v>
      </c>
      <c r="L116" s="849">
        <v>1</v>
      </c>
      <c r="M116" s="849">
        <v>62</v>
      </c>
      <c r="N116" s="849">
        <v>85</v>
      </c>
      <c r="O116" s="849">
        <v>5270</v>
      </c>
      <c r="P116" s="837">
        <v>1.25</v>
      </c>
      <c r="Q116" s="850">
        <v>62</v>
      </c>
    </row>
    <row r="117" spans="1:17" ht="14.4" customHeight="1" x14ac:dyDescent="0.3">
      <c r="A117" s="831" t="s">
        <v>6218</v>
      </c>
      <c r="B117" s="832" t="s">
        <v>6219</v>
      </c>
      <c r="C117" s="832" t="s">
        <v>5586</v>
      </c>
      <c r="D117" s="832" t="s">
        <v>6238</v>
      </c>
      <c r="E117" s="832" t="s">
        <v>6239</v>
      </c>
      <c r="F117" s="849">
        <v>3</v>
      </c>
      <c r="G117" s="849">
        <v>1182</v>
      </c>
      <c r="H117" s="849">
        <v>1.5</v>
      </c>
      <c r="I117" s="849">
        <v>394</v>
      </c>
      <c r="J117" s="849">
        <v>2</v>
      </c>
      <c r="K117" s="849">
        <v>788</v>
      </c>
      <c r="L117" s="849">
        <v>1</v>
      </c>
      <c r="M117" s="849">
        <v>394</v>
      </c>
      <c r="N117" s="849">
        <v>4</v>
      </c>
      <c r="O117" s="849">
        <v>1576</v>
      </c>
      <c r="P117" s="837">
        <v>2</v>
      </c>
      <c r="Q117" s="850">
        <v>394</v>
      </c>
    </row>
    <row r="118" spans="1:17" ht="14.4" customHeight="1" x14ac:dyDescent="0.3">
      <c r="A118" s="831" t="s">
        <v>6218</v>
      </c>
      <c r="B118" s="832" t="s">
        <v>6219</v>
      </c>
      <c r="C118" s="832" t="s">
        <v>5586</v>
      </c>
      <c r="D118" s="832" t="s">
        <v>6240</v>
      </c>
      <c r="E118" s="832" t="s">
        <v>6241</v>
      </c>
      <c r="F118" s="849">
        <v>54</v>
      </c>
      <c r="G118" s="849">
        <v>4428</v>
      </c>
      <c r="H118" s="849">
        <v>1.6875</v>
      </c>
      <c r="I118" s="849">
        <v>82</v>
      </c>
      <c r="J118" s="849">
        <v>32</v>
      </c>
      <c r="K118" s="849">
        <v>2624</v>
      </c>
      <c r="L118" s="849">
        <v>1</v>
      </c>
      <c r="M118" s="849">
        <v>82</v>
      </c>
      <c r="N118" s="849">
        <v>47</v>
      </c>
      <c r="O118" s="849">
        <v>3854</v>
      </c>
      <c r="P118" s="837">
        <v>1.46875</v>
      </c>
      <c r="Q118" s="850">
        <v>82</v>
      </c>
    </row>
    <row r="119" spans="1:17" ht="14.4" customHeight="1" x14ac:dyDescent="0.3">
      <c r="A119" s="831" t="s">
        <v>6218</v>
      </c>
      <c r="B119" s="832" t="s">
        <v>6219</v>
      </c>
      <c r="C119" s="832" t="s">
        <v>5586</v>
      </c>
      <c r="D119" s="832" t="s">
        <v>6242</v>
      </c>
      <c r="E119" s="832" t="s">
        <v>6243</v>
      </c>
      <c r="F119" s="849">
        <v>21</v>
      </c>
      <c r="G119" s="849">
        <v>20748</v>
      </c>
      <c r="H119" s="849">
        <v>0.56756756756756754</v>
      </c>
      <c r="I119" s="849">
        <v>988</v>
      </c>
      <c r="J119" s="849">
        <v>37</v>
      </c>
      <c r="K119" s="849">
        <v>36556</v>
      </c>
      <c r="L119" s="849">
        <v>1</v>
      </c>
      <c r="M119" s="849">
        <v>988</v>
      </c>
      <c r="N119" s="849">
        <v>29</v>
      </c>
      <c r="O119" s="849">
        <v>28652</v>
      </c>
      <c r="P119" s="837">
        <v>0.78378378378378377</v>
      </c>
      <c r="Q119" s="850">
        <v>988</v>
      </c>
    </row>
    <row r="120" spans="1:17" ht="14.4" customHeight="1" x14ac:dyDescent="0.3">
      <c r="A120" s="831" t="s">
        <v>6218</v>
      </c>
      <c r="B120" s="832" t="s">
        <v>6219</v>
      </c>
      <c r="C120" s="832" t="s">
        <v>5586</v>
      </c>
      <c r="D120" s="832" t="s">
        <v>6244</v>
      </c>
      <c r="E120" s="832" t="s">
        <v>6245</v>
      </c>
      <c r="F120" s="849">
        <v>2</v>
      </c>
      <c r="G120" s="849">
        <v>382</v>
      </c>
      <c r="H120" s="849">
        <v>0.66666666666666663</v>
      </c>
      <c r="I120" s="849">
        <v>191</v>
      </c>
      <c r="J120" s="849">
        <v>3</v>
      </c>
      <c r="K120" s="849">
        <v>573</v>
      </c>
      <c r="L120" s="849">
        <v>1</v>
      </c>
      <c r="M120" s="849">
        <v>191</v>
      </c>
      <c r="N120" s="849">
        <v>2</v>
      </c>
      <c r="O120" s="849">
        <v>382</v>
      </c>
      <c r="P120" s="837">
        <v>0.66666666666666663</v>
      </c>
      <c r="Q120" s="850">
        <v>191</v>
      </c>
    </row>
    <row r="121" spans="1:17" ht="14.4" customHeight="1" x14ac:dyDescent="0.3">
      <c r="A121" s="831" t="s">
        <v>6218</v>
      </c>
      <c r="B121" s="832" t="s">
        <v>6219</v>
      </c>
      <c r="C121" s="832" t="s">
        <v>5586</v>
      </c>
      <c r="D121" s="832" t="s">
        <v>6246</v>
      </c>
      <c r="E121" s="832" t="s">
        <v>6247</v>
      </c>
      <c r="F121" s="849"/>
      <c r="G121" s="849"/>
      <c r="H121" s="849"/>
      <c r="I121" s="849"/>
      <c r="J121" s="849">
        <v>1</v>
      </c>
      <c r="K121" s="849">
        <v>82</v>
      </c>
      <c r="L121" s="849">
        <v>1</v>
      </c>
      <c r="M121" s="849">
        <v>82</v>
      </c>
      <c r="N121" s="849">
        <v>1</v>
      </c>
      <c r="O121" s="849">
        <v>82</v>
      </c>
      <c r="P121" s="837">
        <v>1</v>
      </c>
      <c r="Q121" s="850">
        <v>82</v>
      </c>
    </row>
    <row r="122" spans="1:17" ht="14.4" customHeight="1" x14ac:dyDescent="0.3">
      <c r="A122" s="831" t="s">
        <v>6218</v>
      </c>
      <c r="B122" s="832" t="s">
        <v>6219</v>
      </c>
      <c r="C122" s="832" t="s">
        <v>5586</v>
      </c>
      <c r="D122" s="832" t="s">
        <v>6248</v>
      </c>
      <c r="E122" s="832" t="s">
        <v>6249</v>
      </c>
      <c r="F122" s="849">
        <v>50</v>
      </c>
      <c r="G122" s="849">
        <v>3150</v>
      </c>
      <c r="H122" s="849">
        <v>0.59523809523809523</v>
      </c>
      <c r="I122" s="849">
        <v>63</v>
      </c>
      <c r="J122" s="849">
        <v>84</v>
      </c>
      <c r="K122" s="849">
        <v>5292</v>
      </c>
      <c r="L122" s="849">
        <v>1</v>
      </c>
      <c r="M122" s="849">
        <v>63</v>
      </c>
      <c r="N122" s="849">
        <v>68</v>
      </c>
      <c r="O122" s="849">
        <v>4284</v>
      </c>
      <c r="P122" s="837">
        <v>0.80952380952380953</v>
      </c>
      <c r="Q122" s="850">
        <v>63</v>
      </c>
    </row>
    <row r="123" spans="1:17" ht="14.4" customHeight="1" x14ac:dyDescent="0.3">
      <c r="A123" s="831" t="s">
        <v>6218</v>
      </c>
      <c r="B123" s="832" t="s">
        <v>6219</v>
      </c>
      <c r="C123" s="832" t="s">
        <v>5586</v>
      </c>
      <c r="D123" s="832" t="s">
        <v>6250</v>
      </c>
      <c r="E123" s="832" t="s">
        <v>6251</v>
      </c>
      <c r="F123" s="849">
        <v>470</v>
      </c>
      <c r="G123" s="849">
        <v>7990</v>
      </c>
      <c r="H123" s="849">
        <v>1.0042735042735043</v>
      </c>
      <c r="I123" s="849">
        <v>17</v>
      </c>
      <c r="J123" s="849">
        <v>468</v>
      </c>
      <c r="K123" s="849">
        <v>7956</v>
      </c>
      <c r="L123" s="849">
        <v>1</v>
      </c>
      <c r="M123" s="849">
        <v>17</v>
      </c>
      <c r="N123" s="849">
        <v>562</v>
      </c>
      <c r="O123" s="849">
        <v>9554</v>
      </c>
      <c r="P123" s="837">
        <v>1.2008547008547008</v>
      </c>
      <c r="Q123" s="850">
        <v>17</v>
      </c>
    </row>
    <row r="124" spans="1:17" ht="14.4" customHeight="1" x14ac:dyDescent="0.3">
      <c r="A124" s="831" t="s">
        <v>6218</v>
      </c>
      <c r="B124" s="832" t="s">
        <v>6219</v>
      </c>
      <c r="C124" s="832" t="s">
        <v>5586</v>
      </c>
      <c r="D124" s="832" t="s">
        <v>6252</v>
      </c>
      <c r="E124" s="832" t="s">
        <v>6253</v>
      </c>
      <c r="F124" s="849">
        <v>35</v>
      </c>
      <c r="G124" s="849">
        <v>2240</v>
      </c>
      <c r="H124" s="849">
        <v>0.74468085106382975</v>
      </c>
      <c r="I124" s="849">
        <v>64</v>
      </c>
      <c r="J124" s="849">
        <v>47</v>
      </c>
      <c r="K124" s="849">
        <v>3008</v>
      </c>
      <c r="L124" s="849">
        <v>1</v>
      </c>
      <c r="M124" s="849">
        <v>64</v>
      </c>
      <c r="N124" s="849">
        <v>22</v>
      </c>
      <c r="O124" s="849">
        <v>1408</v>
      </c>
      <c r="P124" s="837">
        <v>0.46808510638297873</v>
      </c>
      <c r="Q124" s="850">
        <v>64</v>
      </c>
    </row>
    <row r="125" spans="1:17" ht="14.4" customHeight="1" x14ac:dyDescent="0.3">
      <c r="A125" s="831" t="s">
        <v>6218</v>
      </c>
      <c r="B125" s="832" t="s">
        <v>6219</v>
      </c>
      <c r="C125" s="832" t="s">
        <v>5586</v>
      </c>
      <c r="D125" s="832" t="s">
        <v>6254</v>
      </c>
      <c r="E125" s="832" t="s">
        <v>6255</v>
      </c>
      <c r="F125" s="849">
        <v>3</v>
      </c>
      <c r="G125" s="849">
        <v>1446</v>
      </c>
      <c r="H125" s="849"/>
      <c r="I125" s="849">
        <v>482</v>
      </c>
      <c r="J125" s="849"/>
      <c r="K125" s="849"/>
      <c r="L125" s="849"/>
      <c r="M125" s="849"/>
      <c r="N125" s="849">
        <v>1</v>
      </c>
      <c r="O125" s="849">
        <v>483</v>
      </c>
      <c r="P125" s="837"/>
      <c r="Q125" s="850">
        <v>483</v>
      </c>
    </row>
    <row r="126" spans="1:17" ht="14.4" customHeight="1" x14ac:dyDescent="0.3">
      <c r="A126" s="831" t="s">
        <v>6218</v>
      </c>
      <c r="B126" s="832" t="s">
        <v>6219</v>
      </c>
      <c r="C126" s="832" t="s">
        <v>5586</v>
      </c>
      <c r="D126" s="832" t="s">
        <v>6256</v>
      </c>
      <c r="E126" s="832" t="s">
        <v>6257</v>
      </c>
      <c r="F126" s="849">
        <v>1</v>
      </c>
      <c r="G126" s="849">
        <v>47</v>
      </c>
      <c r="H126" s="849">
        <v>0.33333333333333331</v>
      </c>
      <c r="I126" s="849">
        <v>47</v>
      </c>
      <c r="J126" s="849">
        <v>3</v>
      </c>
      <c r="K126" s="849">
        <v>141</v>
      </c>
      <c r="L126" s="849">
        <v>1</v>
      </c>
      <c r="M126" s="849">
        <v>47</v>
      </c>
      <c r="N126" s="849">
        <v>2</v>
      </c>
      <c r="O126" s="849">
        <v>94</v>
      </c>
      <c r="P126" s="837">
        <v>0.66666666666666663</v>
      </c>
      <c r="Q126" s="850">
        <v>47</v>
      </c>
    </row>
    <row r="127" spans="1:17" ht="14.4" customHeight="1" x14ac:dyDescent="0.3">
      <c r="A127" s="831" t="s">
        <v>6218</v>
      </c>
      <c r="B127" s="832" t="s">
        <v>6219</v>
      </c>
      <c r="C127" s="832" t="s">
        <v>5586</v>
      </c>
      <c r="D127" s="832" t="s">
        <v>6258</v>
      </c>
      <c r="E127" s="832" t="s">
        <v>6259</v>
      </c>
      <c r="F127" s="849">
        <v>1</v>
      </c>
      <c r="G127" s="849">
        <v>53</v>
      </c>
      <c r="H127" s="849"/>
      <c r="I127" s="849">
        <v>53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6218</v>
      </c>
      <c r="B128" s="832" t="s">
        <v>6219</v>
      </c>
      <c r="C128" s="832" t="s">
        <v>5586</v>
      </c>
      <c r="D128" s="832" t="s">
        <v>6260</v>
      </c>
      <c r="E128" s="832" t="s">
        <v>6261</v>
      </c>
      <c r="F128" s="849">
        <v>4</v>
      </c>
      <c r="G128" s="849">
        <v>240</v>
      </c>
      <c r="H128" s="849">
        <v>1.3333333333333333</v>
      </c>
      <c r="I128" s="849">
        <v>60</v>
      </c>
      <c r="J128" s="849">
        <v>3</v>
      </c>
      <c r="K128" s="849">
        <v>180</v>
      </c>
      <c r="L128" s="849">
        <v>1</v>
      </c>
      <c r="M128" s="849">
        <v>60</v>
      </c>
      <c r="N128" s="849">
        <v>4</v>
      </c>
      <c r="O128" s="849">
        <v>240</v>
      </c>
      <c r="P128" s="837">
        <v>1.3333333333333333</v>
      </c>
      <c r="Q128" s="850">
        <v>60</v>
      </c>
    </row>
    <row r="129" spans="1:17" ht="14.4" customHeight="1" x14ac:dyDescent="0.3">
      <c r="A129" s="831" t="s">
        <v>6218</v>
      </c>
      <c r="B129" s="832" t="s">
        <v>6219</v>
      </c>
      <c r="C129" s="832" t="s">
        <v>5586</v>
      </c>
      <c r="D129" s="832" t="s">
        <v>6262</v>
      </c>
      <c r="E129" s="832" t="s">
        <v>6263</v>
      </c>
      <c r="F129" s="849">
        <v>3</v>
      </c>
      <c r="G129" s="849">
        <v>183</v>
      </c>
      <c r="H129" s="849"/>
      <c r="I129" s="849">
        <v>61</v>
      </c>
      <c r="J129" s="849"/>
      <c r="K129" s="849"/>
      <c r="L129" s="849"/>
      <c r="M129" s="849"/>
      <c r="N129" s="849">
        <v>1</v>
      </c>
      <c r="O129" s="849">
        <v>61</v>
      </c>
      <c r="P129" s="837"/>
      <c r="Q129" s="850">
        <v>61</v>
      </c>
    </row>
    <row r="130" spans="1:17" ht="14.4" customHeight="1" x14ac:dyDescent="0.3">
      <c r="A130" s="831" t="s">
        <v>6218</v>
      </c>
      <c r="B130" s="832" t="s">
        <v>6219</v>
      </c>
      <c r="C130" s="832" t="s">
        <v>5586</v>
      </c>
      <c r="D130" s="832" t="s">
        <v>6264</v>
      </c>
      <c r="E130" s="832" t="s">
        <v>6265</v>
      </c>
      <c r="F130" s="849">
        <v>20</v>
      </c>
      <c r="G130" s="849">
        <v>380</v>
      </c>
      <c r="H130" s="849">
        <v>0.45454545454545453</v>
      </c>
      <c r="I130" s="849">
        <v>19</v>
      </c>
      <c r="J130" s="849">
        <v>44</v>
      </c>
      <c r="K130" s="849">
        <v>836</v>
      </c>
      <c r="L130" s="849">
        <v>1</v>
      </c>
      <c r="M130" s="849">
        <v>19</v>
      </c>
      <c r="N130" s="849">
        <v>35</v>
      </c>
      <c r="O130" s="849">
        <v>665</v>
      </c>
      <c r="P130" s="837">
        <v>0.79545454545454541</v>
      </c>
      <c r="Q130" s="850">
        <v>19</v>
      </c>
    </row>
    <row r="131" spans="1:17" ht="14.4" customHeight="1" x14ac:dyDescent="0.3">
      <c r="A131" s="831" t="s">
        <v>6218</v>
      </c>
      <c r="B131" s="832" t="s">
        <v>6219</v>
      </c>
      <c r="C131" s="832" t="s">
        <v>5586</v>
      </c>
      <c r="D131" s="832" t="s">
        <v>6266</v>
      </c>
      <c r="E131" s="832" t="s">
        <v>6267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216</v>
      </c>
      <c r="P131" s="837"/>
      <c r="Q131" s="850">
        <v>108</v>
      </c>
    </row>
    <row r="132" spans="1:17" ht="14.4" customHeight="1" x14ac:dyDescent="0.3">
      <c r="A132" s="831" t="s">
        <v>6218</v>
      </c>
      <c r="B132" s="832" t="s">
        <v>6219</v>
      </c>
      <c r="C132" s="832" t="s">
        <v>5586</v>
      </c>
      <c r="D132" s="832" t="s">
        <v>6268</v>
      </c>
      <c r="E132" s="832" t="s">
        <v>6269</v>
      </c>
      <c r="F132" s="849">
        <v>12</v>
      </c>
      <c r="G132" s="849">
        <v>17556</v>
      </c>
      <c r="H132" s="849">
        <v>3</v>
      </c>
      <c r="I132" s="849">
        <v>1463</v>
      </c>
      <c r="J132" s="849">
        <v>4</v>
      </c>
      <c r="K132" s="849">
        <v>5852</v>
      </c>
      <c r="L132" s="849">
        <v>1</v>
      </c>
      <c r="M132" s="849">
        <v>1463</v>
      </c>
      <c r="N132" s="849">
        <v>10</v>
      </c>
      <c r="O132" s="849">
        <v>14650</v>
      </c>
      <c r="P132" s="837">
        <v>2.5034176349965822</v>
      </c>
      <c r="Q132" s="850">
        <v>1465</v>
      </c>
    </row>
    <row r="133" spans="1:17" ht="14.4" customHeight="1" x14ac:dyDescent="0.3">
      <c r="A133" s="831" t="s">
        <v>6218</v>
      </c>
      <c r="B133" s="832" t="s">
        <v>6219</v>
      </c>
      <c r="C133" s="832" t="s">
        <v>5586</v>
      </c>
      <c r="D133" s="832" t="s">
        <v>6270</v>
      </c>
      <c r="E133" s="832" t="s">
        <v>6271</v>
      </c>
      <c r="F133" s="849">
        <v>3</v>
      </c>
      <c r="G133" s="849">
        <v>1176</v>
      </c>
      <c r="H133" s="849">
        <v>1.5</v>
      </c>
      <c r="I133" s="849">
        <v>392</v>
      </c>
      <c r="J133" s="849">
        <v>2</v>
      </c>
      <c r="K133" s="849">
        <v>784</v>
      </c>
      <c r="L133" s="849">
        <v>1</v>
      </c>
      <c r="M133" s="849">
        <v>392</v>
      </c>
      <c r="N133" s="849">
        <v>2</v>
      </c>
      <c r="O133" s="849">
        <v>784</v>
      </c>
      <c r="P133" s="837">
        <v>1</v>
      </c>
      <c r="Q133" s="850">
        <v>392</v>
      </c>
    </row>
    <row r="134" spans="1:17" ht="14.4" customHeight="1" x14ac:dyDescent="0.3">
      <c r="A134" s="831" t="s">
        <v>6218</v>
      </c>
      <c r="B134" s="832" t="s">
        <v>6219</v>
      </c>
      <c r="C134" s="832" t="s">
        <v>5586</v>
      </c>
      <c r="D134" s="832" t="s">
        <v>6272</v>
      </c>
      <c r="E134" s="832" t="s">
        <v>6273</v>
      </c>
      <c r="F134" s="849">
        <v>4</v>
      </c>
      <c r="G134" s="849">
        <v>1856</v>
      </c>
      <c r="H134" s="849">
        <v>0.8</v>
      </c>
      <c r="I134" s="849">
        <v>464</v>
      </c>
      <c r="J134" s="849">
        <v>5</v>
      </c>
      <c r="K134" s="849">
        <v>2320</v>
      </c>
      <c r="L134" s="849">
        <v>1</v>
      </c>
      <c r="M134" s="849">
        <v>464</v>
      </c>
      <c r="N134" s="849">
        <v>1</v>
      </c>
      <c r="O134" s="849">
        <v>464</v>
      </c>
      <c r="P134" s="837">
        <v>0.2</v>
      </c>
      <c r="Q134" s="850">
        <v>464</v>
      </c>
    </row>
    <row r="135" spans="1:17" ht="14.4" customHeight="1" x14ac:dyDescent="0.3">
      <c r="A135" s="831" t="s">
        <v>6218</v>
      </c>
      <c r="B135" s="832" t="s">
        <v>6219</v>
      </c>
      <c r="C135" s="832" t="s">
        <v>5586</v>
      </c>
      <c r="D135" s="832" t="s">
        <v>6274</v>
      </c>
      <c r="E135" s="832" t="s">
        <v>6275</v>
      </c>
      <c r="F135" s="849">
        <v>12</v>
      </c>
      <c r="G135" s="849">
        <v>3756</v>
      </c>
      <c r="H135" s="849">
        <v>0.33333333333333331</v>
      </c>
      <c r="I135" s="849">
        <v>313</v>
      </c>
      <c r="J135" s="849">
        <v>36</v>
      </c>
      <c r="K135" s="849">
        <v>11268</v>
      </c>
      <c r="L135" s="849">
        <v>1</v>
      </c>
      <c r="M135" s="849">
        <v>313</v>
      </c>
      <c r="N135" s="849">
        <v>30</v>
      </c>
      <c r="O135" s="849">
        <v>9390</v>
      </c>
      <c r="P135" s="837">
        <v>0.83333333333333337</v>
      </c>
      <c r="Q135" s="850">
        <v>313</v>
      </c>
    </row>
    <row r="136" spans="1:17" ht="14.4" customHeight="1" x14ac:dyDescent="0.3">
      <c r="A136" s="831" t="s">
        <v>6218</v>
      </c>
      <c r="B136" s="832" t="s">
        <v>6219</v>
      </c>
      <c r="C136" s="832" t="s">
        <v>5586</v>
      </c>
      <c r="D136" s="832" t="s">
        <v>6276</v>
      </c>
      <c r="E136" s="832" t="s">
        <v>6277</v>
      </c>
      <c r="F136" s="849">
        <v>26</v>
      </c>
      <c r="G136" s="849">
        <v>22178</v>
      </c>
      <c r="H136" s="849">
        <v>0.68421052631578949</v>
      </c>
      <c r="I136" s="849">
        <v>853</v>
      </c>
      <c r="J136" s="849">
        <v>38</v>
      </c>
      <c r="K136" s="849">
        <v>32414</v>
      </c>
      <c r="L136" s="849">
        <v>1</v>
      </c>
      <c r="M136" s="849">
        <v>853</v>
      </c>
      <c r="N136" s="849">
        <v>38</v>
      </c>
      <c r="O136" s="849">
        <v>32414</v>
      </c>
      <c r="P136" s="837">
        <v>1</v>
      </c>
      <c r="Q136" s="850">
        <v>853</v>
      </c>
    </row>
    <row r="137" spans="1:17" ht="14.4" customHeight="1" x14ac:dyDescent="0.3">
      <c r="A137" s="831" t="s">
        <v>6218</v>
      </c>
      <c r="B137" s="832" t="s">
        <v>6219</v>
      </c>
      <c r="C137" s="832" t="s">
        <v>5586</v>
      </c>
      <c r="D137" s="832" t="s">
        <v>6278</v>
      </c>
      <c r="E137" s="832" t="s">
        <v>6279</v>
      </c>
      <c r="F137" s="849"/>
      <c r="G137" s="849"/>
      <c r="H137" s="849"/>
      <c r="I137" s="849"/>
      <c r="J137" s="849">
        <v>29</v>
      </c>
      <c r="K137" s="849">
        <v>5423</v>
      </c>
      <c r="L137" s="849">
        <v>1</v>
      </c>
      <c r="M137" s="849">
        <v>187</v>
      </c>
      <c r="N137" s="849">
        <v>18</v>
      </c>
      <c r="O137" s="849">
        <v>3366</v>
      </c>
      <c r="P137" s="837">
        <v>0.62068965517241381</v>
      </c>
      <c r="Q137" s="850">
        <v>187</v>
      </c>
    </row>
    <row r="138" spans="1:17" ht="14.4" customHeight="1" x14ac:dyDescent="0.3">
      <c r="A138" s="831" t="s">
        <v>6218</v>
      </c>
      <c r="B138" s="832" t="s">
        <v>6219</v>
      </c>
      <c r="C138" s="832" t="s">
        <v>5586</v>
      </c>
      <c r="D138" s="832" t="s">
        <v>6280</v>
      </c>
      <c r="E138" s="832" t="s">
        <v>6281</v>
      </c>
      <c r="F138" s="849">
        <v>75</v>
      </c>
      <c r="G138" s="849">
        <v>12600</v>
      </c>
      <c r="H138" s="849">
        <v>0.96153846153846156</v>
      </c>
      <c r="I138" s="849">
        <v>168</v>
      </c>
      <c r="J138" s="849">
        <v>78</v>
      </c>
      <c r="K138" s="849">
        <v>13104</v>
      </c>
      <c r="L138" s="849">
        <v>1</v>
      </c>
      <c r="M138" s="849">
        <v>168</v>
      </c>
      <c r="N138" s="849">
        <v>108</v>
      </c>
      <c r="O138" s="849">
        <v>18144</v>
      </c>
      <c r="P138" s="837">
        <v>1.3846153846153846</v>
      </c>
      <c r="Q138" s="850">
        <v>168</v>
      </c>
    </row>
    <row r="139" spans="1:17" ht="14.4" customHeight="1" x14ac:dyDescent="0.3">
      <c r="A139" s="831" t="s">
        <v>6218</v>
      </c>
      <c r="B139" s="832" t="s">
        <v>6219</v>
      </c>
      <c r="C139" s="832" t="s">
        <v>5586</v>
      </c>
      <c r="D139" s="832" t="s">
        <v>6282</v>
      </c>
      <c r="E139" s="832" t="s">
        <v>6283</v>
      </c>
      <c r="F139" s="849">
        <v>2</v>
      </c>
      <c r="G139" s="849">
        <v>334</v>
      </c>
      <c r="H139" s="849"/>
      <c r="I139" s="849">
        <v>167</v>
      </c>
      <c r="J139" s="849"/>
      <c r="K139" s="849"/>
      <c r="L139" s="849"/>
      <c r="M139" s="849"/>
      <c r="N139" s="849">
        <v>2</v>
      </c>
      <c r="O139" s="849">
        <v>334</v>
      </c>
      <c r="P139" s="837"/>
      <c r="Q139" s="850">
        <v>167</v>
      </c>
    </row>
    <row r="140" spans="1:17" ht="14.4" customHeight="1" x14ac:dyDescent="0.3">
      <c r="A140" s="831" t="s">
        <v>6218</v>
      </c>
      <c r="B140" s="832" t="s">
        <v>6219</v>
      </c>
      <c r="C140" s="832" t="s">
        <v>5586</v>
      </c>
      <c r="D140" s="832" t="s">
        <v>6284</v>
      </c>
      <c r="E140" s="832" t="s">
        <v>6285</v>
      </c>
      <c r="F140" s="849">
        <v>1</v>
      </c>
      <c r="G140" s="849">
        <v>174</v>
      </c>
      <c r="H140" s="849"/>
      <c r="I140" s="849">
        <v>174</v>
      </c>
      <c r="J140" s="849"/>
      <c r="K140" s="849"/>
      <c r="L140" s="849"/>
      <c r="M140" s="849"/>
      <c r="N140" s="849">
        <v>2</v>
      </c>
      <c r="O140" s="849">
        <v>348</v>
      </c>
      <c r="P140" s="837"/>
      <c r="Q140" s="850">
        <v>174</v>
      </c>
    </row>
    <row r="141" spans="1:17" ht="14.4" customHeight="1" x14ac:dyDescent="0.3">
      <c r="A141" s="831" t="s">
        <v>6218</v>
      </c>
      <c r="B141" s="832" t="s">
        <v>6219</v>
      </c>
      <c r="C141" s="832" t="s">
        <v>5586</v>
      </c>
      <c r="D141" s="832" t="s">
        <v>6286</v>
      </c>
      <c r="E141" s="832" t="s">
        <v>6287</v>
      </c>
      <c r="F141" s="849">
        <v>25</v>
      </c>
      <c r="G141" s="849">
        <v>7750</v>
      </c>
      <c r="H141" s="849">
        <v>0.390625</v>
      </c>
      <c r="I141" s="849">
        <v>310</v>
      </c>
      <c r="J141" s="849">
        <v>64</v>
      </c>
      <c r="K141" s="849">
        <v>19840</v>
      </c>
      <c r="L141" s="849">
        <v>1</v>
      </c>
      <c r="M141" s="849">
        <v>310</v>
      </c>
      <c r="N141" s="849">
        <v>52</v>
      </c>
      <c r="O141" s="849">
        <v>16120</v>
      </c>
      <c r="P141" s="837">
        <v>0.8125</v>
      </c>
      <c r="Q141" s="850">
        <v>310</v>
      </c>
    </row>
    <row r="142" spans="1:17" ht="14.4" customHeight="1" x14ac:dyDescent="0.3">
      <c r="A142" s="831" t="s">
        <v>6218</v>
      </c>
      <c r="B142" s="832" t="s">
        <v>6219</v>
      </c>
      <c r="C142" s="832" t="s">
        <v>5586</v>
      </c>
      <c r="D142" s="832" t="s">
        <v>6288</v>
      </c>
      <c r="E142" s="832" t="s">
        <v>6289</v>
      </c>
      <c r="F142" s="849">
        <v>2</v>
      </c>
      <c r="G142" s="849">
        <v>704</v>
      </c>
      <c r="H142" s="849">
        <v>1</v>
      </c>
      <c r="I142" s="849">
        <v>352</v>
      </c>
      <c r="J142" s="849">
        <v>2</v>
      </c>
      <c r="K142" s="849">
        <v>704</v>
      </c>
      <c r="L142" s="849">
        <v>1</v>
      </c>
      <c r="M142" s="849">
        <v>352</v>
      </c>
      <c r="N142" s="849">
        <v>11</v>
      </c>
      <c r="O142" s="849">
        <v>3872</v>
      </c>
      <c r="P142" s="837">
        <v>5.5</v>
      </c>
      <c r="Q142" s="850">
        <v>352</v>
      </c>
    </row>
    <row r="143" spans="1:17" ht="14.4" customHeight="1" x14ac:dyDescent="0.3">
      <c r="A143" s="831" t="s">
        <v>6218</v>
      </c>
      <c r="B143" s="832" t="s">
        <v>6219</v>
      </c>
      <c r="C143" s="832" t="s">
        <v>5586</v>
      </c>
      <c r="D143" s="832" t="s">
        <v>6290</v>
      </c>
      <c r="E143" s="832" t="s">
        <v>6291</v>
      </c>
      <c r="F143" s="849">
        <v>2</v>
      </c>
      <c r="G143" s="849">
        <v>704</v>
      </c>
      <c r="H143" s="849">
        <v>1</v>
      </c>
      <c r="I143" s="849">
        <v>352</v>
      </c>
      <c r="J143" s="849">
        <v>2</v>
      </c>
      <c r="K143" s="849">
        <v>704</v>
      </c>
      <c r="L143" s="849">
        <v>1</v>
      </c>
      <c r="M143" s="849">
        <v>352</v>
      </c>
      <c r="N143" s="849">
        <v>11</v>
      </c>
      <c r="O143" s="849">
        <v>3872</v>
      </c>
      <c r="P143" s="837">
        <v>5.5</v>
      </c>
      <c r="Q143" s="850">
        <v>352</v>
      </c>
    </row>
    <row r="144" spans="1:17" ht="14.4" customHeight="1" x14ac:dyDescent="0.3">
      <c r="A144" s="831" t="s">
        <v>6218</v>
      </c>
      <c r="B144" s="832" t="s">
        <v>6219</v>
      </c>
      <c r="C144" s="832" t="s">
        <v>5586</v>
      </c>
      <c r="D144" s="832" t="s">
        <v>6292</v>
      </c>
      <c r="E144" s="832" t="s">
        <v>6293</v>
      </c>
      <c r="F144" s="849">
        <v>26</v>
      </c>
      <c r="G144" s="849">
        <v>31746</v>
      </c>
      <c r="H144" s="849">
        <v>0.49959083469721766</v>
      </c>
      <c r="I144" s="849">
        <v>1221</v>
      </c>
      <c r="J144" s="849">
        <v>52</v>
      </c>
      <c r="K144" s="849">
        <v>63544</v>
      </c>
      <c r="L144" s="849">
        <v>1</v>
      </c>
      <c r="M144" s="849">
        <v>1222</v>
      </c>
      <c r="N144" s="849">
        <v>41</v>
      </c>
      <c r="O144" s="849">
        <v>50143</v>
      </c>
      <c r="P144" s="837">
        <v>0.78910676066977214</v>
      </c>
      <c r="Q144" s="850">
        <v>1223</v>
      </c>
    </row>
    <row r="145" spans="1:17" ht="14.4" customHeight="1" x14ac:dyDescent="0.3">
      <c r="A145" s="831" t="s">
        <v>6218</v>
      </c>
      <c r="B145" s="832" t="s">
        <v>6219</v>
      </c>
      <c r="C145" s="832" t="s">
        <v>5586</v>
      </c>
      <c r="D145" s="832" t="s">
        <v>6294</v>
      </c>
      <c r="E145" s="832" t="s">
        <v>6295</v>
      </c>
      <c r="F145" s="849">
        <v>198</v>
      </c>
      <c r="G145" s="849">
        <v>155826</v>
      </c>
      <c r="H145" s="849">
        <v>0.89076004938949105</v>
      </c>
      <c r="I145" s="849">
        <v>787</v>
      </c>
      <c r="J145" s="849">
        <v>222</v>
      </c>
      <c r="K145" s="849">
        <v>174936</v>
      </c>
      <c r="L145" s="849">
        <v>1</v>
      </c>
      <c r="M145" s="849">
        <v>788</v>
      </c>
      <c r="N145" s="849">
        <v>286</v>
      </c>
      <c r="O145" s="849">
        <v>225368</v>
      </c>
      <c r="P145" s="837">
        <v>1.2882882882882882</v>
      </c>
      <c r="Q145" s="850">
        <v>788</v>
      </c>
    </row>
    <row r="146" spans="1:17" ht="14.4" customHeight="1" x14ac:dyDescent="0.3">
      <c r="A146" s="831" t="s">
        <v>6218</v>
      </c>
      <c r="B146" s="832" t="s">
        <v>6219</v>
      </c>
      <c r="C146" s="832" t="s">
        <v>5586</v>
      </c>
      <c r="D146" s="832" t="s">
        <v>6296</v>
      </c>
      <c r="E146" s="832" t="s">
        <v>6297</v>
      </c>
      <c r="F146" s="849">
        <v>9</v>
      </c>
      <c r="G146" s="849">
        <v>1701</v>
      </c>
      <c r="H146" s="849">
        <v>1</v>
      </c>
      <c r="I146" s="849">
        <v>189</v>
      </c>
      <c r="J146" s="849">
        <v>9</v>
      </c>
      <c r="K146" s="849">
        <v>1701</v>
      </c>
      <c r="L146" s="849">
        <v>1</v>
      </c>
      <c r="M146" s="849">
        <v>189</v>
      </c>
      <c r="N146" s="849">
        <v>4</v>
      </c>
      <c r="O146" s="849">
        <v>756</v>
      </c>
      <c r="P146" s="837">
        <v>0.44444444444444442</v>
      </c>
      <c r="Q146" s="850">
        <v>189</v>
      </c>
    </row>
    <row r="147" spans="1:17" ht="14.4" customHeight="1" x14ac:dyDescent="0.3">
      <c r="A147" s="831" t="s">
        <v>6218</v>
      </c>
      <c r="B147" s="832" t="s">
        <v>6219</v>
      </c>
      <c r="C147" s="832" t="s">
        <v>5586</v>
      </c>
      <c r="D147" s="832" t="s">
        <v>6298</v>
      </c>
      <c r="E147" s="832" t="s">
        <v>6299</v>
      </c>
      <c r="F147" s="849">
        <v>6</v>
      </c>
      <c r="G147" s="849">
        <v>2184</v>
      </c>
      <c r="H147" s="849">
        <v>3</v>
      </c>
      <c r="I147" s="849">
        <v>364</v>
      </c>
      <c r="J147" s="849">
        <v>2</v>
      </c>
      <c r="K147" s="849">
        <v>728</v>
      </c>
      <c r="L147" s="849">
        <v>1</v>
      </c>
      <c r="M147" s="849">
        <v>364</v>
      </c>
      <c r="N147" s="849"/>
      <c r="O147" s="849"/>
      <c r="P147" s="837"/>
      <c r="Q147" s="850"/>
    </row>
    <row r="148" spans="1:17" ht="14.4" customHeight="1" x14ac:dyDescent="0.3">
      <c r="A148" s="831" t="s">
        <v>6218</v>
      </c>
      <c r="B148" s="832" t="s">
        <v>6219</v>
      </c>
      <c r="C148" s="832" t="s">
        <v>5586</v>
      </c>
      <c r="D148" s="832" t="s">
        <v>6300</v>
      </c>
      <c r="E148" s="832" t="s">
        <v>6301</v>
      </c>
      <c r="F148" s="849">
        <v>46</v>
      </c>
      <c r="G148" s="849">
        <v>10534</v>
      </c>
      <c r="H148" s="849">
        <v>0.77966101694915257</v>
      </c>
      <c r="I148" s="849">
        <v>229</v>
      </c>
      <c r="J148" s="849">
        <v>59</v>
      </c>
      <c r="K148" s="849">
        <v>13511</v>
      </c>
      <c r="L148" s="849">
        <v>1</v>
      </c>
      <c r="M148" s="849">
        <v>229</v>
      </c>
      <c r="N148" s="849">
        <v>56</v>
      </c>
      <c r="O148" s="849">
        <v>12824</v>
      </c>
      <c r="P148" s="837">
        <v>0.94915254237288138</v>
      </c>
      <c r="Q148" s="850">
        <v>229</v>
      </c>
    </row>
    <row r="149" spans="1:17" ht="14.4" customHeight="1" x14ac:dyDescent="0.3">
      <c r="A149" s="831" t="s">
        <v>6218</v>
      </c>
      <c r="B149" s="832" t="s">
        <v>6219</v>
      </c>
      <c r="C149" s="832" t="s">
        <v>5586</v>
      </c>
      <c r="D149" s="832" t="s">
        <v>6302</v>
      </c>
      <c r="E149" s="832" t="s">
        <v>6303</v>
      </c>
      <c r="F149" s="849">
        <v>12</v>
      </c>
      <c r="G149" s="849">
        <v>5544</v>
      </c>
      <c r="H149" s="849">
        <v>1.3333333333333333</v>
      </c>
      <c r="I149" s="849">
        <v>462</v>
      </c>
      <c r="J149" s="849">
        <v>9</v>
      </c>
      <c r="K149" s="849">
        <v>4158</v>
      </c>
      <c r="L149" s="849">
        <v>1</v>
      </c>
      <c r="M149" s="849">
        <v>462</v>
      </c>
      <c r="N149" s="849">
        <v>7</v>
      </c>
      <c r="O149" s="849">
        <v>3234</v>
      </c>
      <c r="P149" s="837">
        <v>0.77777777777777779</v>
      </c>
      <c r="Q149" s="850">
        <v>462</v>
      </c>
    </row>
    <row r="150" spans="1:17" ht="14.4" customHeight="1" x14ac:dyDescent="0.3">
      <c r="A150" s="831" t="s">
        <v>6218</v>
      </c>
      <c r="B150" s="832" t="s">
        <v>6219</v>
      </c>
      <c r="C150" s="832" t="s">
        <v>5586</v>
      </c>
      <c r="D150" s="832" t="s">
        <v>6304</v>
      </c>
      <c r="E150" s="832" t="s">
        <v>6305</v>
      </c>
      <c r="F150" s="849">
        <v>11</v>
      </c>
      <c r="G150" s="849">
        <v>6182</v>
      </c>
      <c r="H150" s="849">
        <v>2.75</v>
      </c>
      <c r="I150" s="849">
        <v>562</v>
      </c>
      <c r="J150" s="849">
        <v>4</v>
      </c>
      <c r="K150" s="849">
        <v>2248</v>
      </c>
      <c r="L150" s="849">
        <v>1</v>
      </c>
      <c r="M150" s="849">
        <v>562</v>
      </c>
      <c r="N150" s="849">
        <v>2</v>
      </c>
      <c r="O150" s="849">
        <v>1124</v>
      </c>
      <c r="P150" s="837">
        <v>0.5</v>
      </c>
      <c r="Q150" s="850">
        <v>562</v>
      </c>
    </row>
    <row r="151" spans="1:17" ht="14.4" customHeight="1" x14ac:dyDescent="0.3">
      <c r="A151" s="831" t="s">
        <v>6218</v>
      </c>
      <c r="B151" s="832" t="s">
        <v>6219</v>
      </c>
      <c r="C151" s="832" t="s">
        <v>5586</v>
      </c>
      <c r="D151" s="832" t="s">
        <v>6306</v>
      </c>
      <c r="E151" s="832" t="s">
        <v>6307</v>
      </c>
      <c r="F151" s="849">
        <v>2</v>
      </c>
      <c r="G151" s="849">
        <v>344</v>
      </c>
      <c r="H151" s="849"/>
      <c r="I151" s="849">
        <v>172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6218</v>
      </c>
      <c r="B152" s="832" t="s">
        <v>6219</v>
      </c>
      <c r="C152" s="832" t="s">
        <v>5586</v>
      </c>
      <c r="D152" s="832" t="s">
        <v>6308</v>
      </c>
      <c r="E152" s="832" t="s">
        <v>6309</v>
      </c>
      <c r="F152" s="849">
        <v>2</v>
      </c>
      <c r="G152" s="849">
        <v>266</v>
      </c>
      <c r="H152" s="849">
        <v>2</v>
      </c>
      <c r="I152" s="849">
        <v>133</v>
      </c>
      <c r="J152" s="849">
        <v>1</v>
      </c>
      <c r="K152" s="849">
        <v>133</v>
      </c>
      <c r="L152" s="849">
        <v>1</v>
      </c>
      <c r="M152" s="849">
        <v>133</v>
      </c>
      <c r="N152" s="849">
        <v>1</v>
      </c>
      <c r="O152" s="849">
        <v>133</v>
      </c>
      <c r="P152" s="837">
        <v>1</v>
      </c>
      <c r="Q152" s="850">
        <v>133</v>
      </c>
    </row>
    <row r="153" spans="1:17" ht="14.4" customHeight="1" x14ac:dyDescent="0.3">
      <c r="A153" s="831" t="s">
        <v>6218</v>
      </c>
      <c r="B153" s="832" t="s">
        <v>6219</v>
      </c>
      <c r="C153" s="832" t="s">
        <v>5586</v>
      </c>
      <c r="D153" s="832" t="s">
        <v>6310</v>
      </c>
      <c r="E153" s="832" t="s">
        <v>6311</v>
      </c>
      <c r="F153" s="849">
        <v>9</v>
      </c>
      <c r="G153" s="849">
        <v>3726</v>
      </c>
      <c r="H153" s="849">
        <v>2.25</v>
      </c>
      <c r="I153" s="849">
        <v>414</v>
      </c>
      <c r="J153" s="849">
        <v>4</v>
      </c>
      <c r="K153" s="849">
        <v>1656</v>
      </c>
      <c r="L153" s="849">
        <v>1</v>
      </c>
      <c r="M153" s="849">
        <v>414</v>
      </c>
      <c r="N153" s="849">
        <v>7</v>
      </c>
      <c r="O153" s="849">
        <v>2898</v>
      </c>
      <c r="P153" s="837">
        <v>1.75</v>
      </c>
      <c r="Q153" s="850">
        <v>414</v>
      </c>
    </row>
    <row r="154" spans="1:17" ht="14.4" customHeight="1" x14ac:dyDescent="0.3">
      <c r="A154" s="831" t="s">
        <v>6218</v>
      </c>
      <c r="B154" s="832" t="s">
        <v>6219</v>
      </c>
      <c r="C154" s="832" t="s">
        <v>5586</v>
      </c>
      <c r="D154" s="832" t="s">
        <v>6312</v>
      </c>
      <c r="E154" s="832" t="s">
        <v>6313</v>
      </c>
      <c r="F154" s="849">
        <v>3</v>
      </c>
      <c r="G154" s="849">
        <v>2823</v>
      </c>
      <c r="H154" s="849">
        <v>0.75</v>
      </c>
      <c r="I154" s="849">
        <v>941</v>
      </c>
      <c r="J154" s="849">
        <v>4</v>
      </c>
      <c r="K154" s="849">
        <v>3764</v>
      </c>
      <c r="L154" s="849">
        <v>1</v>
      </c>
      <c r="M154" s="849">
        <v>941</v>
      </c>
      <c r="N154" s="849">
        <v>1</v>
      </c>
      <c r="O154" s="849">
        <v>941</v>
      </c>
      <c r="P154" s="837">
        <v>0.25</v>
      </c>
      <c r="Q154" s="850">
        <v>941</v>
      </c>
    </row>
    <row r="155" spans="1:17" ht="14.4" customHeight="1" x14ac:dyDescent="0.3">
      <c r="A155" s="831" t="s">
        <v>6218</v>
      </c>
      <c r="B155" s="832" t="s">
        <v>6219</v>
      </c>
      <c r="C155" s="832" t="s">
        <v>5586</v>
      </c>
      <c r="D155" s="832" t="s">
        <v>6314</v>
      </c>
      <c r="E155" s="832" t="s">
        <v>6315</v>
      </c>
      <c r="F155" s="849">
        <v>10</v>
      </c>
      <c r="G155" s="849">
        <v>3960</v>
      </c>
      <c r="H155" s="849">
        <v>2.5</v>
      </c>
      <c r="I155" s="849">
        <v>396</v>
      </c>
      <c r="J155" s="849">
        <v>4</v>
      </c>
      <c r="K155" s="849">
        <v>1584</v>
      </c>
      <c r="L155" s="849">
        <v>1</v>
      </c>
      <c r="M155" s="849">
        <v>396</v>
      </c>
      <c r="N155" s="849">
        <v>7</v>
      </c>
      <c r="O155" s="849">
        <v>2772</v>
      </c>
      <c r="P155" s="837">
        <v>1.75</v>
      </c>
      <c r="Q155" s="850">
        <v>396</v>
      </c>
    </row>
    <row r="156" spans="1:17" ht="14.4" customHeight="1" x14ac:dyDescent="0.3">
      <c r="A156" s="831" t="s">
        <v>6218</v>
      </c>
      <c r="B156" s="832" t="s">
        <v>6219</v>
      </c>
      <c r="C156" s="832" t="s">
        <v>5586</v>
      </c>
      <c r="D156" s="832" t="s">
        <v>6316</v>
      </c>
      <c r="E156" s="832" t="s">
        <v>6317</v>
      </c>
      <c r="F156" s="849">
        <v>6</v>
      </c>
      <c r="G156" s="849">
        <v>3450</v>
      </c>
      <c r="H156" s="849">
        <v>6</v>
      </c>
      <c r="I156" s="849">
        <v>575</v>
      </c>
      <c r="J156" s="849">
        <v>1</v>
      </c>
      <c r="K156" s="849">
        <v>575</v>
      </c>
      <c r="L156" s="849">
        <v>1</v>
      </c>
      <c r="M156" s="849">
        <v>575</v>
      </c>
      <c r="N156" s="849">
        <v>1</v>
      </c>
      <c r="O156" s="849">
        <v>575</v>
      </c>
      <c r="P156" s="837">
        <v>1</v>
      </c>
      <c r="Q156" s="850">
        <v>575</v>
      </c>
    </row>
    <row r="157" spans="1:17" ht="14.4" customHeight="1" x14ac:dyDescent="0.3">
      <c r="A157" s="831" t="s">
        <v>6218</v>
      </c>
      <c r="B157" s="832" t="s">
        <v>6219</v>
      </c>
      <c r="C157" s="832" t="s">
        <v>5586</v>
      </c>
      <c r="D157" s="832" t="s">
        <v>6318</v>
      </c>
      <c r="E157" s="832" t="s">
        <v>6319</v>
      </c>
      <c r="F157" s="849"/>
      <c r="G157" s="849"/>
      <c r="H157" s="849"/>
      <c r="I157" s="849"/>
      <c r="J157" s="849">
        <v>6</v>
      </c>
      <c r="K157" s="849">
        <v>534</v>
      </c>
      <c r="L157" s="849">
        <v>1</v>
      </c>
      <c r="M157" s="849">
        <v>89</v>
      </c>
      <c r="N157" s="849">
        <v>1</v>
      </c>
      <c r="O157" s="849">
        <v>89</v>
      </c>
      <c r="P157" s="837">
        <v>0.16666666666666666</v>
      </c>
      <c r="Q157" s="850">
        <v>89</v>
      </c>
    </row>
    <row r="158" spans="1:17" ht="14.4" customHeight="1" x14ac:dyDescent="0.3">
      <c r="A158" s="831" t="s">
        <v>6218</v>
      </c>
      <c r="B158" s="832" t="s">
        <v>6219</v>
      </c>
      <c r="C158" s="832" t="s">
        <v>5586</v>
      </c>
      <c r="D158" s="832" t="s">
        <v>6320</v>
      </c>
      <c r="E158" s="832" t="s">
        <v>6321</v>
      </c>
      <c r="F158" s="849">
        <v>1890</v>
      </c>
      <c r="G158" s="849">
        <v>56700</v>
      </c>
      <c r="H158" s="849">
        <v>1.0465116279069768</v>
      </c>
      <c r="I158" s="849">
        <v>30</v>
      </c>
      <c r="J158" s="849">
        <v>1806</v>
      </c>
      <c r="K158" s="849">
        <v>54180</v>
      </c>
      <c r="L158" s="849">
        <v>1</v>
      </c>
      <c r="M158" s="849">
        <v>30</v>
      </c>
      <c r="N158" s="849">
        <v>1815</v>
      </c>
      <c r="O158" s="849">
        <v>54450</v>
      </c>
      <c r="P158" s="837">
        <v>1.0049833887043189</v>
      </c>
      <c r="Q158" s="850">
        <v>30</v>
      </c>
    </row>
    <row r="159" spans="1:17" ht="14.4" customHeight="1" x14ac:dyDescent="0.3">
      <c r="A159" s="831" t="s">
        <v>6218</v>
      </c>
      <c r="B159" s="832" t="s">
        <v>6219</v>
      </c>
      <c r="C159" s="832" t="s">
        <v>5586</v>
      </c>
      <c r="D159" s="832" t="s">
        <v>6322</v>
      </c>
      <c r="E159" s="832" t="s">
        <v>6323</v>
      </c>
      <c r="F159" s="849">
        <v>4</v>
      </c>
      <c r="G159" s="849">
        <v>200</v>
      </c>
      <c r="H159" s="849">
        <v>1</v>
      </c>
      <c r="I159" s="849">
        <v>50</v>
      </c>
      <c r="J159" s="849">
        <v>4</v>
      </c>
      <c r="K159" s="849">
        <v>200</v>
      </c>
      <c r="L159" s="849">
        <v>1</v>
      </c>
      <c r="M159" s="849">
        <v>50</v>
      </c>
      <c r="N159" s="849">
        <v>4</v>
      </c>
      <c r="O159" s="849">
        <v>200</v>
      </c>
      <c r="P159" s="837">
        <v>1</v>
      </c>
      <c r="Q159" s="850">
        <v>50</v>
      </c>
    </row>
    <row r="160" spans="1:17" ht="14.4" customHeight="1" x14ac:dyDescent="0.3">
      <c r="A160" s="831" t="s">
        <v>6218</v>
      </c>
      <c r="B160" s="832" t="s">
        <v>6219</v>
      </c>
      <c r="C160" s="832" t="s">
        <v>5586</v>
      </c>
      <c r="D160" s="832" t="s">
        <v>6324</v>
      </c>
      <c r="E160" s="832" t="s">
        <v>6325</v>
      </c>
      <c r="F160" s="849">
        <v>41</v>
      </c>
      <c r="G160" s="849">
        <v>492</v>
      </c>
      <c r="H160" s="849">
        <v>1</v>
      </c>
      <c r="I160" s="849">
        <v>12</v>
      </c>
      <c r="J160" s="849">
        <v>41</v>
      </c>
      <c r="K160" s="849">
        <v>492</v>
      </c>
      <c r="L160" s="849">
        <v>1</v>
      </c>
      <c r="M160" s="849">
        <v>12</v>
      </c>
      <c r="N160" s="849">
        <v>27</v>
      </c>
      <c r="O160" s="849">
        <v>324</v>
      </c>
      <c r="P160" s="837">
        <v>0.65853658536585369</v>
      </c>
      <c r="Q160" s="850">
        <v>12</v>
      </c>
    </row>
    <row r="161" spans="1:17" ht="14.4" customHeight="1" x14ac:dyDescent="0.3">
      <c r="A161" s="831" t="s">
        <v>6218</v>
      </c>
      <c r="B161" s="832" t="s">
        <v>6219</v>
      </c>
      <c r="C161" s="832" t="s">
        <v>5586</v>
      </c>
      <c r="D161" s="832" t="s">
        <v>6326</v>
      </c>
      <c r="E161" s="832" t="s">
        <v>6327</v>
      </c>
      <c r="F161" s="849">
        <v>48</v>
      </c>
      <c r="G161" s="849">
        <v>8784</v>
      </c>
      <c r="H161" s="849">
        <v>1</v>
      </c>
      <c r="I161" s="849">
        <v>183</v>
      </c>
      <c r="J161" s="849">
        <v>48</v>
      </c>
      <c r="K161" s="849">
        <v>8784</v>
      </c>
      <c r="L161" s="849">
        <v>1</v>
      </c>
      <c r="M161" s="849">
        <v>183</v>
      </c>
      <c r="N161" s="849">
        <v>50</v>
      </c>
      <c r="O161" s="849">
        <v>9150</v>
      </c>
      <c r="P161" s="837">
        <v>1.0416666666666667</v>
      </c>
      <c r="Q161" s="850">
        <v>183</v>
      </c>
    </row>
    <row r="162" spans="1:17" ht="14.4" customHeight="1" x14ac:dyDescent="0.3">
      <c r="A162" s="831" t="s">
        <v>6218</v>
      </c>
      <c r="B162" s="832" t="s">
        <v>6219</v>
      </c>
      <c r="C162" s="832" t="s">
        <v>5586</v>
      </c>
      <c r="D162" s="832" t="s">
        <v>6328</v>
      </c>
      <c r="E162" s="832" t="s">
        <v>6329</v>
      </c>
      <c r="F162" s="849">
        <v>114</v>
      </c>
      <c r="G162" s="849">
        <v>8322</v>
      </c>
      <c r="H162" s="849">
        <v>1.3734939759036144</v>
      </c>
      <c r="I162" s="849">
        <v>73</v>
      </c>
      <c r="J162" s="849">
        <v>83</v>
      </c>
      <c r="K162" s="849">
        <v>6059</v>
      </c>
      <c r="L162" s="849">
        <v>1</v>
      </c>
      <c r="M162" s="849">
        <v>73</v>
      </c>
      <c r="N162" s="849">
        <v>108</v>
      </c>
      <c r="O162" s="849">
        <v>7884</v>
      </c>
      <c r="P162" s="837">
        <v>1.3012048192771084</v>
      </c>
      <c r="Q162" s="850">
        <v>73</v>
      </c>
    </row>
    <row r="163" spans="1:17" ht="14.4" customHeight="1" x14ac:dyDescent="0.3">
      <c r="A163" s="831" t="s">
        <v>6218</v>
      </c>
      <c r="B163" s="832" t="s">
        <v>6219</v>
      </c>
      <c r="C163" s="832" t="s">
        <v>5586</v>
      </c>
      <c r="D163" s="832" t="s">
        <v>6330</v>
      </c>
      <c r="E163" s="832" t="s">
        <v>6331</v>
      </c>
      <c r="F163" s="849">
        <v>38</v>
      </c>
      <c r="G163" s="849">
        <v>6992</v>
      </c>
      <c r="H163" s="849">
        <v>0.95</v>
      </c>
      <c r="I163" s="849">
        <v>184</v>
      </c>
      <c r="J163" s="849">
        <v>40</v>
      </c>
      <c r="K163" s="849">
        <v>7360</v>
      </c>
      <c r="L163" s="849">
        <v>1</v>
      </c>
      <c r="M163" s="849">
        <v>184</v>
      </c>
      <c r="N163" s="849">
        <v>40</v>
      </c>
      <c r="O163" s="849">
        <v>7360</v>
      </c>
      <c r="P163" s="837">
        <v>1</v>
      </c>
      <c r="Q163" s="850">
        <v>184</v>
      </c>
    </row>
    <row r="164" spans="1:17" ht="14.4" customHeight="1" x14ac:dyDescent="0.3">
      <c r="A164" s="831" t="s">
        <v>6218</v>
      </c>
      <c r="B164" s="832" t="s">
        <v>6219</v>
      </c>
      <c r="C164" s="832" t="s">
        <v>5586</v>
      </c>
      <c r="D164" s="832" t="s">
        <v>5669</v>
      </c>
      <c r="E164" s="832" t="s">
        <v>5670</v>
      </c>
      <c r="F164" s="849">
        <v>176</v>
      </c>
      <c r="G164" s="849">
        <v>225808</v>
      </c>
      <c r="H164" s="849">
        <v>1.0336827649347677</v>
      </c>
      <c r="I164" s="849">
        <v>1283</v>
      </c>
      <c r="J164" s="849">
        <v>170</v>
      </c>
      <c r="K164" s="849">
        <v>218450</v>
      </c>
      <c r="L164" s="849">
        <v>1</v>
      </c>
      <c r="M164" s="849">
        <v>1285</v>
      </c>
      <c r="N164" s="849"/>
      <c r="O164" s="849"/>
      <c r="P164" s="837"/>
      <c r="Q164" s="850"/>
    </row>
    <row r="165" spans="1:17" ht="14.4" customHeight="1" x14ac:dyDescent="0.3">
      <c r="A165" s="831" t="s">
        <v>6218</v>
      </c>
      <c r="B165" s="832" t="s">
        <v>6219</v>
      </c>
      <c r="C165" s="832" t="s">
        <v>5586</v>
      </c>
      <c r="D165" s="832" t="s">
        <v>6332</v>
      </c>
      <c r="E165" s="832" t="s">
        <v>6333</v>
      </c>
      <c r="F165" s="849">
        <v>3023</v>
      </c>
      <c r="G165" s="849">
        <v>450427</v>
      </c>
      <c r="H165" s="849">
        <v>0.99867855962999674</v>
      </c>
      <c r="I165" s="849">
        <v>149</v>
      </c>
      <c r="J165" s="849">
        <v>3027</v>
      </c>
      <c r="K165" s="849">
        <v>451023</v>
      </c>
      <c r="L165" s="849">
        <v>1</v>
      </c>
      <c r="M165" s="849">
        <v>149</v>
      </c>
      <c r="N165" s="849">
        <v>2916</v>
      </c>
      <c r="O165" s="849">
        <v>434484</v>
      </c>
      <c r="P165" s="837">
        <v>0.96333002973240833</v>
      </c>
      <c r="Q165" s="850">
        <v>149</v>
      </c>
    </row>
    <row r="166" spans="1:17" ht="14.4" customHeight="1" x14ac:dyDescent="0.3">
      <c r="A166" s="831" t="s">
        <v>6218</v>
      </c>
      <c r="B166" s="832" t="s">
        <v>6219</v>
      </c>
      <c r="C166" s="832" t="s">
        <v>5586</v>
      </c>
      <c r="D166" s="832" t="s">
        <v>6334</v>
      </c>
      <c r="E166" s="832" t="s">
        <v>6335</v>
      </c>
      <c r="F166" s="849">
        <v>2280</v>
      </c>
      <c r="G166" s="849">
        <v>68400</v>
      </c>
      <c r="H166" s="849">
        <v>1.0594795539033457</v>
      </c>
      <c r="I166" s="849">
        <v>30</v>
      </c>
      <c r="J166" s="849">
        <v>2152</v>
      </c>
      <c r="K166" s="849">
        <v>64560</v>
      </c>
      <c r="L166" s="849">
        <v>1</v>
      </c>
      <c r="M166" s="849">
        <v>30</v>
      </c>
      <c r="N166" s="849">
        <v>2109</v>
      </c>
      <c r="O166" s="849">
        <v>63270</v>
      </c>
      <c r="P166" s="837">
        <v>0.98001858736059477</v>
      </c>
      <c r="Q166" s="850">
        <v>30</v>
      </c>
    </row>
    <row r="167" spans="1:17" ht="14.4" customHeight="1" x14ac:dyDescent="0.3">
      <c r="A167" s="831" t="s">
        <v>6218</v>
      </c>
      <c r="B167" s="832" t="s">
        <v>6219</v>
      </c>
      <c r="C167" s="832" t="s">
        <v>5586</v>
      </c>
      <c r="D167" s="832" t="s">
        <v>6336</v>
      </c>
      <c r="E167" s="832" t="s">
        <v>6337</v>
      </c>
      <c r="F167" s="849">
        <v>978</v>
      </c>
      <c r="G167" s="849">
        <v>30318</v>
      </c>
      <c r="H167" s="849">
        <v>0.97702297702297702</v>
      </c>
      <c r="I167" s="849">
        <v>31</v>
      </c>
      <c r="J167" s="849">
        <v>1001</v>
      </c>
      <c r="K167" s="849">
        <v>31031</v>
      </c>
      <c r="L167" s="849">
        <v>1</v>
      </c>
      <c r="M167" s="849">
        <v>31</v>
      </c>
      <c r="N167" s="849">
        <v>994</v>
      </c>
      <c r="O167" s="849">
        <v>30814</v>
      </c>
      <c r="P167" s="837">
        <v>0.99300699300699302</v>
      </c>
      <c r="Q167" s="850">
        <v>31</v>
      </c>
    </row>
    <row r="168" spans="1:17" ht="14.4" customHeight="1" x14ac:dyDescent="0.3">
      <c r="A168" s="831" t="s">
        <v>6218</v>
      </c>
      <c r="B168" s="832" t="s">
        <v>6219</v>
      </c>
      <c r="C168" s="832" t="s">
        <v>5586</v>
      </c>
      <c r="D168" s="832" t="s">
        <v>6338</v>
      </c>
      <c r="E168" s="832" t="s">
        <v>6339</v>
      </c>
      <c r="F168" s="849">
        <v>982</v>
      </c>
      <c r="G168" s="849">
        <v>26514</v>
      </c>
      <c r="H168" s="849">
        <v>0.97614314115308154</v>
      </c>
      <c r="I168" s="849">
        <v>27</v>
      </c>
      <c r="J168" s="849">
        <v>1006</v>
      </c>
      <c r="K168" s="849">
        <v>27162</v>
      </c>
      <c r="L168" s="849">
        <v>1</v>
      </c>
      <c r="M168" s="849">
        <v>27</v>
      </c>
      <c r="N168" s="849">
        <v>995</v>
      </c>
      <c r="O168" s="849">
        <v>26865</v>
      </c>
      <c r="P168" s="837">
        <v>0.98906560636182905</v>
      </c>
      <c r="Q168" s="850">
        <v>27</v>
      </c>
    </row>
    <row r="169" spans="1:17" ht="14.4" customHeight="1" x14ac:dyDescent="0.3">
      <c r="A169" s="831" t="s">
        <v>6218</v>
      </c>
      <c r="B169" s="832" t="s">
        <v>6219</v>
      </c>
      <c r="C169" s="832" t="s">
        <v>5586</v>
      </c>
      <c r="D169" s="832" t="s">
        <v>6340</v>
      </c>
      <c r="E169" s="832" t="s">
        <v>6341</v>
      </c>
      <c r="F169" s="849">
        <v>8</v>
      </c>
      <c r="G169" s="849">
        <v>2048</v>
      </c>
      <c r="H169" s="849">
        <v>1.1428571428571428</v>
      </c>
      <c r="I169" s="849">
        <v>256</v>
      </c>
      <c r="J169" s="849">
        <v>7</v>
      </c>
      <c r="K169" s="849">
        <v>1792</v>
      </c>
      <c r="L169" s="849">
        <v>1</v>
      </c>
      <c r="M169" s="849">
        <v>256</v>
      </c>
      <c r="N169" s="849">
        <v>8</v>
      </c>
      <c r="O169" s="849">
        <v>2048</v>
      </c>
      <c r="P169" s="837">
        <v>1.1428571428571428</v>
      </c>
      <c r="Q169" s="850">
        <v>256</v>
      </c>
    </row>
    <row r="170" spans="1:17" ht="14.4" customHeight="1" x14ac:dyDescent="0.3">
      <c r="A170" s="831" t="s">
        <v>6218</v>
      </c>
      <c r="B170" s="832" t="s">
        <v>6219</v>
      </c>
      <c r="C170" s="832" t="s">
        <v>5586</v>
      </c>
      <c r="D170" s="832" t="s">
        <v>6342</v>
      </c>
      <c r="E170" s="832" t="s">
        <v>6343</v>
      </c>
      <c r="F170" s="849">
        <v>2</v>
      </c>
      <c r="G170" s="849">
        <v>326</v>
      </c>
      <c r="H170" s="849"/>
      <c r="I170" s="849">
        <v>163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6218</v>
      </c>
      <c r="B171" s="832" t="s">
        <v>6219</v>
      </c>
      <c r="C171" s="832" t="s">
        <v>5586</v>
      </c>
      <c r="D171" s="832" t="s">
        <v>6344</v>
      </c>
      <c r="E171" s="832" t="s">
        <v>6345</v>
      </c>
      <c r="F171" s="849">
        <v>794</v>
      </c>
      <c r="G171" s="849">
        <v>17468</v>
      </c>
      <c r="H171" s="849">
        <v>0.98267326732673266</v>
      </c>
      <c r="I171" s="849">
        <v>22</v>
      </c>
      <c r="J171" s="849">
        <v>808</v>
      </c>
      <c r="K171" s="849">
        <v>17776</v>
      </c>
      <c r="L171" s="849">
        <v>1</v>
      </c>
      <c r="M171" s="849">
        <v>22</v>
      </c>
      <c r="N171" s="849">
        <v>824</v>
      </c>
      <c r="O171" s="849">
        <v>18128</v>
      </c>
      <c r="P171" s="837">
        <v>1.0198019801980198</v>
      </c>
      <c r="Q171" s="850">
        <v>22</v>
      </c>
    </row>
    <row r="172" spans="1:17" ht="14.4" customHeight="1" x14ac:dyDescent="0.3">
      <c r="A172" s="831" t="s">
        <v>6218</v>
      </c>
      <c r="B172" s="832" t="s">
        <v>6219</v>
      </c>
      <c r="C172" s="832" t="s">
        <v>5586</v>
      </c>
      <c r="D172" s="832" t="s">
        <v>6346</v>
      </c>
      <c r="E172" s="832" t="s">
        <v>6347</v>
      </c>
      <c r="F172" s="849">
        <v>2</v>
      </c>
      <c r="G172" s="849">
        <v>1740</v>
      </c>
      <c r="H172" s="849"/>
      <c r="I172" s="849">
        <v>870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6218</v>
      </c>
      <c r="B173" s="832" t="s">
        <v>6219</v>
      </c>
      <c r="C173" s="832" t="s">
        <v>5586</v>
      </c>
      <c r="D173" s="832" t="s">
        <v>6348</v>
      </c>
      <c r="E173" s="832" t="s">
        <v>6349</v>
      </c>
      <c r="F173" s="849">
        <v>2266</v>
      </c>
      <c r="G173" s="849">
        <v>56650</v>
      </c>
      <c r="H173" s="849">
        <v>1.0633505396527452</v>
      </c>
      <c r="I173" s="849">
        <v>25</v>
      </c>
      <c r="J173" s="849">
        <v>2131</v>
      </c>
      <c r="K173" s="849">
        <v>53275</v>
      </c>
      <c r="L173" s="849">
        <v>1</v>
      </c>
      <c r="M173" s="849">
        <v>25</v>
      </c>
      <c r="N173" s="849">
        <v>2075</v>
      </c>
      <c r="O173" s="849">
        <v>51875</v>
      </c>
      <c r="P173" s="837">
        <v>0.97372125762552797</v>
      </c>
      <c r="Q173" s="850">
        <v>25</v>
      </c>
    </row>
    <row r="174" spans="1:17" ht="14.4" customHeight="1" x14ac:dyDescent="0.3">
      <c r="A174" s="831" t="s">
        <v>6218</v>
      </c>
      <c r="B174" s="832" t="s">
        <v>6219</v>
      </c>
      <c r="C174" s="832" t="s">
        <v>5586</v>
      </c>
      <c r="D174" s="832" t="s">
        <v>6350</v>
      </c>
      <c r="E174" s="832" t="s">
        <v>6351</v>
      </c>
      <c r="F174" s="849">
        <v>1869</v>
      </c>
      <c r="G174" s="849">
        <v>61677</v>
      </c>
      <c r="H174" s="849">
        <v>0.97699947726084679</v>
      </c>
      <c r="I174" s="849">
        <v>33</v>
      </c>
      <c r="J174" s="849">
        <v>1913</v>
      </c>
      <c r="K174" s="849">
        <v>63129</v>
      </c>
      <c r="L174" s="849">
        <v>1</v>
      </c>
      <c r="M174" s="849">
        <v>33</v>
      </c>
      <c r="N174" s="849">
        <v>1723</v>
      </c>
      <c r="O174" s="849">
        <v>56859</v>
      </c>
      <c r="P174" s="837">
        <v>0.90067956089911139</v>
      </c>
      <c r="Q174" s="850">
        <v>33</v>
      </c>
    </row>
    <row r="175" spans="1:17" ht="14.4" customHeight="1" x14ac:dyDescent="0.3">
      <c r="A175" s="831" t="s">
        <v>6218</v>
      </c>
      <c r="B175" s="832" t="s">
        <v>6219</v>
      </c>
      <c r="C175" s="832" t="s">
        <v>5586</v>
      </c>
      <c r="D175" s="832" t="s">
        <v>6352</v>
      </c>
      <c r="E175" s="832" t="s">
        <v>6353</v>
      </c>
      <c r="F175" s="849">
        <v>5</v>
      </c>
      <c r="G175" s="849">
        <v>150</v>
      </c>
      <c r="H175" s="849"/>
      <c r="I175" s="849">
        <v>30</v>
      </c>
      <c r="J175" s="849"/>
      <c r="K175" s="849"/>
      <c r="L175" s="849"/>
      <c r="M175" s="849"/>
      <c r="N175" s="849">
        <v>2</v>
      </c>
      <c r="O175" s="849">
        <v>60</v>
      </c>
      <c r="P175" s="837"/>
      <c r="Q175" s="850">
        <v>30</v>
      </c>
    </row>
    <row r="176" spans="1:17" ht="14.4" customHeight="1" x14ac:dyDescent="0.3">
      <c r="A176" s="831" t="s">
        <v>6218</v>
      </c>
      <c r="B176" s="832" t="s">
        <v>6219</v>
      </c>
      <c r="C176" s="832" t="s">
        <v>5586</v>
      </c>
      <c r="D176" s="832" t="s">
        <v>6354</v>
      </c>
      <c r="E176" s="832" t="s">
        <v>6355</v>
      </c>
      <c r="F176" s="849">
        <v>2</v>
      </c>
      <c r="G176" s="849">
        <v>410</v>
      </c>
      <c r="H176" s="849">
        <v>0.66666666666666663</v>
      </c>
      <c r="I176" s="849">
        <v>205</v>
      </c>
      <c r="J176" s="849">
        <v>3</v>
      </c>
      <c r="K176" s="849">
        <v>615</v>
      </c>
      <c r="L176" s="849">
        <v>1</v>
      </c>
      <c r="M176" s="849">
        <v>205</v>
      </c>
      <c r="N176" s="849">
        <v>2</v>
      </c>
      <c r="O176" s="849">
        <v>410</v>
      </c>
      <c r="P176" s="837">
        <v>0.66666666666666663</v>
      </c>
      <c r="Q176" s="850">
        <v>205</v>
      </c>
    </row>
    <row r="177" spans="1:17" ht="14.4" customHeight="1" x14ac:dyDescent="0.3">
      <c r="A177" s="831" t="s">
        <v>6218</v>
      </c>
      <c r="B177" s="832" t="s">
        <v>6219</v>
      </c>
      <c r="C177" s="832" t="s">
        <v>5586</v>
      </c>
      <c r="D177" s="832" t="s">
        <v>6356</v>
      </c>
      <c r="E177" s="832" t="s">
        <v>6357</v>
      </c>
      <c r="F177" s="849">
        <v>1921</v>
      </c>
      <c r="G177" s="849">
        <v>49946</v>
      </c>
      <c r="H177" s="849">
        <v>1.0531798245614035</v>
      </c>
      <c r="I177" s="849">
        <v>26</v>
      </c>
      <c r="J177" s="849">
        <v>1824</v>
      </c>
      <c r="K177" s="849">
        <v>47424</v>
      </c>
      <c r="L177" s="849">
        <v>1</v>
      </c>
      <c r="M177" s="849">
        <v>26</v>
      </c>
      <c r="N177" s="849">
        <v>1832</v>
      </c>
      <c r="O177" s="849">
        <v>47632</v>
      </c>
      <c r="P177" s="837">
        <v>1.0043859649122806</v>
      </c>
      <c r="Q177" s="850">
        <v>26</v>
      </c>
    </row>
    <row r="178" spans="1:17" ht="14.4" customHeight="1" x14ac:dyDescent="0.3">
      <c r="A178" s="831" t="s">
        <v>6218</v>
      </c>
      <c r="B178" s="832" t="s">
        <v>6219</v>
      </c>
      <c r="C178" s="832" t="s">
        <v>5586</v>
      </c>
      <c r="D178" s="832" t="s">
        <v>6358</v>
      </c>
      <c r="E178" s="832" t="s">
        <v>6359</v>
      </c>
      <c r="F178" s="849">
        <v>758</v>
      </c>
      <c r="G178" s="849">
        <v>63672</v>
      </c>
      <c r="H178" s="849">
        <v>1.0498614958448753</v>
      </c>
      <c r="I178" s="849">
        <v>84</v>
      </c>
      <c r="J178" s="849">
        <v>722</v>
      </c>
      <c r="K178" s="849">
        <v>60648</v>
      </c>
      <c r="L178" s="849">
        <v>1</v>
      </c>
      <c r="M178" s="849">
        <v>84</v>
      </c>
      <c r="N178" s="849">
        <v>710</v>
      </c>
      <c r="O178" s="849">
        <v>59640</v>
      </c>
      <c r="P178" s="837">
        <v>0.9833795013850416</v>
      </c>
      <c r="Q178" s="850">
        <v>84</v>
      </c>
    </row>
    <row r="179" spans="1:17" ht="14.4" customHeight="1" x14ac:dyDescent="0.3">
      <c r="A179" s="831" t="s">
        <v>6218</v>
      </c>
      <c r="B179" s="832" t="s">
        <v>6219</v>
      </c>
      <c r="C179" s="832" t="s">
        <v>5586</v>
      </c>
      <c r="D179" s="832" t="s">
        <v>6360</v>
      </c>
      <c r="E179" s="832" t="s">
        <v>6361</v>
      </c>
      <c r="F179" s="849">
        <v>62</v>
      </c>
      <c r="G179" s="849">
        <v>10912</v>
      </c>
      <c r="H179" s="849">
        <v>0.86111111111111116</v>
      </c>
      <c r="I179" s="849">
        <v>176</v>
      </c>
      <c r="J179" s="849">
        <v>72</v>
      </c>
      <c r="K179" s="849">
        <v>12672</v>
      </c>
      <c r="L179" s="849">
        <v>1</v>
      </c>
      <c r="M179" s="849">
        <v>176</v>
      </c>
      <c r="N179" s="849">
        <v>64</v>
      </c>
      <c r="O179" s="849">
        <v>11264</v>
      </c>
      <c r="P179" s="837">
        <v>0.88888888888888884</v>
      </c>
      <c r="Q179" s="850">
        <v>176</v>
      </c>
    </row>
    <row r="180" spans="1:17" ht="14.4" customHeight="1" x14ac:dyDescent="0.3">
      <c r="A180" s="831" t="s">
        <v>6218</v>
      </c>
      <c r="B180" s="832" t="s">
        <v>6219</v>
      </c>
      <c r="C180" s="832" t="s">
        <v>5586</v>
      </c>
      <c r="D180" s="832" t="s">
        <v>6362</v>
      </c>
      <c r="E180" s="832" t="s">
        <v>6363</v>
      </c>
      <c r="F180" s="849">
        <v>38</v>
      </c>
      <c r="G180" s="849">
        <v>9614</v>
      </c>
      <c r="H180" s="849">
        <v>0.59375</v>
      </c>
      <c r="I180" s="849">
        <v>253</v>
      </c>
      <c r="J180" s="849">
        <v>64</v>
      </c>
      <c r="K180" s="849">
        <v>16192</v>
      </c>
      <c r="L180" s="849">
        <v>1</v>
      </c>
      <c r="M180" s="849">
        <v>253</v>
      </c>
      <c r="N180" s="849">
        <v>57</v>
      </c>
      <c r="O180" s="849">
        <v>14421</v>
      </c>
      <c r="P180" s="837">
        <v>0.890625</v>
      </c>
      <c r="Q180" s="850">
        <v>253</v>
      </c>
    </row>
    <row r="181" spans="1:17" ht="14.4" customHeight="1" x14ac:dyDescent="0.3">
      <c r="A181" s="831" t="s">
        <v>6218</v>
      </c>
      <c r="B181" s="832" t="s">
        <v>6219</v>
      </c>
      <c r="C181" s="832" t="s">
        <v>5586</v>
      </c>
      <c r="D181" s="832" t="s">
        <v>6364</v>
      </c>
      <c r="E181" s="832" t="s">
        <v>6365</v>
      </c>
      <c r="F181" s="849">
        <v>363</v>
      </c>
      <c r="G181" s="849">
        <v>5445</v>
      </c>
      <c r="H181" s="849">
        <v>0.92366412213740456</v>
      </c>
      <c r="I181" s="849">
        <v>15</v>
      </c>
      <c r="J181" s="849">
        <v>393</v>
      </c>
      <c r="K181" s="849">
        <v>5895</v>
      </c>
      <c r="L181" s="849">
        <v>1</v>
      </c>
      <c r="M181" s="849">
        <v>15</v>
      </c>
      <c r="N181" s="849">
        <v>467</v>
      </c>
      <c r="O181" s="849">
        <v>7005</v>
      </c>
      <c r="P181" s="837">
        <v>1.1882951653944021</v>
      </c>
      <c r="Q181" s="850">
        <v>15</v>
      </c>
    </row>
    <row r="182" spans="1:17" ht="14.4" customHeight="1" x14ac:dyDescent="0.3">
      <c r="A182" s="831" t="s">
        <v>6218</v>
      </c>
      <c r="B182" s="832" t="s">
        <v>6219</v>
      </c>
      <c r="C182" s="832" t="s">
        <v>5586</v>
      </c>
      <c r="D182" s="832" t="s">
        <v>6366</v>
      </c>
      <c r="E182" s="832" t="s">
        <v>6367</v>
      </c>
      <c r="F182" s="849">
        <v>1208</v>
      </c>
      <c r="G182" s="849">
        <v>27784</v>
      </c>
      <c r="H182" s="849">
        <v>1.0991810737033667</v>
      </c>
      <c r="I182" s="849">
        <v>23</v>
      </c>
      <c r="J182" s="849">
        <v>1099</v>
      </c>
      <c r="K182" s="849">
        <v>25277</v>
      </c>
      <c r="L182" s="849">
        <v>1</v>
      </c>
      <c r="M182" s="849">
        <v>23</v>
      </c>
      <c r="N182" s="849">
        <v>1157</v>
      </c>
      <c r="O182" s="849">
        <v>26611</v>
      </c>
      <c r="P182" s="837">
        <v>1.0527752502274794</v>
      </c>
      <c r="Q182" s="850">
        <v>23</v>
      </c>
    </row>
    <row r="183" spans="1:17" ht="14.4" customHeight="1" x14ac:dyDescent="0.3">
      <c r="A183" s="831" t="s">
        <v>6218</v>
      </c>
      <c r="B183" s="832" t="s">
        <v>6219</v>
      </c>
      <c r="C183" s="832" t="s">
        <v>5586</v>
      </c>
      <c r="D183" s="832" t="s">
        <v>6368</v>
      </c>
      <c r="E183" s="832" t="s">
        <v>6369</v>
      </c>
      <c r="F183" s="849">
        <v>35</v>
      </c>
      <c r="G183" s="849">
        <v>8820</v>
      </c>
      <c r="H183" s="849">
        <v>0.546875</v>
      </c>
      <c r="I183" s="849">
        <v>252</v>
      </c>
      <c r="J183" s="849">
        <v>64</v>
      </c>
      <c r="K183" s="849">
        <v>16128</v>
      </c>
      <c r="L183" s="849">
        <v>1</v>
      </c>
      <c r="M183" s="849">
        <v>252</v>
      </c>
      <c r="N183" s="849">
        <v>49</v>
      </c>
      <c r="O183" s="849">
        <v>12348</v>
      </c>
      <c r="P183" s="837">
        <v>0.765625</v>
      </c>
      <c r="Q183" s="850">
        <v>252</v>
      </c>
    </row>
    <row r="184" spans="1:17" ht="14.4" customHeight="1" x14ac:dyDescent="0.3">
      <c r="A184" s="831" t="s">
        <v>6218</v>
      </c>
      <c r="B184" s="832" t="s">
        <v>6219</v>
      </c>
      <c r="C184" s="832" t="s">
        <v>5586</v>
      </c>
      <c r="D184" s="832" t="s">
        <v>6370</v>
      </c>
      <c r="E184" s="832" t="s">
        <v>6371</v>
      </c>
      <c r="F184" s="849">
        <v>323</v>
      </c>
      <c r="G184" s="849">
        <v>11951</v>
      </c>
      <c r="H184" s="849">
        <v>0.92285714285714282</v>
      </c>
      <c r="I184" s="849">
        <v>37</v>
      </c>
      <c r="J184" s="849">
        <v>350</v>
      </c>
      <c r="K184" s="849">
        <v>12950</v>
      </c>
      <c r="L184" s="849">
        <v>1</v>
      </c>
      <c r="M184" s="849">
        <v>37</v>
      </c>
      <c r="N184" s="849">
        <v>420</v>
      </c>
      <c r="O184" s="849">
        <v>15540</v>
      </c>
      <c r="P184" s="837">
        <v>1.2</v>
      </c>
      <c r="Q184" s="850">
        <v>37</v>
      </c>
    </row>
    <row r="185" spans="1:17" ht="14.4" customHeight="1" x14ac:dyDescent="0.3">
      <c r="A185" s="831" t="s">
        <v>6218</v>
      </c>
      <c r="B185" s="832" t="s">
        <v>6219</v>
      </c>
      <c r="C185" s="832" t="s">
        <v>5586</v>
      </c>
      <c r="D185" s="832" t="s">
        <v>6372</v>
      </c>
      <c r="E185" s="832" t="s">
        <v>6373</v>
      </c>
      <c r="F185" s="849">
        <v>2099</v>
      </c>
      <c r="G185" s="849">
        <v>48277</v>
      </c>
      <c r="H185" s="849">
        <v>1.0510766149223836</v>
      </c>
      <c r="I185" s="849">
        <v>23</v>
      </c>
      <c r="J185" s="849">
        <v>1997</v>
      </c>
      <c r="K185" s="849">
        <v>45931</v>
      </c>
      <c r="L185" s="849">
        <v>1</v>
      </c>
      <c r="M185" s="849">
        <v>23</v>
      </c>
      <c r="N185" s="849">
        <v>1879</v>
      </c>
      <c r="O185" s="849">
        <v>43217</v>
      </c>
      <c r="P185" s="837">
        <v>0.94091136705057588</v>
      </c>
      <c r="Q185" s="850">
        <v>23</v>
      </c>
    </row>
    <row r="186" spans="1:17" ht="14.4" customHeight="1" x14ac:dyDescent="0.3">
      <c r="A186" s="831" t="s">
        <v>6218</v>
      </c>
      <c r="B186" s="832" t="s">
        <v>6219</v>
      </c>
      <c r="C186" s="832" t="s">
        <v>5586</v>
      </c>
      <c r="D186" s="832" t="s">
        <v>6374</v>
      </c>
      <c r="E186" s="832" t="s">
        <v>6375</v>
      </c>
      <c r="F186" s="849">
        <v>5</v>
      </c>
      <c r="G186" s="849">
        <v>1080</v>
      </c>
      <c r="H186" s="849">
        <v>1.6666666666666667</v>
      </c>
      <c r="I186" s="849">
        <v>216</v>
      </c>
      <c r="J186" s="849">
        <v>3</v>
      </c>
      <c r="K186" s="849">
        <v>648</v>
      </c>
      <c r="L186" s="849">
        <v>1</v>
      </c>
      <c r="M186" s="849">
        <v>216</v>
      </c>
      <c r="N186" s="849"/>
      <c r="O186" s="849"/>
      <c r="P186" s="837"/>
      <c r="Q186" s="850"/>
    </row>
    <row r="187" spans="1:17" ht="14.4" customHeight="1" x14ac:dyDescent="0.3">
      <c r="A187" s="831" t="s">
        <v>6218</v>
      </c>
      <c r="B187" s="832" t="s">
        <v>6219</v>
      </c>
      <c r="C187" s="832" t="s">
        <v>5586</v>
      </c>
      <c r="D187" s="832" t="s">
        <v>6376</v>
      </c>
      <c r="E187" s="832" t="s">
        <v>6377</v>
      </c>
      <c r="F187" s="849">
        <v>76</v>
      </c>
      <c r="G187" s="849">
        <v>12996</v>
      </c>
      <c r="H187" s="849">
        <v>0.96202531645569622</v>
      </c>
      <c r="I187" s="849">
        <v>171</v>
      </c>
      <c r="J187" s="849">
        <v>79</v>
      </c>
      <c r="K187" s="849">
        <v>13509</v>
      </c>
      <c r="L187" s="849">
        <v>1</v>
      </c>
      <c r="M187" s="849">
        <v>171</v>
      </c>
      <c r="N187" s="849">
        <v>109</v>
      </c>
      <c r="O187" s="849">
        <v>18639</v>
      </c>
      <c r="P187" s="837">
        <v>1.379746835443038</v>
      </c>
      <c r="Q187" s="850">
        <v>171</v>
      </c>
    </row>
    <row r="188" spans="1:17" ht="14.4" customHeight="1" x14ac:dyDescent="0.3">
      <c r="A188" s="831" t="s">
        <v>6218</v>
      </c>
      <c r="B188" s="832" t="s">
        <v>6219</v>
      </c>
      <c r="C188" s="832" t="s">
        <v>5586</v>
      </c>
      <c r="D188" s="832" t="s">
        <v>6378</v>
      </c>
      <c r="E188" s="832" t="s">
        <v>6379</v>
      </c>
      <c r="F188" s="849">
        <v>6</v>
      </c>
      <c r="G188" s="849">
        <v>3528</v>
      </c>
      <c r="H188" s="849">
        <v>6</v>
      </c>
      <c r="I188" s="849">
        <v>588</v>
      </c>
      <c r="J188" s="849">
        <v>1</v>
      </c>
      <c r="K188" s="849">
        <v>588</v>
      </c>
      <c r="L188" s="849">
        <v>1</v>
      </c>
      <c r="M188" s="849">
        <v>588</v>
      </c>
      <c r="N188" s="849">
        <v>4</v>
      </c>
      <c r="O188" s="849">
        <v>2352</v>
      </c>
      <c r="P188" s="837">
        <v>4</v>
      </c>
      <c r="Q188" s="850">
        <v>588</v>
      </c>
    </row>
    <row r="189" spans="1:17" ht="14.4" customHeight="1" x14ac:dyDescent="0.3">
      <c r="A189" s="831" t="s">
        <v>6218</v>
      </c>
      <c r="B189" s="832" t="s">
        <v>6219</v>
      </c>
      <c r="C189" s="832" t="s">
        <v>5586</v>
      </c>
      <c r="D189" s="832" t="s">
        <v>6380</v>
      </c>
      <c r="E189" s="832" t="s">
        <v>6381</v>
      </c>
      <c r="F189" s="849">
        <v>1</v>
      </c>
      <c r="G189" s="849">
        <v>327</v>
      </c>
      <c r="H189" s="849">
        <v>1</v>
      </c>
      <c r="I189" s="849">
        <v>327</v>
      </c>
      <c r="J189" s="849">
        <v>1</v>
      </c>
      <c r="K189" s="849">
        <v>327</v>
      </c>
      <c r="L189" s="849">
        <v>1</v>
      </c>
      <c r="M189" s="849">
        <v>327</v>
      </c>
      <c r="N189" s="849">
        <v>1</v>
      </c>
      <c r="O189" s="849">
        <v>327</v>
      </c>
      <c r="P189" s="837">
        <v>1</v>
      </c>
      <c r="Q189" s="850">
        <v>327</v>
      </c>
    </row>
    <row r="190" spans="1:17" ht="14.4" customHeight="1" x14ac:dyDescent="0.3">
      <c r="A190" s="831" t="s">
        <v>6218</v>
      </c>
      <c r="B190" s="832" t="s">
        <v>6219</v>
      </c>
      <c r="C190" s="832" t="s">
        <v>5586</v>
      </c>
      <c r="D190" s="832" t="s">
        <v>6382</v>
      </c>
      <c r="E190" s="832" t="s">
        <v>6383</v>
      </c>
      <c r="F190" s="849">
        <v>21</v>
      </c>
      <c r="G190" s="849">
        <v>6951</v>
      </c>
      <c r="H190" s="849">
        <v>1.5</v>
      </c>
      <c r="I190" s="849">
        <v>331</v>
      </c>
      <c r="J190" s="849">
        <v>14</v>
      </c>
      <c r="K190" s="849">
        <v>4634</v>
      </c>
      <c r="L190" s="849">
        <v>1</v>
      </c>
      <c r="M190" s="849">
        <v>331</v>
      </c>
      <c r="N190" s="849">
        <v>16</v>
      </c>
      <c r="O190" s="849">
        <v>5296</v>
      </c>
      <c r="P190" s="837">
        <v>1.1428571428571428</v>
      </c>
      <c r="Q190" s="850">
        <v>331</v>
      </c>
    </row>
    <row r="191" spans="1:17" ht="14.4" customHeight="1" x14ac:dyDescent="0.3">
      <c r="A191" s="831" t="s">
        <v>6218</v>
      </c>
      <c r="B191" s="832" t="s">
        <v>6219</v>
      </c>
      <c r="C191" s="832" t="s">
        <v>5586</v>
      </c>
      <c r="D191" s="832" t="s">
        <v>6384</v>
      </c>
      <c r="E191" s="832" t="s">
        <v>6385</v>
      </c>
      <c r="F191" s="849"/>
      <c r="G191" s="849"/>
      <c r="H191" s="849"/>
      <c r="I191" s="849"/>
      <c r="J191" s="849">
        <v>1</v>
      </c>
      <c r="K191" s="849">
        <v>277</v>
      </c>
      <c r="L191" s="849">
        <v>1</v>
      </c>
      <c r="M191" s="849">
        <v>277</v>
      </c>
      <c r="N191" s="849"/>
      <c r="O191" s="849"/>
      <c r="P191" s="837"/>
      <c r="Q191" s="850"/>
    </row>
    <row r="192" spans="1:17" ht="14.4" customHeight="1" x14ac:dyDescent="0.3">
      <c r="A192" s="831" t="s">
        <v>6218</v>
      </c>
      <c r="B192" s="832" t="s">
        <v>6219</v>
      </c>
      <c r="C192" s="832" t="s">
        <v>5586</v>
      </c>
      <c r="D192" s="832" t="s">
        <v>6386</v>
      </c>
      <c r="E192" s="832" t="s">
        <v>6387</v>
      </c>
      <c r="F192" s="849">
        <v>1869</v>
      </c>
      <c r="G192" s="849">
        <v>54201</v>
      </c>
      <c r="H192" s="849">
        <v>1.0406458797327394</v>
      </c>
      <c r="I192" s="849">
        <v>29</v>
      </c>
      <c r="J192" s="849">
        <v>1796</v>
      </c>
      <c r="K192" s="849">
        <v>52084</v>
      </c>
      <c r="L192" s="849">
        <v>1</v>
      </c>
      <c r="M192" s="849">
        <v>29</v>
      </c>
      <c r="N192" s="849">
        <v>1767</v>
      </c>
      <c r="O192" s="849">
        <v>51243</v>
      </c>
      <c r="P192" s="837">
        <v>0.98385300668151443</v>
      </c>
      <c r="Q192" s="850">
        <v>29</v>
      </c>
    </row>
    <row r="193" spans="1:17" ht="14.4" customHeight="1" x14ac:dyDescent="0.3">
      <c r="A193" s="831" t="s">
        <v>6218</v>
      </c>
      <c r="B193" s="832" t="s">
        <v>6219</v>
      </c>
      <c r="C193" s="832" t="s">
        <v>5586</v>
      </c>
      <c r="D193" s="832" t="s">
        <v>6388</v>
      </c>
      <c r="E193" s="832" t="s">
        <v>6389</v>
      </c>
      <c r="F193" s="849">
        <v>2</v>
      </c>
      <c r="G193" s="849">
        <v>356</v>
      </c>
      <c r="H193" s="849">
        <v>2</v>
      </c>
      <c r="I193" s="849">
        <v>178</v>
      </c>
      <c r="J193" s="849">
        <v>1</v>
      </c>
      <c r="K193" s="849">
        <v>178</v>
      </c>
      <c r="L193" s="849">
        <v>1</v>
      </c>
      <c r="M193" s="849">
        <v>178</v>
      </c>
      <c r="N193" s="849">
        <v>2</v>
      </c>
      <c r="O193" s="849">
        <v>356</v>
      </c>
      <c r="P193" s="837">
        <v>2</v>
      </c>
      <c r="Q193" s="850">
        <v>178</v>
      </c>
    </row>
    <row r="194" spans="1:17" ht="14.4" customHeight="1" x14ac:dyDescent="0.3">
      <c r="A194" s="831" t="s">
        <v>6218</v>
      </c>
      <c r="B194" s="832" t="s">
        <v>6219</v>
      </c>
      <c r="C194" s="832" t="s">
        <v>5586</v>
      </c>
      <c r="D194" s="832" t="s">
        <v>6390</v>
      </c>
      <c r="E194" s="832" t="s">
        <v>6391</v>
      </c>
      <c r="F194" s="849">
        <v>9</v>
      </c>
      <c r="G194" s="849">
        <v>135</v>
      </c>
      <c r="H194" s="849">
        <v>0.5</v>
      </c>
      <c r="I194" s="849">
        <v>15</v>
      </c>
      <c r="J194" s="849">
        <v>18</v>
      </c>
      <c r="K194" s="849">
        <v>270</v>
      </c>
      <c r="L194" s="849">
        <v>1</v>
      </c>
      <c r="M194" s="849">
        <v>15</v>
      </c>
      <c r="N194" s="849">
        <v>25</v>
      </c>
      <c r="O194" s="849">
        <v>375</v>
      </c>
      <c r="P194" s="837">
        <v>1.3888888888888888</v>
      </c>
      <c r="Q194" s="850">
        <v>15</v>
      </c>
    </row>
    <row r="195" spans="1:17" ht="14.4" customHeight="1" x14ac:dyDescent="0.3">
      <c r="A195" s="831" t="s">
        <v>6218</v>
      </c>
      <c r="B195" s="832" t="s">
        <v>6219</v>
      </c>
      <c r="C195" s="832" t="s">
        <v>5586</v>
      </c>
      <c r="D195" s="832" t="s">
        <v>6392</v>
      </c>
      <c r="E195" s="832" t="s">
        <v>6393</v>
      </c>
      <c r="F195" s="849">
        <v>357</v>
      </c>
      <c r="G195" s="849">
        <v>6783</v>
      </c>
      <c r="H195" s="849">
        <v>0.86440677966101698</v>
      </c>
      <c r="I195" s="849">
        <v>19</v>
      </c>
      <c r="J195" s="849">
        <v>413</v>
      </c>
      <c r="K195" s="849">
        <v>7847</v>
      </c>
      <c r="L195" s="849">
        <v>1</v>
      </c>
      <c r="M195" s="849">
        <v>19</v>
      </c>
      <c r="N195" s="849">
        <v>469</v>
      </c>
      <c r="O195" s="849">
        <v>8911</v>
      </c>
      <c r="P195" s="837">
        <v>1.1355932203389831</v>
      </c>
      <c r="Q195" s="850">
        <v>19</v>
      </c>
    </row>
    <row r="196" spans="1:17" ht="14.4" customHeight="1" x14ac:dyDescent="0.3">
      <c r="A196" s="831" t="s">
        <v>6218</v>
      </c>
      <c r="B196" s="832" t="s">
        <v>6219</v>
      </c>
      <c r="C196" s="832" t="s">
        <v>5586</v>
      </c>
      <c r="D196" s="832" t="s">
        <v>6394</v>
      </c>
      <c r="E196" s="832" t="s">
        <v>6395</v>
      </c>
      <c r="F196" s="849">
        <v>3053</v>
      </c>
      <c r="G196" s="849">
        <v>61060</v>
      </c>
      <c r="H196" s="849">
        <v>1.0331641285956006</v>
      </c>
      <c r="I196" s="849">
        <v>20</v>
      </c>
      <c r="J196" s="849">
        <v>2955</v>
      </c>
      <c r="K196" s="849">
        <v>59100</v>
      </c>
      <c r="L196" s="849">
        <v>1</v>
      </c>
      <c r="M196" s="849">
        <v>20</v>
      </c>
      <c r="N196" s="849">
        <v>2885</v>
      </c>
      <c r="O196" s="849">
        <v>57700</v>
      </c>
      <c r="P196" s="837">
        <v>0.97631133671742809</v>
      </c>
      <c r="Q196" s="850">
        <v>20</v>
      </c>
    </row>
    <row r="197" spans="1:17" ht="14.4" customHeight="1" x14ac:dyDescent="0.3">
      <c r="A197" s="831" t="s">
        <v>6218</v>
      </c>
      <c r="B197" s="832" t="s">
        <v>6219</v>
      </c>
      <c r="C197" s="832" t="s">
        <v>5586</v>
      </c>
      <c r="D197" s="832" t="s">
        <v>6396</v>
      </c>
      <c r="E197" s="832" t="s">
        <v>6397</v>
      </c>
      <c r="F197" s="849">
        <v>14</v>
      </c>
      <c r="G197" s="849">
        <v>2604</v>
      </c>
      <c r="H197" s="849">
        <v>1.1666666666666667</v>
      </c>
      <c r="I197" s="849">
        <v>186</v>
      </c>
      <c r="J197" s="849">
        <v>12</v>
      </c>
      <c r="K197" s="849">
        <v>2232</v>
      </c>
      <c r="L197" s="849">
        <v>1</v>
      </c>
      <c r="M197" s="849">
        <v>186</v>
      </c>
      <c r="N197" s="849">
        <v>11</v>
      </c>
      <c r="O197" s="849">
        <v>2046</v>
      </c>
      <c r="P197" s="837">
        <v>0.91666666666666663</v>
      </c>
      <c r="Q197" s="850">
        <v>186</v>
      </c>
    </row>
    <row r="198" spans="1:17" ht="14.4" customHeight="1" x14ac:dyDescent="0.3">
      <c r="A198" s="831" t="s">
        <v>6218</v>
      </c>
      <c r="B198" s="832" t="s">
        <v>6219</v>
      </c>
      <c r="C198" s="832" t="s">
        <v>5586</v>
      </c>
      <c r="D198" s="832" t="s">
        <v>6398</v>
      </c>
      <c r="E198" s="832" t="s">
        <v>6399</v>
      </c>
      <c r="F198" s="849">
        <v>1</v>
      </c>
      <c r="G198" s="849">
        <v>188</v>
      </c>
      <c r="H198" s="849">
        <v>0.5</v>
      </c>
      <c r="I198" s="849">
        <v>188</v>
      </c>
      <c r="J198" s="849">
        <v>2</v>
      </c>
      <c r="K198" s="849">
        <v>376</v>
      </c>
      <c r="L198" s="849">
        <v>1</v>
      </c>
      <c r="M198" s="849">
        <v>188</v>
      </c>
      <c r="N198" s="849">
        <v>1</v>
      </c>
      <c r="O198" s="849">
        <v>189</v>
      </c>
      <c r="P198" s="837">
        <v>0.50265957446808507</v>
      </c>
      <c r="Q198" s="850">
        <v>189</v>
      </c>
    </row>
    <row r="199" spans="1:17" ht="14.4" customHeight="1" x14ac:dyDescent="0.3">
      <c r="A199" s="831" t="s">
        <v>6218</v>
      </c>
      <c r="B199" s="832" t="s">
        <v>6219</v>
      </c>
      <c r="C199" s="832" t="s">
        <v>5586</v>
      </c>
      <c r="D199" s="832" t="s">
        <v>6400</v>
      </c>
      <c r="E199" s="832" t="s">
        <v>6401</v>
      </c>
      <c r="F199" s="849">
        <v>29</v>
      </c>
      <c r="G199" s="849">
        <v>7772</v>
      </c>
      <c r="H199" s="849">
        <v>0.96666666666666667</v>
      </c>
      <c r="I199" s="849">
        <v>268</v>
      </c>
      <c r="J199" s="849">
        <v>30</v>
      </c>
      <c r="K199" s="849">
        <v>8040</v>
      </c>
      <c r="L199" s="849">
        <v>1</v>
      </c>
      <c r="M199" s="849">
        <v>268</v>
      </c>
      <c r="N199" s="849">
        <v>39</v>
      </c>
      <c r="O199" s="849">
        <v>10452</v>
      </c>
      <c r="P199" s="837">
        <v>1.3</v>
      </c>
      <c r="Q199" s="850">
        <v>268</v>
      </c>
    </row>
    <row r="200" spans="1:17" ht="14.4" customHeight="1" x14ac:dyDescent="0.3">
      <c r="A200" s="831" t="s">
        <v>6218</v>
      </c>
      <c r="B200" s="832" t="s">
        <v>6219</v>
      </c>
      <c r="C200" s="832" t="s">
        <v>5586</v>
      </c>
      <c r="D200" s="832" t="s">
        <v>6402</v>
      </c>
      <c r="E200" s="832" t="s">
        <v>6403</v>
      </c>
      <c r="F200" s="849">
        <v>2</v>
      </c>
      <c r="G200" s="849">
        <v>326</v>
      </c>
      <c r="H200" s="849"/>
      <c r="I200" s="849">
        <v>163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6218</v>
      </c>
      <c r="B201" s="832" t="s">
        <v>6219</v>
      </c>
      <c r="C201" s="832" t="s">
        <v>5586</v>
      </c>
      <c r="D201" s="832" t="s">
        <v>6404</v>
      </c>
      <c r="E201" s="832" t="s">
        <v>6405</v>
      </c>
      <c r="F201" s="849">
        <v>76</v>
      </c>
      <c r="G201" s="849">
        <v>13224</v>
      </c>
      <c r="H201" s="849">
        <v>0.96202531645569622</v>
      </c>
      <c r="I201" s="849">
        <v>174</v>
      </c>
      <c r="J201" s="849">
        <v>79</v>
      </c>
      <c r="K201" s="849">
        <v>13746</v>
      </c>
      <c r="L201" s="849">
        <v>1</v>
      </c>
      <c r="M201" s="849">
        <v>174</v>
      </c>
      <c r="N201" s="849">
        <v>109</v>
      </c>
      <c r="O201" s="849">
        <v>18966</v>
      </c>
      <c r="P201" s="837">
        <v>1.379746835443038</v>
      </c>
      <c r="Q201" s="850">
        <v>174</v>
      </c>
    </row>
    <row r="202" spans="1:17" ht="14.4" customHeight="1" x14ac:dyDescent="0.3">
      <c r="A202" s="831" t="s">
        <v>6218</v>
      </c>
      <c r="B202" s="832" t="s">
        <v>6219</v>
      </c>
      <c r="C202" s="832" t="s">
        <v>5586</v>
      </c>
      <c r="D202" s="832" t="s">
        <v>6406</v>
      </c>
      <c r="E202" s="832" t="s">
        <v>6407</v>
      </c>
      <c r="F202" s="849">
        <v>329</v>
      </c>
      <c r="G202" s="849">
        <v>27636</v>
      </c>
      <c r="H202" s="849">
        <v>0.93201133144475923</v>
      </c>
      <c r="I202" s="849">
        <v>84</v>
      </c>
      <c r="J202" s="849">
        <v>353</v>
      </c>
      <c r="K202" s="849">
        <v>29652</v>
      </c>
      <c r="L202" s="849">
        <v>1</v>
      </c>
      <c r="M202" s="849">
        <v>84</v>
      </c>
      <c r="N202" s="849">
        <v>418</v>
      </c>
      <c r="O202" s="849">
        <v>35112</v>
      </c>
      <c r="P202" s="837">
        <v>1.1841359773371105</v>
      </c>
      <c r="Q202" s="850">
        <v>84</v>
      </c>
    </row>
    <row r="203" spans="1:17" ht="14.4" customHeight="1" x14ac:dyDescent="0.3">
      <c r="A203" s="831" t="s">
        <v>6218</v>
      </c>
      <c r="B203" s="832" t="s">
        <v>6219</v>
      </c>
      <c r="C203" s="832" t="s">
        <v>5586</v>
      </c>
      <c r="D203" s="832" t="s">
        <v>6408</v>
      </c>
      <c r="E203" s="832" t="s">
        <v>6409</v>
      </c>
      <c r="F203" s="849">
        <v>3</v>
      </c>
      <c r="G203" s="849">
        <v>795</v>
      </c>
      <c r="H203" s="849">
        <v>0.75</v>
      </c>
      <c r="I203" s="849">
        <v>265</v>
      </c>
      <c r="J203" s="849">
        <v>4</v>
      </c>
      <c r="K203" s="849">
        <v>1060</v>
      </c>
      <c r="L203" s="849">
        <v>1</v>
      </c>
      <c r="M203" s="849">
        <v>265</v>
      </c>
      <c r="N203" s="849">
        <v>3</v>
      </c>
      <c r="O203" s="849">
        <v>795</v>
      </c>
      <c r="P203" s="837">
        <v>0.75</v>
      </c>
      <c r="Q203" s="850">
        <v>265</v>
      </c>
    </row>
    <row r="204" spans="1:17" ht="14.4" customHeight="1" x14ac:dyDescent="0.3">
      <c r="A204" s="831" t="s">
        <v>6218</v>
      </c>
      <c r="B204" s="832" t="s">
        <v>6219</v>
      </c>
      <c r="C204" s="832" t="s">
        <v>5586</v>
      </c>
      <c r="D204" s="832" t="s">
        <v>6410</v>
      </c>
      <c r="E204" s="832" t="s">
        <v>6411</v>
      </c>
      <c r="F204" s="849">
        <v>20</v>
      </c>
      <c r="G204" s="849">
        <v>1560</v>
      </c>
      <c r="H204" s="849">
        <v>0.44444444444444442</v>
      </c>
      <c r="I204" s="849">
        <v>78</v>
      </c>
      <c r="J204" s="849">
        <v>45</v>
      </c>
      <c r="K204" s="849">
        <v>3510</v>
      </c>
      <c r="L204" s="849">
        <v>1</v>
      </c>
      <c r="M204" s="849">
        <v>78</v>
      </c>
      <c r="N204" s="849">
        <v>33</v>
      </c>
      <c r="O204" s="849">
        <v>2574</v>
      </c>
      <c r="P204" s="837">
        <v>0.73333333333333328</v>
      </c>
      <c r="Q204" s="850">
        <v>78</v>
      </c>
    </row>
    <row r="205" spans="1:17" ht="14.4" customHeight="1" x14ac:dyDescent="0.3">
      <c r="A205" s="831" t="s">
        <v>6218</v>
      </c>
      <c r="B205" s="832" t="s">
        <v>6219</v>
      </c>
      <c r="C205" s="832" t="s">
        <v>5586</v>
      </c>
      <c r="D205" s="832" t="s">
        <v>6412</v>
      </c>
      <c r="E205" s="832" t="s">
        <v>6413</v>
      </c>
      <c r="F205" s="849">
        <v>4</v>
      </c>
      <c r="G205" s="849">
        <v>1204</v>
      </c>
      <c r="H205" s="849">
        <v>1.3333333333333333</v>
      </c>
      <c r="I205" s="849">
        <v>301</v>
      </c>
      <c r="J205" s="849">
        <v>3</v>
      </c>
      <c r="K205" s="849">
        <v>903</v>
      </c>
      <c r="L205" s="849">
        <v>1</v>
      </c>
      <c r="M205" s="849">
        <v>301</v>
      </c>
      <c r="N205" s="849">
        <v>5</v>
      </c>
      <c r="O205" s="849">
        <v>1505</v>
      </c>
      <c r="P205" s="837">
        <v>1.6666666666666667</v>
      </c>
      <c r="Q205" s="850">
        <v>301</v>
      </c>
    </row>
    <row r="206" spans="1:17" ht="14.4" customHeight="1" x14ac:dyDescent="0.3">
      <c r="A206" s="831" t="s">
        <v>6218</v>
      </c>
      <c r="B206" s="832" t="s">
        <v>6219</v>
      </c>
      <c r="C206" s="832" t="s">
        <v>5586</v>
      </c>
      <c r="D206" s="832" t="s">
        <v>6414</v>
      </c>
      <c r="E206" s="832" t="s">
        <v>6415</v>
      </c>
      <c r="F206" s="849">
        <v>7</v>
      </c>
      <c r="G206" s="849">
        <v>147</v>
      </c>
      <c r="H206" s="849">
        <v>0.53846153846153844</v>
      </c>
      <c r="I206" s="849">
        <v>21</v>
      </c>
      <c r="J206" s="849">
        <v>13</v>
      </c>
      <c r="K206" s="849">
        <v>273</v>
      </c>
      <c r="L206" s="849">
        <v>1</v>
      </c>
      <c r="M206" s="849">
        <v>21</v>
      </c>
      <c r="N206" s="849">
        <v>17</v>
      </c>
      <c r="O206" s="849">
        <v>357</v>
      </c>
      <c r="P206" s="837">
        <v>1.3076923076923077</v>
      </c>
      <c r="Q206" s="850">
        <v>21</v>
      </c>
    </row>
    <row r="207" spans="1:17" ht="14.4" customHeight="1" x14ac:dyDescent="0.3">
      <c r="A207" s="831" t="s">
        <v>6218</v>
      </c>
      <c r="B207" s="832" t="s">
        <v>6219</v>
      </c>
      <c r="C207" s="832" t="s">
        <v>5586</v>
      </c>
      <c r="D207" s="832" t="s">
        <v>6416</v>
      </c>
      <c r="E207" s="832" t="s">
        <v>6417</v>
      </c>
      <c r="F207" s="849">
        <v>680</v>
      </c>
      <c r="G207" s="849">
        <v>14960</v>
      </c>
      <c r="H207" s="849">
        <v>1.054263565891473</v>
      </c>
      <c r="I207" s="849">
        <v>22</v>
      </c>
      <c r="J207" s="849">
        <v>645</v>
      </c>
      <c r="K207" s="849">
        <v>14190</v>
      </c>
      <c r="L207" s="849">
        <v>1</v>
      </c>
      <c r="M207" s="849">
        <v>22</v>
      </c>
      <c r="N207" s="849">
        <v>628</v>
      </c>
      <c r="O207" s="849">
        <v>13816</v>
      </c>
      <c r="P207" s="837">
        <v>0.97364341085271322</v>
      </c>
      <c r="Q207" s="850">
        <v>22</v>
      </c>
    </row>
    <row r="208" spans="1:17" ht="14.4" customHeight="1" x14ac:dyDescent="0.3">
      <c r="A208" s="831" t="s">
        <v>6218</v>
      </c>
      <c r="B208" s="832" t="s">
        <v>6219</v>
      </c>
      <c r="C208" s="832" t="s">
        <v>5586</v>
      </c>
      <c r="D208" s="832" t="s">
        <v>6418</v>
      </c>
      <c r="E208" s="832" t="s">
        <v>6419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569</v>
      </c>
      <c r="P208" s="837"/>
      <c r="Q208" s="850">
        <v>569</v>
      </c>
    </row>
    <row r="209" spans="1:17" ht="14.4" customHeight="1" x14ac:dyDescent="0.3">
      <c r="A209" s="831" t="s">
        <v>6218</v>
      </c>
      <c r="B209" s="832" t="s">
        <v>6219</v>
      </c>
      <c r="C209" s="832" t="s">
        <v>5586</v>
      </c>
      <c r="D209" s="832" t="s">
        <v>6420</v>
      </c>
      <c r="E209" s="832" t="s">
        <v>6421</v>
      </c>
      <c r="F209" s="849">
        <v>1</v>
      </c>
      <c r="G209" s="849">
        <v>172</v>
      </c>
      <c r="H209" s="849"/>
      <c r="I209" s="849">
        <v>172</v>
      </c>
      <c r="J209" s="849"/>
      <c r="K209" s="849"/>
      <c r="L209" s="849"/>
      <c r="M209" s="849"/>
      <c r="N209" s="849">
        <v>1</v>
      </c>
      <c r="O209" s="849">
        <v>172</v>
      </c>
      <c r="P209" s="837"/>
      <c r="Q209" s="850">
        <v>172</v>
      </c>
    </row>
    <row r="210" spans="1:17" ht="14.4" customHeight="1" x14ac:dyDescent="0.3">
      <c r="A210" s="831" t="s">
        <v>6218</v>
      </c>
      <c r="B210" s="832" t="s">
        <v>6219</v>
      </c>
      <c r="C210" s="832" t="s">
        <v>5586</v>
      </c>
      <c r="D210" s="832" t="s">
        <v>6422</v>
      </c>
      <c r="E210" s="832" t="s">
        <v>6423</v>
      </c>
      <c r="F210" s="849">
        <v>63</v>
      </c>
      <c r="G210" s="849">
        <v>31185</v>
      </c>
      <c r="H210" s="849">
        <v>1.6153846153846154</v>
      </c>
      <c r="I210" s="849">
        <v>495</v>
      </c>
      <c r="J210" s="849">
        <v>39</v>
      </c>
      <c r="K210" s="849">
        <v>19305</v>
      </c>
      <c r="L210" s="849">
        <v>1</v>
      </c>
      <c r="M210" s="849">
        <v>495</v>
      </c>
      <c r="N210" s="849">
        <v>55</v>
      </c>
      <c r="O210" s="849">
        <v>27225</v>
      </c>
      <c r="P210" s="837">
        <v>1.4102564102564104</v>
      </c>
      <c r="Q210" s="850">
        <v>495</v>
      </c>
    </row>
    <row r="211" spans="1:17" ht="14.4" customHeight="1" x14ac:dyDescent="0.3">
      <c r="A211" s="831" t="s">
        <v>6218</v>
      </c>
      <c r="B211" s="832" t="s">
        <v>6219</v>
      </c>
      <c r="C211" s="832" t="s">
        <v>5586</v>
      </c>
      <c r="D211" s="832" t="s">
        <v>5677</v>
      </c>
      <c r="E211" s="832" t="s">
        <v>5678</v>
      </c>
      <c r="F211" s="849">
        <v>638</v>
      </c>
      <c r="G211" s="849">
        <v>369402</v>
      </c>
      <c r="H211" s="849">
        <v>0.99687499999999996</v>
      </c>
      <c r="I211" s="849">
        <v>579</v>
      </c>
      <c r="J211" s="849">
        <v>640</v>
      </c>
      <c r="K211" s="849">
        <v>370560</v>
      </c>
      <c r="L211" s="849">
        <v>1</v>
      </c>
      <c r="M211" s="849">
        <v>579</v>
      </c>
      <c r="N211" s="849"/>
      <c r="O211" s="849"/>
      <c r="P211" s="837"/>
      <c r="Q211" s="850"/>
    </row>
    <row r="212" spans="1:17" ht="14.4" customHeight="1" x14ac:dyDescent="0.3">
      <c r="A212" s="831" t="s">
        <v>6218</v>
      </c>
      <c r="B212" s="832" t="s">
        <v>6219</v>
      </c>
      <c r="C212" s="832" t="s">
        <v>5586</v>
      </c>
      <c r="D212" s="832" t="s">
        <v>5679</v>
      </c>
      <c r="E212" s="832" t="s">
        <v>5680</v>
      </c>
      <c r="F212" s="849">
        <v>639</v>
      </c>
      <c r="G212" s="849">
        <v>646029</v>
      </c>
      <c r="H212" s="849">
        <v>0.99745090167984185</v>
      </c>
      <c r="I212" s="849">
        <v>1011</v>
      </c>
      <c r="J212" s="849">
        <v>640</v>
      </c>
      <c r="K212" s="849">
        <v>647680</v>
      </c>
      <c r="L212" s="849">
        <v>1</v>
      </c>
      <c r="M212" s="849">
        <v>1012</v>
      </c>
      <c r="N212" s="849"/>
      <c r="O212" s="849"/>
      <c r="P212" s="837"/>
      <c r="Q212" s="850"/>
    </row>
    <row r="213" spans="1:17" ht="14.4" customHeight="1" x14ac:dyDescent="0.3">
      <c r="A213" s="831" t="s">
        <v>6218</v>
      </c>
      <c r="B213" s="832" t="s">
        <v>6219</v>
      </c>
      <c r="C213" s="832" t="s">
        <v>5586</v>
      </c>
      <c r="D213" s="832" t="s">
        <v>6424</v>
      </c>
      <c r="E213" s="832" t="s">
        <v>6425</v>
      </c>
      <c r="F213" s="849">
        <v>4</v>
      </c>
      <c r="G213" s="849">
        <v>820</v>
      </c>
      <c r="H213" s="849"/>
      <c r="I213" s="849">
        <v>205</v>
      </c>
      <c r="J213" s="849"/>
      <c r="K213" s="849"/>
      <c r="L213" s="849"/>
      <c r="M213" s="849"/>
      <c r="N213" s="849">
        <v>2</v>
      </c>
      <c r="O213" s="849">
        <v>410</v>
      </c>
      <c r="P213" s="837"/>
      <c r="Q213" s="850">
        <v>205</v>
      </c>
    </row>
    <row r="214" spans="1:17" ht="14.4" customHeight="1" x14ac:dyDescent="0.3">
      <c r="A214" s="831" t="s">
        <v>6218</v>
      </c>
      <c r="B214" s="832" t="s">
        <v>6219</v>
      </c>
      <c r="C214" s="832" t="s">
        <v>5586</v>
      </c>
      <c r="D214" s="832" t="s">
        <v>6426</v>
      </c>
      <c r="E214" s="832" t="s">
        <v>6427</v>
      </c>
      <c r="F214" s="849">
        <v>26</v>
      </c>
      <c r="G214" s="849">
        <v>4368</v>
      </c>
      <c r="H214" s="849">
        <v>0.60465116279069764</v>
      </c>
      <c r="I214" s="849">
        <v>168</v>
      </c>
      <c r="J214" s="849">
        <v>43</v>
      </c>
      <c r="K214" s="849">
        <v>7224</v>
      </c>
      <c r="L214" s="849">
        <v>1</v>
      </c>
      <c r="M214" s="849">
        <v>168</v>
      </c>
      <c r="N214" s="849">
        <v>22</v>
      </c>
      <c r="O214" s="849">
        <v>3696</v>
      </c>
      <c r="P214" s="837">
        <v>0.51162790697674421</v>
      </c>
      <c r="Q214" s="850">
        <v>168</v>
      </c>
    </row>
    <row r="215" spans="1:17" ht="14.4" customHeight="1" x14ac:dyDescent="0.3">
      <c r="A215" s="831" t="s">
        <v>6218</v>
      </c>
      <c r="B215" s="832" t="s">
        <v>6219</v>
      </c>
      <c r="C215" s="832" t="s">
        <v>5586</v>
      </c>
      <c r="D215" s="832" t="s">
        <v>6428</v>
      </c>
      <c r="E215" s="832" t="s">
        <v>6429</v>
      </c>
      <c r="F215" s="849">
        <v>22</v>
      </c>
      <c r="G215" s="849">
        <v>5830</v>
      </c>
      <c r="H215" s="849">
        <v>0.95652173913043481</v>
      </c>
      <c r="I215" s="849">
        <v>265</v>
      </c>
      <c r="J215" s="849">
        <v>23</v>
      </c>
      <c r="K215" s="849">
        <v>6095</v>
      </c>
      <c r="L215" s="849">
        <v>1</v>
      </c>
      <c r="M215" s="849">
        <v>265</v>
      </c>
      <c r="N215" s="849">
        <v>30</v>
      </c>
      <c r="O215" s="849">
        <v>7980</v>
      </c>
      <c r="P215" s="837">
        <v>1.3092698933552092</v>
      </c>
      <c r="Q215" s="850">
        <v>266</v>
      </c>
    </row>
    <row r="216" spans="1:17" ht="14.4" customHeight="1" x14ac:dyDescent="0.3">
      <c r="A216" s="831" t="s">
        <v>6218</v>
      </c>
      <c r="B216" s="832" t="s">
        <v>6219</v>
      </c>
      <c r="C216" s="832" t="s">
        <v>5586</v>
      </c>
      <c r="D216" s="832" t="s">
        <v>6430</v>
      </c>
      <c r="E216" s="832" t="s">
        <v>6431</v>
      </c>
      <c r="F216" s="849">
        <v>4</v>
      </c>
      <c r="G216" s="849">
        <v>508</v>
      </c>
      <c r="H216" s="849">
        <v>0.5</v>
      </c>
      <c r="I216" s="849">
        <v>127</v>
      </c>
      <c r="J216" s="849">
        <v>8</v>
      </c>
      <c r="K216" s="849">
        <v>1016</v>
      </c>
      <c r="L216" s="849">
        <v>1</v>
      </c>
      <c r="M216" s="849">
        <v>127</v>
      </c>
      <c r="N216" s="849">
        <v>7</v>
      </c>
      <c r="O216" s="849">
        <v>889</v>
      </c>
      <c r="P216" s="837">
        <v>0.875</v>
      </c>
      <c r="Q216" s="850">
        <v>127</v>
      </c>
    </row>
    <row r="217" spans="1:17" ht="14.4" customHeight="1" x14ac:dyDescent="0.3">
      <c r="A217" s="831" t="s">
        <v>6218</v>
      </c>
      <c r="B217" s="832" t="s">
        <v>6219</v>
      </c>
      <c r="C217" s="832" t="s">
        <v>5586</v>
      </c>
      <c r="D217" s="832" t="s">
        <v>6432</v>
      </c>
      <c r="E217" s="832" t="s">
        <v>6433</v>
      </c>
      <c r="F217" s="849">
        <v>359</v>
      </c>
      <c r="G217" s="849">
        <v>8257</v>
      </c>
      <c r="H217" s="849">
        <v>1.0027932960893855</v>
      </c>
      <c r="I217" s="849">
        <v>23</v>
      </c>
      <c r="J217" s="849">
        <v>358</v>
      </c>
      <c r="K217" s="849">
        <v>8234</v>
      </c>
      <c r="L217" s="849">
        <v>1</v>
      </c>
      <c r="M217" s="849">
        <v>23</v>
      </c>
      <c r="N217" s="849">
        <v>412</v>
      </c>
      <c r="O217" s="849">
        <v>9476</v>
      </c>
      <c r="P217" s="837">
        <v>1.1508379888268156</v>
      </c>
      <c r="Q217" s="850">
        <v>23</v>
      </c>
    </row>
    <row r="218" spans="1:17" ht="14.4" customHeight="1" x14ac:dyDescent="0.3">
      <c r="A218" s="831" t="s">
        <v>6218</v>
      </c>
      <c r="B218" s="832" t="s">
        <v>6219</v>
      </c>
      <c r="C218" s="832" t="s">
        <v>5586</v>
      </c>
      <c r="D218" s="832" t="s">
        <v>6434</v>
      </c>
      <c r="E218" s="832" t="s">
        <v>6435</v>
      </c>
      <c r="F218" s="849">
        <v>2</v>
      </c>
      <c r="G218" s="849">
        <v>336</v>
      </c>
      <c r="H218" s="849"/>
      <c r="I218" s="849">
        <v>168</v>
      </c>
      <c r="J218" s="849"/>
      <c r="K218" s="849"/>
      <c r="L218" s="849"/>
      <c r="M218" s="849"/>
      <c r="N218" s="849">
        <v>2</v>
      </c>
      <c r="O218" s="849">
        <v>336</v>
      </c>
      <c r="P218" s="837"/>
      <c r="Q218" s="850">
        <v>168</v>
      </c>
    </row>
    <row r="219" spans="1:17" ht="14.4" customHeight="1" x14ac:dyDescent="0.3">
      <c r="A219" s="831" t="s">
        <v>6218</v>
      </c>
      <c r="B219" s="832" t="s">
        <v>6219</v>
      </c>
      <c r="C219" s="832" t="s">
        <v>5586</v>
      </c>
      <c r="D219" s="832" t="s">
        <v>6436</v>
      </c>
      <c r="E219" s="832" t="s">
        <v>6437</v>
      </c>
      <c r="F219" s="849">
        <v>2</v>
      </c>
      <c r="G219" s="849">
        <v>266</v>
      </c>
      <c r="H219" s="849">
        <v>2</v>
      </c>
      <c r="I219" s="849">
        <v>133</v>
      </c>
      <c r="J219" s="849">
        <v>1</v>
      </c>
      <c r="K219" s="849">
        <v>133</v>
      </c>
      <c r="L219" s="849">
        <v>1</v>
      </c>
      <c r="M219" s="849">
        <v>133</v>
      </c>
      <c r="N219" s="849">
        <v>1</v>
      </c>
      <c r="O219" s="849">
        <v>133</v>
      </c>
      <c r="P219" s="837">
        <v>1</v>
      </c>
      <c r="Q219" s="850">
        <v>133</v>
      </c>
    </row>
    <row r="220" spans="1:17" ht="14.4" customHeight="1" x14ac:dyDescent="0.3">
      <c r="A220" s="831" t="s">
        <v>6218</v>
      </c>
      <c r="B220" s="832" t="s">
        <v>6219</v>
      </c>
      <c r="C220" s="832" t="s">
        <v>5586</v>
      </c>
      <c r="D220" s="832" t="s">
        <v>6438</v>
      </c>
      <c r="E220" s="832" t="s">
        <v>6439</v>
      </c>
      <c r="F220" s="849">
        <v>14</v>
      </c>
      <c r="G220" s="849">
        <v>9114</v>
      </c>
      <c r="H220" s="849">
        <v>1.2727272727272727</v>
      </c>
      <c r="I220" s="849">
        <v>651</v>
      </c>
      <c r="J220" s="849">
        <v>11</v>
      </c>
      <c r="K220" s="849">
        <v>7161</v>
      </c>
      <c r="L220" s="849">
        <v>1</v>
      </c>
      <c r="M220" s="849">
        <v>651</v>
      </c>
      <c r="N220" s="849">
        <v>7</v>
      </c>
      <c r="O220" s="849">
        <v>4557</v>
      </c>
      <c r="P220" s="837">
        <v>0.63636363636363635</v>
      </c>
      <c r="Q220" s="850">
        <v>651</v>
      </c>
    </row>
    <row r="221" spans="1:17" ht="14.4" customHeight="1" x14ac:dyDescent="0.3">
      <c r="A221" s="831" t="s">
        <v>6218</v>
      </c>
      <c r="B221" s="832" t="s">
        <v>6219</v>
      </c>
      <c r="C221" s="832" t="s">
        <v>5586</v>
      </c>
      <c r="D221" s="832" t="s">
        <v>6440</v>
      </c>
      <c r="E221" s="832" t="s">
        <v>6441</v>
      </c>
      <c r="F221" s="849">
        <v>3</v>
      </c>
      <c r="G221" s="849">
        <v>1332</v>
      </c>
      <c r="H221" s="849">
        <v>3</v>
      </c>
      <c r="I221" s="849">
        <v>444</v>
      </c>
      <c r="J221" s="849">
        <v>1</v>
      </c>
      <c r="K221" s="849">
        <v>444</v>
      </c>
      <c r="L221" s="849">
        <v>1</v>
      </c>
      <c r="M221" s="849">
        <v>444</v>
      </c>
      <c r="N221" s="849">
        <v>1</v>
      </c>
      <c r="O221" s="849">
        <v>444</v>
      </c>
      <c r="P221" s="837">
        <v>1</v>
      </c>
      <c r="Q221" s="850">
        <v>444</v>
      </c>
    </row>
    <row r="222" spans="1:17" ht="14.4" customHeight="1" x14ac:dyDescent="0.3">
      <c r="A222" s="831" t="s">
        <v>6218</v>
      </c>
      <c r="B222" s="832" t="s">
        <v>6219</v>
      </c>
      <c r="C222" s="832" t="s">
        <v>5586</v>
      </c>
      <c r="D222" s="832" t="s">
        <v>6442</v>
      </c>
      <c r="E222" s="832" t="s">
        <v>6443</v>
      </c>
      <c r="F222" s="849">
        <v>7</v>
      </c>
      <c r="G222" s="849">
        <v>2058</v>
      </c>
      <c r="H222" s="849">
        <v>0.5</v>
      </c>
      <c r="I222" s="849">
        <v>294</v>
      </c>
      <c r="J222" s="849">
        <v>14</v>
      </c>
      <c r="K222" s="849">
        <v>4116</v>
      </c>
      <c r="L222" s="849">
        <v>1</v>
      </c>
      <c r="M222" s="849">
        <v>294</v>
      </c>
      <c r="N222" s="849">
        <v>6</v>
      </c>
      <c r="O222" s="849">
        <v>1770</v>
      </c>
      <c r="P222" s="837">
        <v>0.43002915451895046</v>
      </c>
      <c r="Q222" s="850">
        <v>295</v>
      </c>
    </row>
    <row r="223" spans="1:17" ht="14.4" customHeight="1" x14ac:dyDescent="0.3">
      <c r="A223" s="831" t="s">
        <v>6218</v>
      </c>
      <c r="B223" s="832" t="s">
        <v>6219</v>
      </c>
      <c r="C223" s="832" t="s">
        <v>5586</v>
      </c>
      <c r="D223" s="832" t="s">
        <v>6444</v>
      </c>
      <c r="E223" s="832" t="s">
        <v>6445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28</v>
      </c>
      <c r="P223" s="837"/>
      <c r="Q223" s="850">
        <v>28</v>
      </c>
    </row>
    <row r="224" spans="1:17" ht="14.4" customHeight="1" x14ac:dyDescent="0.3">
      <c r="A224" s="831" t="s">
        <v>6218</v>
      </c>
      <c r="B224" s="832" t="s">
        <v>6219</v>
      </c>
      <c r="C224" s="832" t="s">
        <v>5586</v>
      </c>
      <c r="D224" s="832" t="s">
        <v>5683</v>
      </c>
      <c r="E224" s="832" t="s">
        <v>5684</v>
      </c>
      <c r="F224" s="849">
        <v>6</v>
      </c>
      <c r="G224" s="849">
        <v>2238</v>
      </c>
      <c r="H224" s="849">
        <v>0.49866310160427807</v>
      </c>
      <c r="I224" s="849">
        <v>373</v>
      </c>
      <c r="J224" s="849">
        <v>12</v>
      </c>
      <c r="K224" s="849">
        <v>4488</v>
      </c>
      <c r="L224" s="849">
        <v>1</v>
      </c>
      <c r="M224" s="849">
        <v>374</v>
      </c>
      <c r="N224" s="849"/>
      <c r="O224" s="849"/>
      <c r="P224" s="837"/>
      <c r="Q224" s="850"/>
    </row>
    <row r="225" spans="1:17" ht="14.4" customHeight="1" x14ac:dyDescent="0.3">
      <c r="A225" s="831" t="s">
        <v>6218</v>
      </c>
      <c r="B225" s="832" t="s">
        <v>6219</v>
      </c>
      <c r="C225" s="832" t="s">
        <v>5586</v>
      </c>
      <c r="D225" s="832" t="s">
        <v>6446</v>
      </c>
      <c r="E225" s="832" t="s">
        <v>6447</v>
      </c>
      <c r="F225" s="849">
        <v>3</v>
      </c>
      <c r="G225" s="849">
        <v>135</v>
      </c>
      <c r="H225" s="849">
        <v>0.5</v>
      </c>
      <c r="I225" s="849">
        <v>45</v>
      </c>
      <c r="J225" s="849">
        <v>6</v>
      </c>
      <c r="K225" s="849">
        <v>270</v>
      </c>
      <c r="L225" s="849">
        <v>1</v>
      </c>
      <c r="M225" s="849">
        <v>45</v>
      </c>
      <c r="N225" s="849">
        <v>3</v>
      </c>
      <c r="O225" s="849">
        <v>135</v>
      </c>
      <c r="P225" s="837">
        <v>0.5</v>
      </c>
      <c r="Q225" s="850">
        <v>45</v>
      </c>
    </row>
    <row r="226" spans="1:17" ht="14.4" customHeight="1" x14ac:dyDescent="0.3">
      <c r="A226" s="831" t="s">
        <v>6218</v>
      </c>
      <c r="B226" s="832" t="s">
        <v>6219</v>
      </c>
      <c r="C226" s="832" t="s">
        <v>5586</v>
      </c>
      <c r="D226" s="832" t="s">
        <v>6448</v>
      </c>
      <c r="E226" s="832" t="s">
        <v>6449</v>
      </c>
      <c r="F226" s="849">
        <v>4</v>
      </c>
      <c r="G226" s="849">
        <v>2364</v>
      </c>
      <c r="H226" s="849">
        <v>4</v>
      </c>
      <c r="I226" s="849">
        <v>591</v>
      </c>
      <c r="J226" s="849">
        <v>1</v>
      </c>
      <c r="K226" s="849">
        <v>591</v>
      </c>
      <c r="L226" s="849">
        <v>1</v>
      </c>
      <c r="M226" s="849">
        <v>591</v>
      </c>
      <c r="N226" s="849">
        <v>1</v>
      </c>
      <c r="O226" s="849">
        <v>591</v>
      </c>
      <c r="P226" s="837">
        <v>1</v>
      </c>
      <c r="Q226" s="850">
        <v>591</v>
      </c>
    </row>
    <row r="227" spans="1:17" ht="14.4" customHeight="1" x14ac:dyDescent="0.3">
      <c r="A227" s="831" t="s">
        <v>6218</v>
      </c>
      <c r="B227" s="832" t="s">
        <v>6219</v>
      </c>
      <c r="C227" s="832" t="s">
        <v>5586</v>
      </c>
      <c r="D227" s="832" t="s">
        <v>6450</v>
      </c>
      <c r="E227" s="832" t="s">
        <v>6451</v>
      </c>
      <c r="F227" s="849">
        <v>2</v>
      </c>
      <c r="G227" s="849">
        <v>2208</v>
      </c>
      <c r="H227" s="849"/>
      <c r="I227" s="849">
        <v>1104</v>
      </c>
      <c r="J227" s="849"/>
      <c r="K227" s="849"/>
      <c r="L227" s="849"/>
      <c r="M227" s="849"/>
      <c r="N227" s="849">
        <v>2</v>
      </c>
      <c r="O227" s="849">
        <v>2210</v>
      </c>
      <c r="P227" s="837"/>
      <c r="Q227" s="850">
        <v>1105</v>
      </c>
    </row>
    <row r="228" spans="1:17" ht="14.4" customHeight="1" x14ac:dyDescent="0.3">
      <c r="A228" s="831" t="s">
        <v>6218</v>
      </c>
      <c r="B228" s="832" t="s">
        <v>6219</v>
      </c>
      <c r="C228" s="832" t="s">
        <v>5586</v>
      </c>
      <c r="D228" s="832" t="s">
        <v>6452</v>
      </c>
      <c r="E228" s="832" t="s">
        <v>6453</v>
      </c>
      <c r="F228" s="849">
        <v>54</v>
      </c>
      <c r="G228" s="849">
        <v>2484</v>
      </c>
      <c r="H228" s="849">
        <v>1.6363636363636365</v>
      </c>
      <c r="I228" s="849">
        <v>46</v>
      </c>
      <c r="J228" s="849">
        <v>33</v>
      </c>
      <c r="K228" s="849">
        <v>1518</v>
      </c>
      <c r="L228" s="849">
        <v>1</v>
      </c>
      <c r="M228" s="849">
        <v>46</v>
      </c>
      <c r="N228" s="849">
        <v>47</v>
      </c>
      <c r="O228" s="849">
        <v>2162</v>
      </c>
      <c r="P228" s="837">
        <v>1.4242424242424243</v>
      </c>
      <c r="Q228" s="850">
        <v>46</v>
      </c>
    </row>
    <row r="229" spans="1:17" ht="14.4" customHeight="1" x14ac:dyDescent="0.3">
      <c r="A229" s="831" t="s">
        <v>6218</v>
      </c>
      <c r="B229" s="832" t="s">
        <v>6219</v>
      </c>
      <c r="C229" s="832" t="s">
        <v>5586</v>
      </c>
      <c r="D229" s="832" t="s">
        <v>6454</v>
      </c>
      <c r="E229" s="832" t="s">
        <v>6455</v>
      </c>
      <c r="F229" s="849">
        <v>26</v>
      </c>
      <c r="G229" s="849">
        <v>8060</v>
      </c>
      <c r="H229" s="849">
        <v>0.30232558139534882</v>
      </c>
      <c r="I229" s="849">
        <v>310</v>
      </c>
      <c r="J229" s="849">
        <v>86</v>
      </c>
      <c r="K229" s="849">
        <v>26660</v>
      </c>
      <c r="L229" s="849">
        <v>1</v>
      </c>
      <c r="M229" s="849">
        <v>310</v>
      </c>
      <c r="N229" s="849">
        <v>77</v>
      </c>
      <c r="O229" s="849">
        <v>23870</v>
      </c>
      <c r="P229" s="837">
        <v>0.89534883720930236</v>
      </c>
      <c r="Q229" s="850">
        <v>310</v>
      </c>
    </row>
    <row r="230" spans="1:17" ht="14.4" customHeight="1" x14ac:dyDescent="0.3">
      <c r="A230" s="831" t="s">
        <v>6218</v>
      </c>
      <c r="B230" s="832" t="s">
        <v>6219</v>
      </c>
      <c r="C230" s="832" t="s">
        <v>5586</v>
      </c>
      <c r="D230" s="832" t="s">
        <v>6456</v>
      </c>
      <c r="E230" s="832" t="s">
        <v>6457</v>
      </c>
      <c r="F230" s="849">
        <v>4</v>
      </c>
      <c r="G230" s="849">
        <v>2120</v>
      </c>
      <c r="H230" s="849">
        <v>4</v>
      </c>
      <c r="I230" s="849">
        <v>530</v>
      </c>
      <c r="J230" s="849">
        <v>1</v>
      </c>
      <c r="K230" s="849">
        <v>530</v>
      </c>
      <c r="L230" s="849">
        <v>1</v>
      </c>
      <c r="M230" s="849">
        <v>530</v>
      </c>
      <c r="N230" s="849">
        <v>1</v>
      </c>
      <c r="O230" s="849">
        <v>530</v>
      </c>
      <c r="P230" s="837">
        <v>1</v>
      </c>
      <c r="Q230" s="850">
        <v>530</v>
      </c>
    </row>
    <row r="231" spans="1:17" ht="14.4" customHeight="1" x14ac:dyDescent="0.3">
      <c r="A231" s="831" t="s">
        <v>6218</v>
      </c>
      <c r="B231" s="832" t="s">
        <v>6219</v>
      </c>
      <c r="C231" s="832" t="s">
        <v>5586</v>
      </c>
      <c r="D231" s="832" t="s">
        <v>6458</v>
      </c>
      <c r="E231" s="832" t="s">
        <v>6459</v>
      </c>
      <c r="F231" s="849">
        <v>1</v>
      </c>
      <c r="G231" s="849">
        <v>528</v>
      </c>
      <c r="H231" s="849">
        <v>0.5</v>
      </c>
      <c r="I231" s="849">
        <v>528</v>
      </c>
      <c r="J231" s="849">
        <v>2</v>
      </c>
      <c r="K231" s="849">
        <v>1056</v>
      </c>
      <c r="L231" s="849">
        <v>1</v>
      </c>
      <c r="M231" s="849">
        <v>528</v>
      </c>
      <c r="N231" s="849"/>
      <c r="O231" s="849"/>
      <c r="P231" s="837"/>
      <c r="Q231" s="850"/>
    </row>
    <row r="232" spans="1:17" ht="14.4" customHeight="1" x14ac:dyDescent="0.3">
      <c r="A232" s="831" t="s">
        <v>6218</v>
      </c>
      <c r="B232" s="832" t="s">
        <v>6219</v>
      </c>
      <c r="C232" s="832" t="s">
        <v>5586</v>
      </c>
      <c r="D232" s="832" t="s">
        <v>6460</v>
      </c>
      <c r="E232" s="832" t="s">
        <v>6461</v>
      </c>
      <c r="F232" s="849"/>
      <c r="G232" s="849"/>
      <c r="H232" s="849"/>
      <c r="I232" s="849"/>
      <c r="J232" s="849">
        <v>2</v>
      </c>
      <c r="K232" s="849">
        <v>62</v>
      </c>
      <c r="L232" s="849">
        <v>1</v>
      </c>
      <c r="M232" s="849">
        <v>31</v>
      </c>
      <c r="N232" s="849">
        <v>4</v>
      </c>
      <c r="O232" s="849">
        <v>124</v>
      </c>
      <c r="P232" s="837">
        <v>2</v>
      </c>
      <c r="Q232" s="850">
        <v>31</v>
      </c>
    </row>
    <row r="233" spans="1:17" ht="14.4" customHeight="1" x14ac:dyDescent="0.3">
      <c r="A233" s="831" t="s">
        <v>6218</v>
      </c>
      <c r="B233" s="832" t="s">
        <v>6219</v>
      </c>
      <c r="C233" s="832" t="s">
        <v>5586</v>
      </c>
      <c r="D233" s="832" t="s">
        <v>6462</v>
      </c>
      <c r="E233" s="832" t="s">
        <v>6463</v>
      </c>
      <c r="F233" s="849">
        <v>1</v>
      </c>
      <c r="G233" s="849">
        <v>26</v>
      </c>
      <c r="H233" s="849">
        <v>1</v>
      </c>
      <c r="I233" s="849">
        <v>26</v>
      </c>
      <c r="J233" s="849">
        <v>1</v>
      </c>
      <c r="K233" s="849">
        <v>26</v>
      </c>
      <c r="L233" s="849">
        <v>1</v>
      </c>
      <c r="M233" s="849">
        <v>26</v>
      </c>
      <c r="N233" s="849">
        <v>1</v>
      </c>
      <c r="O233" s="849">
        <v>26</v>
      </c>
      <c r="P233" s="837">
        <v>1</v>
      </c>
      <c r="Q233" s="850">
        <v>26</v>
      </c>
    </row>
    <row r="234" spans="1:17" ht="14.4" customHeight="1" x14ac:dyDescent="0.3">
      <c r="A234" s="831" t="s">
        <v>6218</v>
      </c>
      <c r="B234" s="832" t="s">
        <v>6219</v>
      </c>
      <c r="C234" s="832" t="s">
        <v>5586</v>
      </c>
      <c r="D234" s="832" t="s">
        <v>6464</v>
      </c>
      <c r="E234" s="832" t="s">
        <v>6465</v>
      </c>
      <c r="F234" s="849">
        <v>4</v>
      </c>
      <c r="G234" s="849">
        <v>1420</v>
      </c>
      <c r="H234" s="849">
        <v>0.44444444444444442</v>
      </c>
      <c r="I234" s="849">
        <v>355</v>
      </c>
      <c r="J234" s="849">
        <v>9</v>
      </c>
      <c r="K234" s="849">
        <v>3195</v>
      </c>
      <c r="L234" s="849">
        <v>1</v>
      </c>
      <c r="M234" s="849">
        <v>355</v>
      </c>
      <c r="N234" s="849">
        <v>13</v>
      </c>
      <c r="O234" s="849">
        <v>4615</v>
      </c>
      <c r="P234" s="837">
        <v>1.4444444444444444</v>
      </c>
      <c r="Q234" s="850">
        <v>355</v>
      </c>
    </row>
    <row r="235" spans="1:17" ht="14.4" customHeight="1" x14ac:dyDescent="0.3">
      <c r="A235" s="831" t="s">
        <v>6218</v>
      </c>
      <c r="B235" s="832" t="s">
        <v>6219</v>
      </c>
      <c r="C235" s="832" t="s">
        <v>5586</v>
      </c>
      <c r="D235" s="832" t="s">
        <v>6466</v>
      </c>
      <c r="E235" s="832" t="s">
        <v>6467</v>
      </c>
      <c r="F235" s="849">
        <v>1</v>
      </c>
      <c r="G235" s="849">
        <v>355</v>
      </c>
      <c r="H235" s="849"/>
      <c r="I235" s="849">
        <v>355</v>
      </c>
      <c r="J235" s="849"/>
      <c r="K235" s="849"/>
      <c r="L235" s="849"/>
      <c r="M235" s="849"/>
      <c r="N235" s="849">
        <v>1</v>
      </c>
      <c r="O235" s="849">
        <v>356</v>
      </c>
      <c r="P235" s="837"/>
      <c r="Q235" s="850">
        <v>356</v>
      </c>
    </row>
    <row r="236" spans="1:17" ht="14.4" customHeight="1" x14ac:dyDescent="0.3">
      <c r="A236" s="831" t="s">
        <v>6218</v>
      </c>
      <c r="B236" s="832" t="s">
        <v>6219</v>
      </c>
      <c r="C236" s="832" t="s">
        <v>5586</v>
      </c>
      <c r="D236" s="832" t="s">
        <v>6468</v>
      </c>
      <c r="E236" s="832" t="s">
        <v>6469</v>
      </c>
      <c r="F236" s="849">
        <v>3</v>
      </c>
      <c r="G236" s="849">
        <v>1332</v>
      </c>
      <c r="H236" s="849">
        <v>3</v>
      </c>
      <c r="I236" s="849">
        <v>444</v>
      </c>
      <c r="J236" s="849">
        <v>1</v>
      </c>
      <c r="K236" s="849">
        <v>444</v>
      </c>
      <c r="L236" s="849">
        <v>1</v>
      </c>
      <c r="M236" s="849">
        <v>444</v>
      </c>
      <c r="N236" s="849">
        <v>1</v>
      </c>
      <c r="O236" s="849">
        <v>444</v>
      </c>
      <c r="P236" s="837">
        <v>1</v>
      </c>
      <c r="Q236" s="850">
        <v>444</v>
      </c>
    </row>
    <row r="237" spans="1:17" ht="14.4" customHeight="1" x14ac:dyDescent="0.3">
      <c r="A237" s="831" t="s">
        <v>6218</v>
      </c>
      <c r="B237" s="832" t="s">
        <v>6219</v>
      </c>
      <c r="C237" s="832" t="s">
        <v>5586</v>
      </c>
      <c r="D237" s="832" t="s">
        <v>6470</v>
      </c>
      <c r="E237" s="832" t="s">
        <v>6471</v>
      </c>
      <c r="F237" s="849"/>
      <c r="G237" s="849"/>
      <c r="H237" s="849"/>
      <c r="I237" s="849"/>
      <c r="J237" s="849">
        <v>1</v>
      </c>
      <c r="K237" s="849">
        <v>528</v>
      </c>
      <c r="L237" s="849">
        <v>1</v>
      </c>
      <c r="M237" s="849">
        <v>528</v>
      </c>
      <c r="N237" s="849"/>
      <c r="O237" s="849"/>
      <c r="P237" s="837"/>
      <c r="Q237" s="850"/>
    </row>
    <row r="238" spans="1:17" ht="14.4" customHeight="1" x14ac:dyDescent="0.3">
      <c r="A238" s="831" t="s">
        <v>6218</v>
      </c>
      <c r="B238" s="832" t="s">
        <v>6219</v>
      </c>
      <c r="C238" s="832" t="s">
        <v>5586</v>
      </c>
      <c r="D238" s="832" t="s">
        <v>6472</v>
      </c>
      <c r="E238" s="832" t="s">
        <v>6473</v>
      </c>
      <c r="F238" s="849">
        <v>10</v>
      </c>
      <c r="G238" s="849">
        <v>17680</v>
      </c>
      <c r="H238" s="849">
        <v>10</v>
      </c>
      <c r="I238" s="849">
        <v>1768</v>
      </c>
      <c r="J238" s="849">
        <v>1</v>
      </c>
      <c r="K238" s="849">
        <v>1768</v>
      </c>
      <c r="L238" s="849">
        <v>1</v>
      </c>
      <c r="M238" s="849">
        <v>1768</v>
      </c>
      <c r="N238" s="849">
        <v>1</v>
      </c>
      <c r="O238" s="849">
        <v>1770</v>
      </c>
      <c r="P238" s="837">
        <v>1.001131221719457</v>
      </c>
      <c r="Q238" s="850">
        <v>1770</v>
      </c>
    </row>
    <row r="239" spans="1:17" ht="14.4" customHeight="1" x14ac:dyDescent="0.3">
      <c r="A239" s="831" t="s">
        <v>6218</v>
      </c>
      <c r="B239" s="832" t="s">
        <v>6219</v>
      </c>
      <c r="C239" s="832" t="s">
        <v>5586</v>
      </c>
      <c r="D239" s="832" t="s">
        <v>6474</v>
      </c>
      <c r="E239" s="832" t="s">
        <v>6475</v>
      </c>
      <c r="F239" s="849">
        <v>2</v>
      </c>
      <c r="G239" s="849">
        <v>814</v>
      </c>
      <c r="H239" s="849"/>
      <c r="I239" s="849">
        <v>407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6218</v>
      </c>
      <c r="B240" s="832" t="s">
        <v>6219</v>
      </c>
      <c r="C240" s="832" t="s">
        <v>5586</v>
      </c>
      <c r="D240" s="832" t="s">
        <v>6476</v>
      </c>
      <c r="E240" s="832" t="s">
        <v>6477</v>
      </c>
      <c r="F240" s="849">
        <v>2</v>
      </c>
      <c r="G240" s="849">
        <v>1606</v>
      </c>
      <c r="H240" s="849">
        <v>1.9975124378109452</v>
      </c>
      <c r="I240" s="849">
        <v>803</v>
      </c>
      <c r="J240" s="849">
        <v>1</v>
      </c>
      <c r="K240" s="849">
        <v>804</v>
      </c>
      <c r="L240" s="849">
        <v>1</v>
      </c>
      <c r="M240" s="849">
        <v>804</v>
      </c>
      <c r="N240" s="849">
        <v>1</v>
      </c>
      <c r="O240" s="849">
        <v>805</v>
      </c>
      <c r="P240" s="837">
        <v>1.0012437810945274</v>
      </c>
      <c r="Q240" s="850">
        <v>805</v>
      </c>
    </row>
    <row r="241" spans="1:17" ht="14.4" customHeight="1" x14ac:dyDescent="0.3">
      <c r="A241" s="831" t="s">
        <v>6218</v>
      </c>
      <c r="B241" s="832" t="s">
        <v>6219</v>
      </c>
      <c r="C241" s="832" t="s">
        <v>5586</v>
      </c>
      <c r="D241" s="832" t="s">
        <v>6478</v>
      </c>
      <c r="E241" s="832" t="s">
        <v>6479</v>
      </c>
      <c r="F241" s="849">
        <v>2</v>
      </c>
      <c r="G241" s="849">
        <v>380</v>
      </c>
      <c r="H241" s="849"/>
      <c r="I241" s="849">
        <v>190</v>
      </c>
      <c r="J241" s="849"/>
      <c r="K241" s="849"/>
      <c r="L241" s="849"/>
      <c r="M241" s="849"/>
      <c r="N241" s="849">
        <v>3</v>
      </c>
      <c r="O241" s="849">
        <v>570</v>
      </c>
      <c r="P241" s="837"/>
      <c r="Q241" s="850">
        <v>190</v>
      </c>
    </row>
    <row r="242" spans="1:17" ht="14.4" customHeight="1" x14ac:dyDescent="0.3">
      <c r="A242" s="831" t="s">
        <v>6218</v>
      </c>
      <c r="B242" s="832" t="s">
        <v>6219</v>
      </c>
      <c r="C242" s="832" t="s">
        <v>5586</v>
      </c>
      <c r="D242" s="832" t="s">
        <v>6480</v>
      </c>
      <c r="E242" s="832" t="s">
        <v>6481</v>
      </c>
      <c r="F242" s="849">
        <v>1</v>
      </c>
      <c r="G242" s="849">
        <v>274</v>
      </c>
      <c r="H242" s="849"/>
      <c r="I242" s="849">
        <v>274</v>
      </c>
      <c r="J242" s="849"/>
      <c r="K242" s="849"/>
      <c r="L242" s="849"/>
      <c r="M242" s="849"/>
      <c r="N242" s="849">
        <v>1</v>
      </c>
      <c r="O242" s="849">
        <v>274</v>
      </c>
      <c r="P242" s="837"/>
      <c r="Q242" s="850">
        <v>274</v>
      </c>
    </row>
    <row r="243" spans="1:17" ht="14.4" customHeight="1" x14ac:dyDescent="0.3">
      <c r="A243" s="831" t="s">
        <v>6218</v>
      </c>
      <c r="B243" s="832" t="s">
        <v>6219</v>
      </c>
      <c r="C243" s="832" t="s">
        <v>5586</v>
      </c>
      <c r="D243" s="832" t="s">
        <v>6482</v>
      </c>
      <c r="E243" s="832" t="s">
        <v>6483</v>
      </c>
      <c r="F243" s="849">
        <v>5</v>
      </c>
      <c r="G243" s="849">
        <v>665</v>
      </c>
      <c r="H243" s="849">
        <v>0.55555555555555558</v>
      </c>
      <c r="I243" s="849">
        <v>133</v>
      </c>
      <c r="J243" s="849">
        <v>9</v>
      </c>
      <c r="K243" s="849">
        <v>1197</v>
      </c>
      <c r="L243" s="849">
        <v>1</v>
      </c>
      <c r="M243" s="849">
        <v>133</v>
      </c>
      <c r="N243" s="849">
        <v>7</v>
      </c>
      <c r="O243" s="849">
        <v>931</v>
      </c>
      <c r="P243" s="837">
        <v>0.77777777777777779</v>
      </c>
      <c r="Q243" s="850">
        <v>133</v>
      </c>
    </row>
    <row r="244" spans="1:17" ht="14.4" customHeight="1" x14ac:dyDescent="0.3">
      <c r="A244" s="831" t="s">
        <v>6218</v>
      </c>
      <c r="B244" s="832" t="s">
        <v>6219</v>
      </c>
      <c r="C244" s="832" t="s">
        <v>5586</v>
      </c>
      <c r="D244" s="832" t="s">
        <v>6484</v>
      </c>
      <c r="E244" s="832" t="s">
        <v>6485</v>
      </c>
      <c r="F244" s="849">
        <v>308</v>
      </c>
      <c r="G244" s="849">
        <v>11396</v>
      </c>
      <c r="H244" s="849">
        <v>0.85793871866295268</v>
      </c>
      <c r="I244" s="849">
        <v>37</v>
      </c>
      <c r="J244" s="849">
        <v>359</v>
      </c>
      <c r="K244" s="849">
        <v>13283</v>
      </c>
      <c r="L244" s="849">
        <v>1</v>
      </c>
      <c r="M244" s="849">
        <v>37</v>
      </c>
      <c r="N244" s="849">
        <v>392</v>
      </c>
      <c r="O244" s="849">
        <v>14504</v>
      </c>
      <c r="P244" s="837">
        <v>1.0919220055710306</v>
      </c>
      <c r="Q244" s="850">
        <v>37</v>
      </c>
    </row>
    <row r="245" spans="1:17" ht="14.4" customHeight="1" x14ac:dyDescent="0.3">
      <c r="A245" s="831" t="s">
        <v>6218</v>
      </c>
      <c r="B245" s="832" t="s">
        <v>6219</v>
      </c>
      <c r="C245" s="832" t="s">
        <v>5586</v>
      </c>
      <c r="D245" s="832" t="s">
        <v>6486</v>
      </c>
      <c r="E245" s="832" t="s">
        <v>6487</v>
      </c>
      <c r="F245" s="849">
        <v>1</v>
      </c>
      <c r="G245" s="849">
        <v>171</v>
      </c>
      <c r="H245" s="849"/>
      <c r="I245" s="849">
        <v>171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6218</v>
      </c>
      <c r="B246" s="832" t="s">
        <v>6219</v>
      </c>
      <c r="C246" s="832" t="s">
        <v>5586</v>
      </c>
      <c r="D246" s="832" t="s">
        <v>6488</v>
      </c>
      <c r="E246" s="832" t="s">
        <v>6489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174</v>
      </c>
      <c r="P246" s="837"/>
      <c r="Q246" s="850">
        <v>174</v>
      </c>
    </row>
    <row r="247" spans="1:17" ht="14.4" customHeight="1" x14ac:dyDescent="0.3">
      <c r="A247" s="831" t="s">
        <v>6218</v>
      </c>
      <c r="B247" s="832" t="s">
        <v>6219</v>
      </c>
      <c r="C247" s="832" t="s">
        <v>5586</v>
      </c>
      <c r="D247" s="832" t="s">
        <v>6490</v>
      </c>
      <c r="E247" s="832" t="s">
        <v>6491</v>
      </c>
      <c r="F247" s="849"/>
      <c r="G247" s="849"/>
      <c r="H247" s="849"/>
      <c r="I247" s="849"/>
      <c r="J247" s="849">
        <v>29</v>
      </c>
      <c r="K247" s="849">
        <v>2697</v>
      </c>
      <c r="L247" s="849">
        <v>1</v>
      </c>
      <c r="M247" s="849">
        <v>93</v>
      </c>
      <c r="N247" s="849">
        <v>18</v>
      </c>
      <c r="O247" s="849">
        <v>1674</v>
      </c>
      <c r="P247" s="837">
        <v>0.62068965517241381</v>
      </c>
      <c r="Q247" s="850">
        <v>93</v>
      </c>
    </row>
    <row r="248" spans="1:17" ht="14.4" customHeight="1" x14ac:dyDescent="0.3">
      <c r="A248" s="831" t="s">
        <v>6218</v>
      </c>
      <c r="B248" s="832" t="s">
        <v>6219</v>
      </c>
      <c r="C248" s="832" t="s">
        <v>5586</v>
      </c>
      <c r="D248" s="832" t="s">
        <v>6492</v>
      </c>
      <c r="E248" s="832" t="s">
        <v>6493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93</v>
      </c>
      <c r="P248" s="837"/>
      <c r="Q248" s="850">
        <v>93</v>
      </c>
    </row>
    <row r="249" spans="1:17" ht="14.4" customHeight="1" x14ac:dyDescent="0.3">
      <c r="A249" s="831" t="s">
        <v>6218</v>
      </c>
      <c r="B249" s="832" t="s">
        <v>6494</v>
      </c>
      <c r="C249" s="832" t="s">
        <v>5586</v>
      </c>
      <c r="D249" s="832" t="s">
        <v>6495</v>
      </c>
      <c r="E249" s="832" t="s">
        <v>6496</v>
      </c>
      <c r="F249" s="849">
        <v>12</v>
      </c>
      <c r="G249" s="849">
        <v>12456</v>
      </c>
      <c r="H249" s="849">
        <v>1</v>
      </c>
      <c r="I249" s="849">
        <v>1038</v>
      </c>
      <c r="J249" s="849">
        <v>12</v>
      </c>
      <c r="K249" s="849">
        <v>12456</v>
      </c>
      <c r="L249" s="849">
        <v>1</v>
      </c>
      <c r="M249" s="849">
        <v>1038</v>
      </c>
      <c r="N249" s="849">
        <v>24</v>
      </c>
      <c r="O249" s="849">
        <v>24912</v>
      </c>
      <c r="P249" s="837">
        <v>2</v>
      </c>
      <c r="Q249" s="850">
        <v>1038</v>
      </c>
    </row>
    <row r="250" spans="1:17" ht="14.4" customHeight="1" x14ac:dyDescent="0.3">
      <c r="A250" s="831" t="s">
        <v>6497</v>
      </c>
      <c r="B250" s="832" t="s">
        <v>6170</v>
      </c>
      <c r="C250" s="832" t="s">
        <v>5395</v>
      </c>
      <c r="D250" s="832" t="s">
        <v>6498</v>
      </c>
      <c r="E250" s="832" t="s">
        <v>6499</v>
      </c>
      <c r="F250" s="849">
        <v>1.5</v>
      </c>
      <c r="G250" s="849">
        <v>2566.9</v>
      </c>
      <c r="H250" s="849"/>
      <c r="I250" s="849">
        <v>1711.2666666666667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6497</v>
      </c>
      <c r="B251" s="832" t="s">
        <v>6170</v>
      </c>
      <c r="C251" s="832" t="s">
        <v>5395</v>
      </c>
      <c r="D251" s="832" t="s">
        <v>6500</v>
      </c>
      <c r="E251" s="832" t="s">
        <v>6501</v>
      </c>
      <c r="F251" s="849">
        <v>0.68</v>
      </c>
      <c r="G251" s="849">
        <v>1841.46</v>
      </c>
      <c r="H251" s="849">
        <v>2</v>
      </c>
      <c r="I251" s="849">
        <v>2708.0294117647059</v>
      </c>
      <c r="J251" s="849">
        <v>0.34</v>
      </c>
      <c r="K251" s="849">
        <v>920.73</v>
      </c>
      <c r="L251" s="849">
        <v>1</v>
      </c>
      <c r="M251" s="849">
        <v>2708.0294117647059</v>
      </c>
      <c r="N251" s="849">
        <v>0.84000000000000008</v>
      </c>
      <c r="O251" s="849">
        <v>2176.04</v>
      </c>
      <c r="P251" s="837">
        <v>2.3633855744898069</v>
      </c>
      <c r="Q251" s="850">
        <v>2590.5238095238092</v>
      </c>
    </row>
    <row r="252" spans="1:17" ht="14.4" customHeight="1" x14ac:dyDescent="0.3">
      <c r="A252" s="831" t="s">
        <v>6497</v>
      </c>
      <c r="B252" s="832" t="s">
        <v>6170</v>
      </c>
      <c r="C252" s="832" t="s">
        <v>5395</v>
      </c>
      <c r="D252" s="832" t="s">
        <v>6502</v>
      </c>
      <c r="E252" s="832" t="s">
        <v>6501</v>
      </c>
      <c r="F252" s="849"/>
      <c r="G252" s="849"/>
      <c r="H252" s="849"/>
      <c r="I252" s="849"/>
      <c r="J252" s="849">
        <v>0.2</v>
      </c>
      <c r="K252" s="849">
        <v>1354.02</v>
      </c>
      <c r="L252" s="849">
        <v>1</v>
      </c>
      <c r="M252" s="849">
        <v>6770.0999999999995</v>
      </c>
      <c r="N252" s="849">
        <v>0.4</v>
      </c>
      <c r="O252" s="849">
        <v>2590.52</v>
      </c>
      <c r="P252" s="837">
        <v>1.9132065996070959</v>
      </c>
      <c r="Q252" s="850">
        <v>6476.2999999999993</v>
      </c>
    </row>
    <row r="253" spans="1:17" ht="14.4" customHeight="1" x14ac:dyDescent="0.3">
      <c r="A253" s="831" t="s">
        <v>6497</v>
      </c>
      <c r="B253" s="832" t="s">
        <v>6170</v>
      </c>
      <c r="C253" s="832" t="s">
        <v>5395</v>
      </c>
      <c r="D253" s="832" t="s">
        <v>6503</v>
      </c>
      <c r="E253" s="832" t="s">
        <v>6504</v>
      </c>
      <c r="F253" s="849"/>
      <c r="G253" s="849"/>
      <c r="H253" s="849"/>
      <c r="I253" s="849"/>
      <c r="J253" s="849">
        <v>0.7</v>
      </c>
      <c r="K253" s="849">
        <v>703.38</v>
      </c>
      <c r="L253" s="849">
        <v>1</v>
      </c>
      <c r="M253" s="849">
        <v>1004.8285714285715</v>
      </c>
      <c r="N253" s="849"/>
      <c r="O253" s="849"/>
      <c r="P253" s="837"/>
      <c r="Q253" s="850"/>
    </row>
    <row r="254" spans="1:17" ht="14.4" customHeight="1" x14ac:dyDescent="0.3">
      <c r="A254" s="831" t="s">
        <v>6497</v>
      </c>
      <c r="B254" s="832" t="s">
        <v>6170</v>
      </c>
      <c r="C254" s="832" t="s">
        <v>5395</v>
      </c>
      <c r="D254" s="832" t="s">
        <v>6505</v>
      </c>
      <c r="E254" s="832" t="s">
        <v>6506</v>
      </c>
      <c r="F254" s="849">
        <v>0.25</v>
      </c>
      <c r="G254" s="849">
        <v>2471.8900000000003</v>
      </c>
      <c r="H254" s="849">
        <v>1.0869463889963769</v>
      </c>
      <c r="I254" s="849">
        <v>9887.5600000000013</v>
      </c>
      <c r="J254" s="849">
        <v>0.23</v>
      </c>
      <c r="K254" s="849">
        <v>2274.16</v>
      </c>
      <c r="L254" s="849">
        <v>1</v>
      </c>
      <c r="M254" s="849">
        <v>9887.6521739130421</v>
      </c>
      <c r="N254" s="849">
        <v>6.0000000000000005E-2</v>
      </c>
      <c r="O254" s="849">
        <v>593.26</v>
      </c>
      <c r="P254" s="837">
        <v>0.26086994758504239</v>
      </c>
      <c r="Q254" s="850">
        <v>9887.6666666666661</v>
      </c>
    </row>
    <row r="255" spans="1:17" ht="14.4" customHeight="1" x14ac:dyDescent="0.3">
      <c r="A255" s="831" t="s">
        <v>6497</v>
      </c>
      <c r="B255" s="832" t="s">
        <v>6170</v>
      </c>
      <c r="C255" s="832" t="s">
        <v>5395</v>
      </c>
      <c r="D255" s="832" t="s">
        <v>6507</v>
      </c>
      <c r="E255" s="832" t="s">
        <v>6508</v>
      </c>
      <c r="F255" s="849">
        <v>2</v>
      </c>
      <c r="G255" s="849">
        <v>1865.64</v>
      </c>
      <c r="H255" s="849">
        <v>0.5529722808431935</v>
      </c>
      <c r="I255" s="849">
        <v>932.82</v>
      </c>
      <c r="J255" s="849">
        <v>4</v>
      </c>
      <c r="K255" s="849">
        <v>3373.84</v>
      </c>
      <c r="L255" s="849">
        <v>1</v>
      </c>
      <c r="M255" s="849">
        <v>843.46</v>
      </c>
      <c r="N255" s="849">
        <v>5</v>
      </c>
      <c r="O255" s="849">
        <v>4217.3</v>
      </c>
      <c r="P255" s="837">
        <v>1.25</v>
      </c>
      <c r="Q255" s="850">
        <v>843.46</v>
      </c>
    </row>
    <row r="256" spans="1:17" ht="14.4" customHeight="1" x14ac:dyDescent="0.3">
      <c r="A256" s="831" t="s">
        <v>6497</v>
      </c>
      <c r="B256" s="832" t="s">
        <v>6170</v>
      </c>
      <c r="C256" s="832" t="s">
        <v>5395</v>
      </c>
      <c r="D256" s="832" t="s">
        <v>6509</v>
      </c>
      <c r="E256" s="832" t="s">
        <v>6508</v>
      </c>
      <c r="F256" s="849"/>
      <c r="G256" s="849"/>
      <c r="H256" s="849"/>
      <c r="I256" s="849"/>
      <c r="J256" s="849">
        <v>1</v>
      </c>
      <c r="K256" s="849">
        <v>1686.92</v>
      </c>
      <c r="L256" s="849">
        <v>1</v>
      </c>
      <c r="M256" s="849">
        <v>1686.92</v>
      </c>
      <c r="N256" s="849"/>
      <c r="O256" s="849"/>
      <c r="P256" s="837"/>
      <c r="Q256" s="850"/>
    </row>
    <row r="257" spans="1:17" ht="14.4" customHeight="1" x14ac:dyDescent="0.3">
      <c r="A257" s="831" t="s">
        <v>6497</v>
      </c>
      <c r="B257" s="832" t="s">
        <v>6170</v>
      </c>
      <c r="C257" s="832" t="s">
        <v>5395</v>
      </c>
      <c r="D257" s="832" t="s">
        <v>6193</v>
      </c>
      <c r="E257" s="832" t="s">
        <v>6194</v>
      </c>
      <c r="F257" s="849">
        <v>7.0000000000000007E-2</v>
      </c>
      <c r="G257" s="849">
        <v>619.78</v>
      </c>
      <c r="H257" s="849"/>
      <c r="I257" s="849">
        <v>8853.9999999999982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6497</v>
      </c>
      <c r="B258" s="832" t="s">
        <v>6170</v>
      </c>
      <c r="C258" s="832" t="s">
        <v>5395</v>
      </c>
      <c r="D258" s="832" t="s">
        <v>6510</v>
      </c>
      <c r="E258" s="832" t="s">
        <v>6511</v>
      </c>
      <c r="F258" s="849">
        <v>0.2</v>
      </c>
      <c r="G258" s="849">
        <v>389.86</v>
      </c>
      <c r="H258" s="849">
        <v>1</v>
      </c>
      <c r="I258" s="849">
        <v>1949.3</v>
      </c>
      <c r="J258" s="849">
        <v>0.2</v>
      </c>
      <c r="K258" s="849">
        <v>389.86</v>
      </c>
      <c r="L258" s="849">
        <v>1</v>
      </c>
      <c r="M258" s="849">
        <v>1949.3</v>
      </c>
      <c r="N258" s="849">
        <v>0.1</v>
      </c>
      <c r="O258" s="849">
        <v>194.93</v>
      </c>
      <c r="P258" s="837">
        <v>0.5</v>
      </c>
      <c r="Q258" s="850">
        <v>1949.3</v>
      </c>
    </row>
    <row r="259" spans="1:17" ht="14.4" customHeight="1" x14ac:dyDescent="0.3">
      <c r="A259" s="831" t="s">
        <v>6497</v>
      </c>
      <c r="B259" s="832" t="s">
        <v>6170</v>
      </c>
      <c r="C259" s="832" t="s">
        <v>5395</v>
      </c>
      <c r="D259" s="832" t="s">
        <v>6195</v>
      </c>
      <c r="E259" s="832" t="s">
        <v>6194</v>
      </c>
      <c r="F259" s="849">
        <v>1.5</v>
      </c>
      <c r="G259" s="849">
        <v>2656.2</v>
      </c>
      <c r="H259" s="849">
        <v>1.0430132016052398</v>
      </c>
      <c r="I259" s="849">
        <v>1770.8</v>
      </c>
      <c r="J259" s="849">
        <v>1.4</v>
      </c>
      <c r="K259" s="849">
        <v>2546.66</v>
      </c>
      <c r="L259" s="849">
        <v>1</v>
      </c>
      <c r="M259" s="849">
        <v>1819.0428571428572</v>
      </c>
      <c r="N259" s="849">
        <v>1.9</v>
      </c>
      <c r="O259" s="849">
        <v>3456.16</v>
      </c>
      <c r="P259" s="837">
        <v>1.3571344427603214</v>
      </c>
      <c r="Q259" s="850">
        <v>1819.0315789473684</v>
      </c>
    </row>
    <row r="260" spans="1:17" ht="14.4" customHeight="1" x14ac:dyDescent="0.3">
      <c r="A260" s="831" t="s">
        <v>6497</v>
      </c>
      <c r="B260" s="832" t="s">
        <v>6170</v>
      </c>
      <c r="C260" s="832" t="s">
        <v>5395</v>
      </c>
      <c r="D260" s="832" t="s">
        <v>6196</v>
      </c>
      <c r="E260" s="832" t="s">
        <v>6197</v>
      </c>
      <c r="F260" s="849"/>
      <c r="G260" s="849"/>
      <c r="H260" s="849"/>
      <c r="I260" s="849"/>
      <c r="J260" s="849">
        <v>0.1</v>
      </c>
      <c r="K260" s="849">
        <v>90.38</v>
      </c>
      <c r="L260" s="849">
        <v>1</v>
      </c>
      <c r="M260" s="849">
        <v>903.8</v>
      </c>
      <c r="N260" s="849">
        <v>0.05</v>
      </c>
      <c r="O260" s="849">
        <v>45.19</v>
      </c>
      <c r="P260" s="837">
        <v>0.5</v>
      </c>
      <c r="Q260" s="850">
        <v>903.8</v>
      </c>
    </row>
    <row r="261" spans="1:17" ht="14.4" customHeight="1" x14ac:dyDescent="0.3">
      <c r="A261" s="831" t="s">
        <v>6497</v>
      </c>
      <c r="B261" s="832" t="s">
        <v>6170</v>
      </c>
      <c r="C261" s="832" t="s">
        <v>5395</v>
      </c>
      <c r="D261" s="832" t="s">
        <v>6512</v>
      </c>
      <c r="E261" s="832" t="s">
        <v>6194</v>
      </c>
      <c r="F261" s="849">
        <v>0.06</v>
      </c>
      <c r="G261" s="849">
        <v>1806.22</v>
      </c>
      <c r="H261" s="849">
        <v>0.91940647985543755</v>
      </c>
      <c r="I261" s="849">
        <v>30103.666666666668</v>
      </c>
      <c r="J261" s="849">
        <v>0.06</v>
      </c>
      <c r="K261" s="849">
        <v>1964.5500000000002</v>
      </c>
      <c r="L261" s="849">
        <v>1</v>
      </c>
      <c r="M261" s="849">
        <v>32742.500000000004</v>
      </c>
      <c r="N261" s="849">
        <v>0.09</v>
      </c>
      <c r="O261" s="849">
        <v>3274.2599999999998</v>
      </c>
      <c r="P261" s="837">
        <v>1.6666717568908909</v>
      </c>
      <c r="Q261" s="850">
        <v>36380.666666666664</v>
      </c>
    </row>
    <row r="262" spans="1:17" ht="14.4" customHeight="1" x14ac:dyDescent="0.3">
      <c r="A262" s="831" t="s">
        <v>6497</v>
      </c>
      <c r="B262" s="832" t="s">
        <v>6170</v>
      </c>
      <c r="C262" s="832" t="s">
        <v>5581</v>
      </c>
      <c r="D262" s="832" t="s">
        <v>6513</v>
      </c>
      <c r="E262" s="832" t="s">
        <v>6514</v>
      </c>
      <c r="F262" s="849">
        <v>1</v>
      </c>
      <c r="G262" s="849">
        <v>1707.31</v>
      </c>
      <c r="H262" s="849"/>
      <c r="I262" s="849">
        <v>1707.31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6497</v>
      </c>
      <c r="B263" s="832" t="s">
        <v>6170</v>
      </c>
      <c r="C263" s="832" t="s">
        <v>5581</v>
      </c>
      <c r="D263" s="832" t="s">
        <v>6515</v>
      </c>
      <c r="E263" s="832" t="s">
        <v>6516</v>
      </c>
      <c r="F263" s="849">
        <v>1</v>
      </c>
      <c r="G263" s="849">
        <v>18223.11</v>
      </c>
      <c r="H263" s="849"/>
      <c r="I263" s="849">
        <v>18223.11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6497</v>
      </c>
      <c r="B264" s="832" t="s">
        <v>6170</v>
      </c>
      <c r="C264" s="832" t="s">
        <v>5581</v>
      </c>
      <c r="D264" s="832" t="s">
        <v>6517</v>
      </c>
      <c r="E264" s="832" t="s">
        <v>6518</v>
      </c>
      <c r="F264" s="849">
        <v>1</v>
      </c>
      <c r="G264" s="849">
        <v>359.1</v>
      </c>
      <c r="H264" s="849"/>
      <c r="I264" s="849">
        <v>359.1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6497</v>
      </c>
      <c r="B265" s="832" t="s">
        <v>6170</v>
      </c>
      <c r="C265" s="832" t="s">
        <v>5581</v>
      </c>
      <c r="D265" s="832" t="s">
        <v>6519</v>
      </c>
      <c r="E265" s="832" t="s">
        <v>6520</v>
      </c>
      <c r="F265" s="849">
        <v>4</v>
      </c>
      <c r="G265" s="849">
        <v>3575.6</v>
      </c>
      <c r="H265" s="849"/>
      <c r="I265" s="849">
        <v>893.9</v>
      </c>
      <c r="J265" s="849"/>
      <c r="K265" s="849"/>
      <c r="L265" s="849"/>
      <c r="M265" s="849"/>
      <c r="N265" s="849">
        <v>2</v>
      </c>
      <c r="O265" s="849">
        <v>1787.8</v>
      </c>
      <c r="P265" s="837"/>
      <c r="Q265" s="850">
        <v>893.9</v>
      </c>
    </row>
    <row r="266" spans="1:17" ht="14.4" customHeight="1" x14ac:dyDescent="0.3">
      <c r="A266" s="831" t="s">
        <v>6497</v>
      </c>
      <c r="B266" s="832" t="s">
        <v>6170</v>
      </c>
      <c r="C266" s="832" t="s">
        <v>5581</v>
      </c>
      <c r="D266" s="832" t="s">
        <v>6521</v>
      </c>
      <c r="E266" s="832" t="s">
        <v>6522</v>
      </c>
      <c r="F266" s="849"/>
      <c r="G266" s="849"/>
      <c r="H266" s="849"/>
      <c r="I266" s="849"/>
      <c r="J266" s="849">
        <v>1</v>
      </c>
      <c r="K266" s="849">
        <v>893.9</v>
      </c>
      <c r="L266" s="849">
        <v>1</v>
      </c>
      <c r="M266" s="849">
        <v>893.9</v>
      </c>
      <c r="N266" s="849"/>
      <c r="O266" s="849"/>
      <c r="P266" s="837"/>
      <c r="Q266" s="850"/>
    </row>
    <row r="267" spans="1:17" ht="14.4" customHeight="1" x14ac:dyDescent="0.3">
      <c r="A267" s="831" t="s">
        <v>6497</v>
      </c>
      <c r="B267" s="832" t="s">
        <v>6170</v>
      </c>
      <c r="C267" s="832" t="s">
        <v>5581</v>
      </c>
      <c r="D267" s="832" t="s">
        <v>6523</v>
      </c>
      <c r="E267" s="832" t="s">
        <v>6524</v>
      </c>
      <c r="F267" s="849"/>
      <c r="G267" s="849"/>
      <c r="H267" s="849"/>
      <c r="I267" s="849"/>
      <c r="J267" s="849">
        <v>1</v>
      </c>
      <c r="K267" s="849">
        <v>893.9</v>
      </c>
      <c r="L267" s="849">
        <v>1</v>
      </c>
      <c r="M267" s="849">
        <v>893.9</v>
      </c>
      <c r="N267" s="849">
        <v>1</v>
      </c>
      <c r="O267" s="849">
        <v>893.9</v>
      </c>
      <c r="P267" s="837">
        <v>1</v>
      </c>
      <c r="Q267" s="850">
        <v>893.9</v>
      </c>
    </row>
    <row r="268" spans="1:17" ht="14.4" customHeight="1" x14ac:dyDescent="0.3">
      <c r="A268" s="831" t="s">
        <v>6497</v>
      </c>
      <c r="B268" s="832" t="s">
        <v>6170</v>
      </c>
      <c r="C268" s="832" t="s">
        <v>5581</v>
      </c>
      <c r="D268" s="832" t="s">
        <v>6525</v>
      </c>
      <c r="E268" s="832" t="s">
        <v>6526</v>
      </c>
      <c r="F268" s="849"/>
      <c r="G268" s="849"/>
      <c r="H268" s="849"/>
      <c r="I268" s="849"/>
      <c r="J268" s="849">
        <v>1</v>
      </c>
      <c r="K268" s="849">
        <v>1841.62</v>
      </c>
      <c r="L268" s="849">
        <v>1</v>
      </c>
      <c r="M268" s="849">
        <v>1841.62</v>
      </c>
      <c r="N268" s="849"/>
      <c r="O268" s="849"/>
      <c r="P268" s="837"/>
      <c r="Q268" s="850"/>
    </row>
    <row r="269" spans="1:17" ht="14.4" customHeight="1" x14ac:dyDescent="0.3">
      <c r="A269" s="831" t="s">
        <v>6497</v>
      </c>
      <c r="B269" s="832" t="s">
        <v>6170</v>
      </c>
      <c r="C269" s="832" t="s">
        <v>5581</v>
      </c>
      <c r="D269" s="832" t="s">
        <v>6527</v>
      </c>
      <c r="E269" s="832" t="s">
        <v>6528</v>
      </c>
      <c r="F269" s="849">
        <v>2</v>
      </c>
      <c r="G269" s="849">
        <v>1022</v>
      </c>
      <c r="H269" s="849">
        <v>2</v>
      </c>
      <c r="I269" s="849">
        <v>511</v>
      </c>
      <c r="J269" s="849">
        <v>1</v>
      </c>
      <c r="K269" s="849">
        <v>511</v>
      </c>
      <c r="L269" s="849">
        <v>1</v>
      </c>
      <c r="M269" s="849">
        <v>511</v>
      </c>
      <c r="N269" s="849"/>
      <c r="O269" s="849"/>
      <c r="P269" s="837"/>
      <c r="Q269" s="850"/>
    </row>
    <row r="270" spans="1:17" ht="14.4" customHeight="1" x14ac:dyDescent="0.3">
      <c r="A270" s="831" t="s">
        <v>6497</v>
      </c>
      <c r="B270" s="832" t="s">
        <v>6170</v>
      </c>
      <c r="C270" s="832" t="s">
        <v>5581</v>
      </c>
      <c r="D270" s="832" t="s">
        <v>6529</v>
      </c>
      <c r="E270" s="832" t="s">
        <v>6530</v>
      </c>
      <c r="F270" s="849">
        <v>4</v>
      </c>
      <c r="G270" s="849">
        <v>4340.8</v>
      </c>
      <c r="H270" s="849">
        <v>4</v>
      </c>
      <c r="I270" s="849">
        <v>1085.2</v>
      </c>
      <c r="J270" s="849">
        <v>1</v>
      </c>
      <c r="K270" s="849">
        <v>1085.2</v>
      </c>
      <c r="L270" s="849">
        <v>1</v>
      </c>
      <c r="M270" s="849">
        <v>1085.2</v>
      </c>
      <c r="N270" s="849">
        <v>1</v>
      </c>
      <c r="O270" s="849">
        <v>1085.2</v>
      </c>
      <c r="P270" s="837">
        <v>1</v>
      </c>
      <c r="Q270" s="850">
        <v>1085.2</v>
      </c>
    </row>
    <row r="271" spans="1:17" ht="14.4" customHeight="1" x14ac:dyDescent="0.3">
      <c r="A271" s="831" t="s">
        <v>6497</v>
      </c>
      <c r="B271" s="832" t="s">
        <v>6170</v>
      </c>
      <c r="C271" s="832" t="s">
        <v>5586</v>
      </c>
      <c r="D271" s="832" t="s">
        <v>6531</v>
      </c>
      <c r="E271" s="832" t="s">
        <v>6532</v>
      </c>
      <c r="F271" s="849">
        <v>17</v>
      </c>
      <c r="G271" s="849">
        <v>3621</v>
      </c>
      <c r="H271" s="849">
        <v>1.4166666666666667</v>
      </c>
      <c r="I271" s="849">
        <v>213</v>
      </c>
      <c r="J271" s="849">
        <v>12</v>
      </c>
      <c r="K271" s="849">
        <v>2556</v>
      </c>
      <c r="L271" s="849">
        <v>1</v>
      </c>
      <c r="M271" s="849">
        <v>213</v>
      </c>
      <c r="N271" s="849">
        <v>11</v>
      </c>
      <c r="O271" s="849">
        <v>2354</v>
      </c>
      <c r="P271" s="837">
        <v>0.92097026604068855</v>
      </c>
      <c r="Q271" s="850">
        <v>214</v>
      </c>
    </row>
    <row r="272" spans="1:17" ht="14.4" customHeight="1" x14ac:dyDescent="0.3">
      <c r="A272" s="831" t="s">
        <v>6497</v>
      </c>
      <c r="B272" s="832" t="s">
        <v>6170</v>
      </c>
      <c r="C272" s="832" t="s">
        <v>5586</v>
      </c>
      <c r="D272" s="832" t="s">
        <v>6533</v>
      </c>
      <c r="E272" s="832" t="s">
        <v>6534</v>
      </c>
      <c r="F272" s="849">
        <v>6</v>
      </c>
      <c r="G272" s="849">
        <v>930</v>
      </c>
      <c r="H272" s="849"/>
      <c r="I272" s="849">
        <v>155</v>
      </c>
      <c r="J272" s="849"/>
      <c r="K272" s="849"/>
      <c r="L272" s="849"/>
      <c r="M272" s="849"/>
      <c r="N272" s="849">
        <v>1</v>
      </c>
      <c r="O272" s="849">
        <v>155</v>
      </c>
      <c r="P272" s="837"/>
      <c r="Q272" s="850">
        <v>155</v>
      </c>
    </row>
    <row r="273" spans="1:17" ht="14.4" customHeight="1" x14ac:dyDescent="0.3">
      <c r="A273" s="831" t="s">
        <v>6497</v>
      </c>
      <c r="B273" s="832" t="s">
        <v>6170</v>
      </c>
      <c r="C273" s="832" t="s">
        <v>5586</v>
      </c>
      <c r="D273" s="832" t="s">
        <v>6535</v>
      </c>
      <c r="E273" s="832" t="s">
        <v>6536</v>
      </c>
      <c r="F273" s="849">
        <v>12</v>
      </c>
      <c r="G273" s="849">
        <v>2244</v>
      </c>
      <c r="H273" s="849">
        <v>4</v>
      </c>
      <c r="I273" s="849">
        <v>187</v>
      </c>
      <c r="J273" s="849">
        <v>3</v>
      </c>
      <c r="K273" s="849">
        <v>561</v>
      </c>
      <c r="L273" s="849">
        <v>1</v>
      </c>
      <c r="M273" s="849">
        <v>187</v>
      </c>
      <c r="N273" s="849">
        <v>5</v>
      </c>
      <c r="O273" s="849">
        <v>935</v>
      </c>
      <c r="P273" s="837">
        <v>1.6666666666666667</v>
      </c>
      <c r="Q273" s="850">
        <v>187</v>
      </c>
    </row>
    <row r="274" spans="1:17" ht="14.4" customHeight="1" x14ac:dyDescent="0.3">
      <c r="A274" s="831" t="s">
        <v>6497</v>
      </c>
      <c r="B274" s="832" t="s">
        <v>6170</v>
      </c>
      <c r="C274" s="832" t="s">
        <v>5586</v>
      </c>
      <c r="D274" s="832" t="s">
        <v>6537</v>
      </c>
      <c r="E274" s="832" t="s">
        <v>6538</v>
      </c>
      <c r="F274" s="849">
        <v>12</v>
      </c>
      <c r="G274" s="849">
        <v>1536</v>
      </c>
      <c r="H274" s="849">
        <v>1.7142857142857142</v>
      </c>
      <c r="I274" s="849">
        <v>128</v>
      </c>
      <c r="J274" s="849">
        <v>7</v>
      </c>
      <c r="K274" s="849">
        <v>896</v>
      </c>
      <c r="L274" s="849">
        <v>1</v>
      </c>
      <c r="M274" s="849">
        <v>128</v>
      </c>
      <c r="N274" s="849"/>
      <c r="O274" s="849"/>
      <c r="P274" s="837"/>
      <c r="Q274" s="850"/>
    </row>
    <row r="275" spans="1:17" ht="14.4" customHeight="1" x14ac:dyDescent="0.3">
      <c r="A275" s="831" t="s">
        <v>6497</v>
      </c>
      <c r="B275" s="832" t="s">
        <v>6170</v>
      </c>
      <c r="C275" s="832" t="s">
        <v>5586</v>
      </c>
      <c r="D275" s="832" t="s">
        <v>6539</v>
      </c>
      <c r="E275" s="832" t="s">
        <v>6540</v>
      </c>
      <c r="F275" s="849">
        <v>18</v>
      </c>
      <c r="G275" s="849">
        <v>4014</v>
      </c>
      <c r="H275" s="849">
        <v>3.6</v>
      </c>
      <c r="I275" s="849">
        <v>223</v>
      </c>
      <c r="J275" s="849">
        <v>5</v>
      </c>
      <c r="K275" s="849">
        <v>1115</v>
      </c>
      <c r="L275" s="849">
        <v>1</v>
      </c>
      <c r="M275" s="849">
        <v>223</v>
      </c>
      <c r="N275" s="849">
        <v>3</v>
      </c>
      <c r="O275" s="849">
        <v>672</v>
      </c>
      <c r="P275" s="837">
        <v>0.60269058295964129</v>
      </c>
      <c r="Q275" s="850">
        <v>224</v>
      </c>
    </row>
    <row r="276" spans="1:17" ht="14.4" customHeight="1" x14ac:dyDescent="0.3">
      <c r="A276" s="831" t="s">
        <v>6497</v>
      </c>
      <c r="B276" s="832" t="s">
        <v>6170</v>
      </c>
      <c r="C276" s="832" t="s">
        <v>5586</v>
      </c>
      <c r="D276" s="832" t="s">
        <v>6541</v>
      </c>
      <c r="E276" s="832" t="s">
        <v>6542</v>
      </c>
      <c r="F276" s="849">
        <v>5</v>
      </c>
      <c r="G276" s="849">
        <v>1125</v>
      </c>
      <c r="H276" s="849">
        <v>0.83333333333333337</v>
      </c>
      <c r="I276" s="849">
        <v>225</v>
      </c>
      <c r="J276" s="849">
        <v>6</v>
      </c>
      <c r="K276" s="849">
        <v>1350</v>
      </c>
      <c r="L276" s="849">
        <v>1</v>
      </c>
      <c r="M276" s="849">
        <v>225</v>
      </c>
      <c r="N276" s="849">
        <v>8</v>
      </c>
      <c r="O276" s="849">
        <v>1808</v>
      </c>
      <c r="P276" s="837">
        <v>1.3392592592592591</v>
      </c>
      <c r="Q276" s="850">
        <v>226</v>
      </c>
    </row>
    <row r="277" spans="1:17" ht="14.4" customHeight="1" x14ac:dyDescent="0.3">
      <c r="A277" s="831" t="s">
        <v>6497</v>
      </c>
      <c r="B277" s="832" t="s">
        <v>6170</v>
      </c>
      <c r="C277" s="832" t="s">
        <v>5586</v>
      </c>
      <c r="D277" s="832" t="s">
        <v>6543</v>
      </c>
      <c r="E277" s="832" t="s">
        <v>6544</v>
      </c>
      <c r="F277" s="849">
        <v>7</v>
      </c>
      <c r="G277" s="849">
        <v>2443</v>
      </c>
      <c r="H277" s="849">
        <v>1.3959999999999999</v>
      </c>
      <c r="I277" s="849">
        <v>349</v>
      </c>
      <c r="J277" s="849">
        <v>5</v>
      </c>
      <c r="K277" s="849">
        <v>1750</v>
      </c>
      <c r="L277" s="849">
        <v>1</v>
      </c>
      <c r="M277" s="849">
        <v>350</v>
      </c>
      <c r="N277" s="849">
        <v>3</v>
      </c>
      <c r="O277" s="849">
        <v>1050</v>
      </c>
      <c r="P277" s="837">
        <v>0.6</v>
      </c>
      <c r="Q277" s="850">
        <v>350</v>
      </c>
    </row>
    <row r="278" spans="1:17" ht="14.4" customHeight="1" x14ac:dyDescent="0.3">
      <c r="A278" s="831" t="s">
        <v>6497</v>
      </c>
      <c r="B278" s="832" t="s">
        <v>6170</v>
      </c>
      <c r="C278" s="832" t="s">
        <v>5586</v>
      </c>
      <c r="D278" s="832" t="s">
        <v>6545</v>
      </c>
      <c r="E278" s="832" t="s">
        <v>6546</v>
      </c>
      <c r="F278" s="849">
        <v>2</v>
      </c>
      <c r="G278" s="849">
        <v>10420</v>
      </c>
      <c r="H278" s="849">
        <v>2</v>
      </c>
      <c r="I278" s="849">
        <v>5210</v>
      </c>
      <c r="J278" s="849">
        <v>1</v>
      </c>
      <c r="K278" s="849">
        <v>5210</v>
      </c>
      <c r="L278" s="849">
        <v>1</v>
      </c>
      <c r="M278" s="849">
        <v>5210</v>
      </c>
      <c r="N278" s="849">
        <v>1</v>
      </c>
      <c r="O278" s="849">
        <v>5212</v>
      </c>
      <c r="P278" s="837">
        <v>1.000383877159309</v>
      </c>
      <c r="Q278" s="850">
        <v>5212</v>
      </c>
    </row>
    <row r="279" spans="1:17" ht="14.4" customHeight="1" x14ac:dyDescent="0.3">
      <c r="A279" s="831" t="s">
        <v>6497</v>
      </c>
      <c r="B279" s="832" t="s">
        <v>6170</v>
      </c>
      <c r="C279" s="832" t="s">
        <v>5586</v>
      </c>
      <c r="D279" s="832" t="s">
        <v>6547</v>
      </c>
      <c r="E279" s="832" t="s">
        <v>6548</v>
      </c>
      <c r="F279" s="849">
        <v>2</v>
      </c>
      <c r="G279" s="849">
        <v>2586</v>
      </c>
      <c r="H279" s="849">
        <v>0.28549348642084343</v>
      </c>
      <c r="I279" s="849">
        <v>1293</v>
      </c>
      <c r="J279" s="849">
        <v>7</v>
      </c>
      <c r="K279" s="849">
        <v>9058</v>
      </c>
      <c r="L279" s="849">
        <v>1</v>
      </c>
      <c r="M279" s="849">
        <v>1294</v>
      </c>
      <c r="N279" s="849">
        <v>4</v>
      </c>
      <c r="O279" s="849">
        <v>5176</v>
      </c>
      <c r="P279" s="837">
        <v>0.5714285714285714</v>
      </c>
      <c r="Q279" s="850">
        <v>1294</v>
      </c>
    </row>
    <row r="280" spans="1:17" ht="14.4" customHeight="1" x14ac:dyDescent="0.3">
      <c r="A280" s="831" t="s">
        <v>6497</v>
      </c>
      <c r="B280" s="832" t="s">
        <v>6170</v>
      </c>
      <c r="C280" s="832" t="s">
        <v>5586</v>
      </c>
      <c r="D280" s="832" t="s">
        <v>6549</v>
      </c>
      <c r="E280" s="832" t="s">
        <v>6550</v>
      </c>
      <c r="F280" s="849">
        <v>2</v>
      </c>
      <c r="G280" s="849">
        <v>2354</v>
      </c>
      <c r="H280" s="849">
        <v>0.39966044142614598</v>
      </c>
      <c r="I280" s="849">
        <v>1177</v>
      </c>
      <c r="J280" s="849">
        <v>5</v>
      </c>
      <c r="K280" s="849">
        <v>5890</v>
      </c>
      <c r="L280" s="849">
        <v>1</v>
      </c>
      <c r="M280" s="849">
        <v>1178</v>
      </c>
      <c r="N280" s="849">
        <v>2</v>
      </c>
      <c r="O280" s="849">
        <v>2356</v>
      </c>
      <c r="P280" s="837">
        <v>0.4</v>
      </c>
      <c r="Q280" s="850">
        <v>1178</v>
      </c>
    </row>
    <row r="281" spans="1:17" ht="14.4" customHeight="1" x14ac:dyDescent="0.3">
      <c r="A281" s="831" t="s">
        <v>6497</v>
      </c>
      <c r="B281" s="832" t="s">
        <v>6170</v>
      </c>
      <c r="C281" s="832" t="s">
        <v>5586</v>
      </c>
      <c r="D281" s="832" t="s">
        <v>6551</v>
      </c>
      <c r="E281" s="832" t="s">
        <v>6552</v>
      </c>
      <c r="F281" s="849">
        <v>18</v>
      </c>
      <c r="G281" s="849">
        <v>92826</v>
      </c>
      <c r="H281" s="849">
        <v>0.8571428571428571</v>
      </c>
      <c r="I281" s="849">
        <v>5157</v>
      </c>
      <c r="J281" s="849">
        <v>21</v>
      </c>
      <c r="K281" s="849">
        <v>108297</v>
      </c>
      <c r="L281" s="849">
        <v>1</v>
      </c>
      <c r="M281" s="849">
        <v>5157</v>
      </c>
      <c r="N281" s="849">
        <v>34</v>
      </c>
      <c r="O281" s="849">
        <v>175372</v>
      </c>
      <c r="P281" s="837">
        <v>1.619361570495951</v>
      </c>
      <c r="Q281" s="850">
        <v>5158</v>
      </c>
    </row>
    <row r="282" spans="1:17" ht="14.4" customHeight="1" x14ac:dyDescent="0.3">
      <c r="A282" s="831" t="s">
        <v>6497</v>
      </c>
      <c r="B282" s="832" t="s">
        <v>6170</v>
      </c>
      <c r="C282" s="832" t="s">
        <v>5586</v>
      </c>
      <c r="D282" s="832" t="s">
        <v>6553</v>
      </c>
      <c r="E282" s="832" t="s">
        <v>6554</v>
      </c>
      <c r="F282" s="849"/>
      <c r="G282" s="849"/>
      <c r="H282" s="849"/>
      <c r="I282" s="849"/>
      <c r="J282" s="849">
        <v>1</v>
      </c>
      <c r="K282" s="849">
        <v>7807</v>
      </c>
      <c r="L282" s="849">
        <v>1</v>
      </c>
      <c r="M282" s="849">
        <v>7807</v>
      </c>
      <c r="N282" s="849"/>
      <c r="O282" s="849"/>
      <c r="P282" s="837"/>
      <c r="Q282" s="850"/>
    </row>
    <row r="283" spans="1:17" ht="14.4" customHeight="1" x14ac:dyDescent="0.3">
      <c r="A283" s="831" t="s">
        <v>6497</v>
      </c>
      <c r="B283" s="832" t="s">
        <v>6170</v>
      </c>
      <c r="C283" s="832" t="s">
        <v>5586</v>
      </c>
      <c r="D283" s="832" t="s">
        <v>6555</v>
      </c>
      <c r="E283" s="832" t="s">
        <v>6556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5621</v>
      </c>
      <c r="P283" s="837"/>
      <c r="Q283" s="850">
        <v>5621</v>
      </c>
    </row>
    <row r="284" spans="1:17" ht="14.4" customHeight="1" x14ac:dyDescent="0.3">
      <c r="A284" s="831" t="s">
        <v>6497</v>
      </c>
      <c r="B284" s="832" t="s">
        <v>6170</v>
      </c>
      <c r="C284" s="832" t="s">
        <v>5586</v>
      </c>
      <c r="D284" s="832" t="s">
        <v>6557</v>
      </c>
      <c r="E284" s="832" t="s">
        <v>6558</v>
      </c>
      <c r="F284" s="849">
        <v>1</v>
      </c>
      <c r="G284" s="849">
        <v>800</v>
      </c>
      <c r="H284" s="849"/>
      <c r="I284" s="849">
        <v>800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6497</v>
      </c>
      <c r="B285" s="832" t="s">
        <v>6170</v>
      </c>
      <c r="C285" s="832" t="s">
        <v>5586</v>
      </c>
      <c r="D285" s="832" t="s">
        <v>6559</v>
      </c>
      <c r="E285" s="832" t="s">
        <v>6560</v>
      </c>
      <c r="F285" s="849">
        <v>236</v>
      </c>
      <c r="G285" s="849">
        <v>41772</v>
      </c>
      <c r="H285" s="849">
        <v>1.0535714285714286</v>
      </c>
      <c r="I285" s="849">
        <v>177</v>
      </c>
      <c r="J285" s="849">
        <v>224</v>
      </c>
      <c r="K285" s="849">
        <v>39648</v>
      </c>
      <c r="L285" s="849">
        <v>1</v>
      </c>
      <c r="M285" s="849">
        <v>177</v>
      </c>
      <c r="N285" s="849">
        <v>217</v>
      </c>
      <c r="O285" s="849">
        <v>38626</v>
      </c>
      <c r="P285" s="837">
        <v>0.97422316384180796</v>
      </c>
      <c r="Q285" s="850">
        <v>178</v>
      </c>
    </row>
    <row r="286" spans="1:17" ht="14.4" customHeight="1" x14ac:dyDescent="0.3">
      <c r="A286" s="831" t="s">
        <v>6497</v>
      </c>
      <c r="B286" s="832" t="s">
        <v>6170</v>
      </c>
      <c r="C286" s="832" t="s">
        <v>5586</v>
      </c>
      <c r="D286" s="832" t="s">
        <v>6561</v>
      </c>
      <c r="E286" s="832" t="s">
        <v>6562</v>
      </c>
      <c r="F286" s="849">
        <v>58</v>
      </c>
      <c r="G286" s="849">
        <v>118784</v>
      </c>
      <c r="H286" s="849">
        <v>1.1830957858985469</v>
      </c>
      <c r="I286" s="849">
        <v>2048</v>
      </c>
      <c r="J286" s="849">
        <v>49</v>
      </c>
      <c r="K286" s="849">
        <v>100401</v>
      </c>
      <c r="L286" s="849">
        <v>1</v>
      </c>
      <c r="M286" s="849">
        <v>2049</v>
      </c>
      <c r="N286" s="849">
        <v>45</v>
      </c>
      <c r="O286" s="849">
        <v>92250</v>
      </c>
      <c r="P286" s="837">
        <v>0.91881554964591983</v>
      </c>
      <c r="Q286" s="850">
        <v>2050</v>
      </c>
    </row>
    <row r="287" spans="1:17" ht="14.4" customHeight="1" x14ac:dyDescent="0.3">
      <c r="A287" s="831" t="s">
        <v>6497</v>
      </c>
      <c r="B287" s="832" t="s">
        <v>6170</v>
      </c>
      <c r="C287" s="832" t="s">
        <v>5586</v>
      </c>
      <c r="D287" s="832" t="s">
        <v>6563</v>
      </c>
      <c r="E287" s="832" t="s">
        <v>6564</v>
      </c>
      <c r="F287" s="849">
        <v>7</v>
      </c>
      <c r="G287" s="849">
        <v>19152</v>
      </c>
      <c r="H287" s="849">
        <v>0.77749360613810736</v>
      </c>
      <c r="I287" s="849">
        <v>2736</v>
      </c>
      <c r="J287" s="849">
        <v>9</v>
      </c>
      <c r="K287" s="849">
        <v>24633</v>
      </c>
      <c r="L287" s="849">
        <v>1</v>
      </c>
      <c r="M287" s="849">
        <v>2737</v>
      </c>
      <c r="N287" s="849">
        <v>10</v>
      </c>
      <c r="O287" s="849">
        <v>27370</v>
      </c>
      <c r="P287" s="837">
        <v>1.1111111111111112</v>
      </c>
      <c r="Q287" s="850">
        <v>2737</v>
      </c>
    </row>
    <row r="288" spans="1:17" ht="14.4" customHeight="1" x14ac:dyDescent="0.3">
      <c r="A288" s="831" t="s">
        <v>6497</v>
      </c>
      <c r="B288" s="832" t="s">
        <v>6170</v>
      </c>
      <c r="C288" s="832" t="s">
        <v>5586</v>
      </c>
      <c r="D288" s="832" t="s">
        <v>6565</v>
      </c>
      <c r="E288" s="832" t="s">
        <v>6566</v>
      </c>
      <c r="F288" s="849">
        <v>2</v>
      </c>
      <c r="G288" s="849">
        <v>10538</v>
      </c>
      <c r="H288" s="849">
        <v>1</v>
      </c>
      <c r="I288" s="849">
        <v>5269</v>
      </c>
      <c r="J288" s="849">
        <v>2</v>
      </c>
      <c r="K288" s="849">
        <v>10538</v>
      </c>
      <c r="L288" s="849">
        <v>1</v>
      </c>
      <c r="M288" s="849">
        <v>5269</v>
      </c>
      <c r="N288" s="849">
        <v>2</v>
      </c>
      <c r="O288" s="849">
        <v>10540</v>
      </c>
      <c r="P288" s="837">
        <v>1.0001897893338394</v>
      </c>
      <c r="Q288" s="850">
        <v>5270</v>
      </c>
    </row>
    <row r="289" spans="1:17" ht="14.4" customHeight="1" x14ac:dyDescent="0.3">
      <c r="A289" s="831" t="s">
        <v>6497</v>
      </c>
      <c r="B289" s="832" t="s">
        <v>6170</v>
      </c>
      <c r="C289" s="832" t="s">
        <v>5586</v>
      </c>
      <c r="D289" s="832" t="s">
        <v>6567</v>
      </c>
      <c r="E289" s="832" t="s">
        <v>6568</v>
      </c>
      <c r="F289" s="849"/>
      <c r="G289" s="849"/>
      <c r="H289" s="849"/>
      <c r="I289" s="849"/>
      <c r="J289" s="849">
        <v>2</v>
      </c>
      <c r="K289" s="849">
        <v>310</v>
      </c>
      <c r="L289" s="849">
        <v>1</v>
      </c>
      <c r="M289" s="849">
        <v>155</v>
      </c>
      <c r="N289" s="849"/>
      <c r="O289" s="849"/>
      <c r="P289" s="837"/>
      <c r="Q289" s="850"/>
    </row>
    <row r="290" spans="1:17" ht="14.4" customHeight="1" x14ac:dyDescent="0.3">
      <c r="A290" s="831" t="s">
        <v>6497</v>
      </c>
      <c r="B290" s="832" t="s">
        <v>6170</v>
      </c>
      <c r="C290" s="832" t="s">
        <v>5586</v>
      </c>
      <c r="D290" s="832" t="s">
        <v>6569</v>
      </c>
      <c r="E290" s="832" t="s">
        <v>6570</v>
      </c>
      <c r="F290" s="849">
        <v>1</v>
      </c>
      <c r="G290" s="849">
        <v>199</v>
      </c>
      <c r="H290" s="849"/>
      <c r="I290" s="849">
        <v>199</v>
      </c>
      <c r="J290" s="849"/>
      <c r="K290" s="849"/>
      <c r="L290" s="849"/>
      <c r="M290" s="849"/>
      <c r="N290" s="849">
        <v>1</v>
      </c>
      <c r="O290" s="849">
        <v>200</v>
      </c>
      <c r="P290" s="837"/>
      <c r="Q290" s="850">
        <v>200</v>
      </c>
    </row>
    <row r="291" spans="1:17" ht="14.4" customHeight="1" x14ac:dyDescent="0.3">
      <c r="A291" s="831" t="s">
        <v>6497</v>
      </c>
      <c r="B291" s="832" t="s">
        <v>6170</v>
      </c>
      <c r="C291" s="832" t="s">
        <v>5586</v>
      </c>
      <c r="D291" s="832" t="s">
        <v>6571</v>
      </c>
      <c r="E291" s="832" t="s">
        <v>6572</v>
      </c>
      <c r="F291" s="849">
        <v>2</v>
      </c>
      <c r="G291" s="849">
        <v>408</v>
      </c>
      <c r="H291" s="849">
        <v>0.18181818181818182</v>
      </c>
      <c r="I291" s="849">
        <v>204</v>
      </c>
      <c r="J291" s="849">
        <v>11</v>
      </c>
      <c r="K291" s="849">
        <v>2244</v>
      </c>
      <c r="L291" s="849">
        <v>1</v>
      </c>
      <c r="M291" s="849">
        <v>204</v>
      </c>
      <c r="N291" s="849">
        <v>2</v>
      </c>
      <c r="O291" s="849">
        <v>410</v>
      </c>
      <c r="P291" s="837">
        <v>0.18270944741532977</v>
      </c>
      <c r="Q291" s="850">
        <v>205</v>
      </c>
    </row>
    <row r="292" spans="1:17" ht="14.4" customHeight="1" x14ac:dyDescent="0.3">
      <c r="A292" s="831" t="s">
        <v>6497</v>
      </c>
      <c r="B292" s="832" t="s">
        <v>6170</v>
      </c>
      <c r="C292" s="832" t="s">
        <v>5586</v>
      </c>
      <c r="D292" s="832" t="s">
        <v>6573</v>
      </c>
      <c r="E292" s="832" t="s">
        <v>6574</v>
      </c>
      <c r="F292" s="849">
        <v>5</v>
      </c>
      <c r="G292" s="849">
        <v>815</v>
      </c>
      <c r="H292" s="849"/>
      <c r="I292" s="849">
        <v>163</v>
      </c>
      <c r="J292" s="849"/>
      <c r="K292" s="849"/>
      <c r="L292" s="849"/>
      <c r="M292" s="849"/>
      <c r="N292" s="849">
        <v>1</v>
      </c>
      <c r="O292" s="849">
        <v>163</v>
      </c>
      <c r="P292" s="837"/>
      <c r="Q292" s="850">
        <v>163</v>
      </c>
    </row>
    <row r="293" spans="1:17" ht="14.4" customHeight="1" x14ac:dyDescent="0.3">
      <c r="A293" s="831" t="s">
        <v>6497</v>
      </c>
      <c r="B293" s="832" t="s">
        <v>6170</v>
      </c>
      <c r="C293" s="832" t="s">
        <v>5586</v>
      </c>
      <c r="D293" s="832" t="s">
        <v>6575</v>
      </c>
      <c r="E293" s="832" t="s">
        <v>6576</v>
      </c>
      <c r="F293" s="849">
        <v>8</v>
      </c>
      <c r="G293" s="849">
        <v>17232</v>
      </c>
      <c r="H293" s="849">
        <v>1.1423268147166059</v>
      </c>
      <c r="I293" s="849">
        <v>2154</v>
      </c>
      <c r="J293" s="849">
        <v>7</v>
      </c>
      <c r="K293" s="849">
        <v>15085</v>
      </c>
      <c r="L293" s="849">
        <v>1</v>
      </c>
      <c r="M293" s="849">
        <v>2155</v>
      </c>
      <c r="N293" s="849">
        <v>15</v>
      </c>
      <c r="O293" s="849">
        <v>32340</v>
      </c>
      <c r="P293" s="837">
        <v>2.1438515081206497</v>
      </c>
      <c r="Q293" s="850">
        <v>2156</v>
      </c>
    </row>
    <row r="294" spans="1:17" ht="14.4" customHeight="1" x14ac:dyDescent="0.3">
      <c r="A294" s="831" t="s">
        <v>6497</v>
      </c>
      <c r="B294" s="832" t="s">
        <v>6170</v>
      </c>
      <c r="C294" s="832" t="s">
        <v>5586</v>
      </c>
      <c r="D294" s="832" t="s">
        <v>6577</v>
      </c>
      <c r="E294" s="832" t="s">
        <v>6578</v>
      </c>
      <c r="F294" s="849">
        <v>8</v>
      </c>
      <c r="G294" s="849">
        <v>67672</v>
      </c>
      <c r="H294" s="849">
        <v>1.5998108747044917</v>
      </c>
      <c r="I294" s="849">
        <v>8459</v>
      </c>
      <c r="J294" s="849">
        <v>5</v>
      </c>
      <c r="K294" s="849">
        <v>42300</v>
      </c>
      <c r="L294" s="849">
        <v>1</v>
      </c>
      <c r="M294" s="849">
        <v>8460</v>
      </c>
      <c r="N294" s="849"/>
      <c r="O294" s="849"/>
      <c r="P294" s="837"/>
      <c r="Q294" s="850"/>
    </row>
    <row r="295" spans="1:17" ht="14.4" customHeight="1" x14ac:dyDescent="0.3">
      <c r="A295" s="831" t="s">
        <v>6497</v>
      </c>
      <c r="B295" s="832" t="s">
        <v>6170</v>
      </c>
      <c r="C295" s="832" t="s">
        <v>5586</v>
      </c>
      <c r="D295" s="832" t="s">
        <v>6579</v>
      </c>
      <c r="E295" s="832" t="s">
        <v>6580</v>
      </c>
      <c r="F295" s="849"/>
      <c r="G295" s="849"/>
      <c r="H295" s="849"/>
      <c r="I295" s="849"/>
      <c r="J295" s="849">
        <v>1</v>
      </c>
      <c r="K295" s="849">
        <v>2053</v>
      </c>
      <c r="L295" s="849">
        <v>1</v>
      </c>
      <c r="M295" s="849">
        <v>2053</v>
      </c>
      <c r="N295" s="849"/>
      <c r="O295" s="849"/>
      <c r="P295" s="837"/>
      <c r="Q295" s="850"/>
    </row>
    <row r="296" spans="1:17" ht="14.4" customHeight="1" x14ac:dyDescent="0.3">
      <c r="A296" s="831" t="s">
        <v>6497</v>
      </c>
      <c r="B296" s="832" t="s">
        <v>6170</v>
      </c>
      <c r="C296" s="832" t="s">
        <v>5586</v>
      </c>
      <c r="D296" s="832" t="s">
        <v>6581</v>
      </c>
      <c r="E296" s="832" t="s">
        <v>6582</v>
      </c>
      <c r="F296" s="849">
        <v>6</v>
      </c>
      <c r="G296" s="849">
        <v>2112</v>
      </c>
      <c r="H296" s="849">
        <v>3</v>
      </c>
      <c r="I296" s="849">
        <v>352</v>
      </c>
      <c r="J296" s="849">
        <v>2</v>
      </c>
      <c r="K296" s="849">
        <v>704</v>
      </c>
      <c r="L296" s="849">
        <v>1</v>
      </c>
      <c r="M296" s="849">
        <v>352</v>
      </c>
      <c r="N296" s="849">
        <v>4</v>
      </c>
      <c r="O296" s="849">
        <v>1412</v>
      </c>
      <c r="P296" s="837">
        <v>2.0056818181818183</v>
      </c>
      <c r="Q296" s="850">
        <v>353</v>
      </c>
    </row>
    <row r="297" spans="1:17" ht="14.4" customHeight="1" x14ac:dyDescent="0.3">
      <c r="A297" s="831" t="s">
        <v>6583</v>
      </c>
      <c r="B297" s="832" t="s">
        <v>6584</v>
      </c>
      <c r="C297" s="832" t="s">
        <v>5586</v>
      </c>
      <c r="D297" s="832" t="s">
        <v>6585</v>
      </c>
      <c r="E297" s="832" t="s">
        <v>6586</v>
      </c>
      <c r="F297" s="849">
        <v>57</v>
      </c>
      <c r="G297" s="849">
        <v>12027</v>
      </c>
      <c r="H297" s="849">
        <v>1.0961538461538463</v>
      </c>
      <c r="I297" s="849">
        <v>211</v>
      </c>
      <c r="J297" s="849">
        <v>52</v>
      </c>
      <c r="K297" s="849">
        <v>10972</v>
      </c>
      <c r="L297" s="849">
        <v>1</v>
      </c>
      <c r="M297" s="849">
        <v>211</v>
      </c>
      <c r="N297" s="849">
        <v>59</v>
      </c>
      <c r="O297" s="849">
        <v>12508</v>
      </c>
      <c r="P297" s="837">
        <v>1.1399927087130879</v>
      </c>
      <c r="Q297" s="850">
        <v>212</v>
      </c>
    </row>
    <row r="298" spans="1:17" ht="14.4" customHeight="1" x14ac:dyDescent="0.3">
      <c r="A298" s="831" t="s">
        <v>6583</v>
      </c>
      <c r="B298" s="832" t="s">
        <v>6584</v>
      </c>
      <c r="C298" s="832" t="s">
        <v>5586</v>
      </c>
      <c r="D298" s="832" t="s">
        <v>6587</v>
      </c>
      <c r="E298" s="832" t="s">
        <v>6586</v>
      </c>
      <c r="F298" s="849">
        <v>26</v>
      </c>
      <c r="G298" s="849">
        <v>2262</v>
      </c>
      <c r="H298" s="849">
        <v>0.74285714285714288</v>
      </c>
      <c r="I298" s="849">
        <v>87</v>
      </c>
      <c r="J298" s="849">
        <v>35</v>
      </c>
      <c r="K298" s="849">
        <v>3045</v>
      </c>
      <c r="L298" s="849">
        <v>1</v>
      </c>
      <c r="M298" s="849">
        <v>87</v>
      </c>
      <c r="N298" s="849">
        <v>38</v>
      </c>
      <c r="O298" s="849">
        <v>3306</v>
      </c>
      <c r="P298" s="837">
        <v>1.0857142857142856</v>
      </c>
      <c r="Q298" s="850">
        <v>87</v>
      </c>
    </row>
    <row r="299" spans="1:17" ht="14.4" customHeight="1" x14ac:dyDescent="0.3">
      <c r="A299" s="831" t="s">
        <v>6583</v>
      </c>
      <c r="B299" s="832" t="s">
        <v>6584</v>
      </c>
      <c r="C299" s="832" t="s">
        <v>5586</v>
      </c>
      <c r="D299" s="832" t="s">
        <v>6588</v>
      </c>
      <c r="E299" s="832" t="s">
        <v>6589</v>
      </c>
      <c r="F299" s="849">
        <v>983</v>
      </c>
      <c r="G299" s="849">
        <v>295883</v>
      </c>
      <c r="H299" s="849">
        <v>1.1272935779816513</v>
      </c>
      <c r="I299" s="849">
        <v>301</v>
      </c>
      <c r="J299" s="849">
        <v>872</v>
      </c>
      <c r="K299" s="849">
        <v>262472</v>
      </c>
      <c r="L299" s="849">
        <v>1</v>
      </c>
      <c r="M299" s="849">
        <v>301</v>
      </c>
      <c r="N299" s="849">
        <v>1146</v>
      </c>
      <c r="O299" s="849">
        <v>346092</v>
      </c>
      <c r="P299" s="837">
        <v>1.3185863634978208</v>
      </c>
      <c r="Q299" s="850">
        <v>302</v>
      </c>
    </row>
    <row r="300" spans="1:17" ht="14.4" customHeight="1" x14ac:dyDescent="0.3">
      <c r="A300" s="831" t="s">
        <v>6583</v>
      </c>
      <c r="B300" s="832" t="s">
        <v>6584</v>
      </c>
      <c r="C300" s="832" t="s">
        <v>5586</v>
      </c>
      <c r="D300" s="832" t="s">
        <v>6590</v>
      </c>
      <c r="E300" s="832" t="s">
        <v>6591</v>
      </c>
      <c r="F300" s="849">
        <v>21</v>
      </c>
      <c r="G300" s="849">
        <v>2079</v>
      </c>
      <c r="H300" s="849">
        <v>0.58333333333333337</v>
      </c>
      <c r="I300" s="849">
        <v>99</v>
      </c>
      <c r="J300" s="849">
        <v>36</v>
      </c>
      <c r="K300" s="849">
        <v>3564</v>
      </c>
      <c r="L300" s="849">
        <v>1</v>
      </c>
      <c r="M300" s="849">
        <v>99</v>
      </c>
      <c r="N300" s="849">
        <v>21</v>
      </c>
      <c r="O300" s="849">
        <v>2100</v>
      </c>
      <c r="P300" s="837">
        <v>0.58922558922558921</v>
      </c>
      <c r="Q300" s="850">
        <v>100</v>
      </c>
    </row>
    <row r="301" spans="1:17" ht="14.4" customHeight="1" x14ac:dyDescent="0.3">
      <c r="A301" s="831" t="s">
        <v>6583</v>
      </c>
      <c r="B301" s="832" t="s">
        <v>6584</v>
      </c>
      <c r="C301" s="832" t="s">
        <v>5586</v>
      </c>
      <c r="D301" s="832" t="s">
        <v>6592</v>
      </c>
      <c r="E301" s="832" t="s">
        <v>6593</v>
      </c>
      <c r="F301" s="849">
        <v>1</v>
      </c>
      <c r="G301" s="849">
        <v>231</v>
      </c>
      <c r="H301" s="849">
        <v>0.49784482758620691</v>
      </c>
      <c r="I301" s="849">
        <v>231</v>
      </c>
      <c r="J301" s="849">
        <v>2</v>
      </c>
      <c r="K301" s="849">
        <v>464</v>
      </c>
      <c r="L301" s="849">
        <v>1</v>
      </c>
      <c r="M301" s="849">
        <v>232</v>
      </c>
      <c r="N301" s="849">
        <v>4</v>
      </c>
      <c r="O301" s="849">
        <v>928</v>
      </c>
      <c r="P301" s="837">
        <v>2</v>
      </c>
      <c r="Q301" s="850">
        <v>232</v>
      </c>
    </row>
    <row r="302" spans="1:17" ht="14.4" customHeight="1" x14ac:dyDescent="0.3">
      <c r="A302" s="831" t="s">
        <v>6583</v>
      </c>
      <c r="B302" s="832" t="s">
        <v>6584</v>
      </c>
      <c r="C302" s="832" t="s">
        <v>5586</v>
      </c>
      <c r="D302" s="832" t="s">
        <v>6594</v>
      </c>
      <c r="E302" s="832" t="s">
        <v>6595</v>
      </c>
      <c r="F302" s="849">
        <v>327</v>
      </c>
      <c r="G302" s="849">
        <v>44799</v>
      </c>
      <c r="H302" s="849">
        <v>1.1934306569343065</v>
      </c>
      <c r="I302" s="849">
        <v>137</v>
      </c>
      <c r="J302" s="849">
        <v>274</v>
      </c>
      <c r="K302" s="849">
        <v>37538</v>
      </c>
      <c r="L302" s="849">
        <v>1</v>
      </c>
      <c r="M302" s="849">
        <v>137</v>
      </c>
      <c r="N302" s="849">
        <v>267</v>
      </c>
      <c r="O302" s="849">
        <v>36579</v>
      </c>
      <c r="P302" s="837">
        <v>0.97445255474452552</v>
      </c>
      <c r="Q302" s="850">
        <v>137</v>
      </c>
    </row>
    <row r="303" spans="1:17" ht="14.4" customHeight="1" x14ac:dyDescent="0.3">
      <c r="A303" s="831" t="s">
        <v>6583</v>
      </c>
      <c r="B303" s="832" t="s">
        <v>6584</v>
      </c>
      <c r="C303" s="832" t="s">
        <v>5586</v>
      </c>
      <c r="D303" s="832" t="s">
        <v>6596</v>
      </c>
      <c r="E303" s="832" t="s">
        <v>6595</v>
      </c>
      <c r="F303" s="849">
        <v>24</v>
      </c>
      <c r="G303" s="849">
        <v>4392</v>
      </c>
      <c r="H303" s="849">
        <v>0.66666666666666663</v>
      </c>
      <c r="I303" s="849">
        <v>183</v>
      </c>
      <c r="J303" s="849">
        <v>36</v>
      </c>
      <c r="K303" s="849">
        <v>6588</v>
      </c>
      <c r="L303" s="849">
        <v>1</v>
      </c>
      <c r="M303" s="849">
        <v>183</v>
      </c>
      <c r="N303" s="849">
        <v>37</v>
      </c>
      <c r="O303" s="849">
        <v>6808</v>
      </c>
      <c r="P303" s="837">
        <v>1.0333940497874925</v>
      </c>
      <c r="Q303" s="850">
        <v>184</v>
      </c>
    </row>
    <row r="304" spans="1:17" ht="14.4" customHeight="1" x14ac:dyDescent="0.3">
      <c r="A304" s="831" t="s">
        <v>6583</v>
      </c>
      <c r="B304" s="832" t="s">
        <v>6584</v>
      </c>
      <c r="C304" s="832" t="s">
        <v>5586</v>
      </c>
      <c r="D304" s="832" t="s">
        <v>6597</v>
      </c>
      <c r="E304" s="832" t="s">
        <v>6598</v>
      </c>
      <c r="F304" s="849">
        <v>1</v>
      </c>
      <c r="G304" s="849">
        <v>639</v>
      </c>
      <c r="H304" s="849">
        <v>1</v>
      </c>
      <c r="I304" s="849">
        <v>639</v>
      </c>
      <c r="J304" s="849">
        <v>1</v>
      </c>
      <c r="K304" s="849">
        <v>639</v>
      </c>
      <c r="L304" s="849">
        <v>1</v>
      </c>
      <c r="M304" s="849">
        <v>639</v>
      </c>
      <c r="N304" s="849">
        <v>2</v>
      </c>
      <c r="O304" s="849">
        <v>1280</v>
      </c>
      <c r="P304" s="837">
        <v>2.0031298904538342</v>
      </c>
      <c r="Q304" s="850">
        <v>640</v>
      </c>
    </row>
    <row r="305" spans="1:17" ht="14.4" customHeight="1" x14ac:dyDescent="0.3">
      <c r="A305" s="831" t="s">
        <v>6583</v>
      </c>
      <c r="B305" s="832" t="s">
        <v>6584</v>
      </c>
      <c r="C305" s="832" t="s">
        <v>5586</v>
      </c>
      <c r="D305" s="832" t="s">
        <v>6599</v>
      </c>
      <c r="E305" s="832" t="s">
        <v>6600</v>
      </c>
      <c r="F305" s="849">
        <v>2</v>
      </c>
      <c r="G305" s="849">
        <v>1216</v>
      </c>
      <c r="H305" s="849">
        <v>0.33333333333333331</v>
      </c>
      <c r="I305" s="849">
        <v>608</v>
      </c>
      <c r="J305" s="849">
        <v>6</v>
      </c>
      <c r="K305" s="849">
        <v>3648</v>
      </c>
      <c r="L305" s="849">
        <v>1</v>
      </c>
      <c r="M305" s="849">
        <v>608</v>
      </c>
      <c r="N305" s="849">
        <v>5</v>
      </c>
      <c r="O305" s="849">
        <v>3045</v>
      </c>
      <c r="P305" s="837">
        <v>0.83470394736842102</v>
      </c>
      <c r="Q305" s="850">
        <v>609</v>
      </c>
    </row>
    <row r="306" spans="1:17" ht="14.4" customHeight="1" x14ac:dyDescent="0.3">
      <c r="A306" s="831" t="s">
        <v>6583</v>
      </c>
      <c r="B306" s="832" t="s">
        <v>6584</v>
      </c>
      <c r="C306" s="832" t="s">
        <v>5586</v>
      </c>
      <c r="D306" s="832" t="s">
        <v>6601</v>
      </c>
      <c r="E306" s="832" t="s">
        <v>6602</v>
      </c>
      <c r="F306" s="849">
        <v>48</v>
      </c>
      <c r="G306" s="849">
        <v>8304</v>
      </c>
      <c r="H306" s="849">
        <v>0.7384615384615385</v>
      </c>
      <c r="I306" s="849">
        <v>173</v>
      </c>
      <c r="J306" s="849">
        <v>65</v>
      </c>
      <c r="K306" s="849">
        <v>11245</v>
      </c>
      <c r="L306" s="849">
        <v>1</v>
      </c>
      <c r="M306" s="849">
        <v>173</v>
      </c>
      <c r="N306" s="849">
        <v>73</v>
      </c>
      <c r="O306" s="849">
        <v>12702</v>
      </c>
      <c r="P306" s="837">
        <v>1.1295686971987551</v>
      </c>
      <c r="Q306" s="850">
        <v>174</v>
      </c>
    </row>
    <row r="307" spans="1:17" ht="14.4" customHeight="1" x14ac:dyDescent="0.3">
      <c r="A307" s="831" t="s">
        <v>6583</v>
      </c>
      <c r="B307" s="832" t="s">
        <v>6584</v>
      </c>
      <c r="C307" s="832" t="s">
        <v>5586</v>
      </c>
      <c r="D307" s="832" t="s">
        <v>6603</v>
      </c>
      <c r="E307" s="832" t="s">
        <v>6604</v>
      </c>
      <c r="F307" s="849">
        <v>15</v>
      </c>
      <c r="G307" s="849">
        <v>5760</v>
      </c>
      <c r="H307" s="849">
        <v>0.63843937042784304</v>
      </c>
      <c r="I307" s="849">
        <v>384</v>
      </c>
      <c r="J307" s="849">
        <v>26</v>
      </c>
      <c r="K307" s="849">
        <v>9022</v>
      </c>
      <c r="L307" s="849">
        <v>1</v>
      </c>
      <c r="M307" s="849">
        <v>347</v>
      </c>
      <c r="N307" s="849">
        <v>12</v>
      </c>
      <c r="O307" s="849">
        <v>4164</v>
      </c>
      <c r="P307" s="837">
        <v>0.46153846153846156</v>
      </c>
      <c r="Q307" s="850">
        <v>347</v>
      </c>
    </row>
    <row r="308" spans="1:17" ht="14.4" customHeight="1" x14ac:dyDescent="0.3">
      <c r="A308" s="831" t="s">
        <v>6583</v>
      </c>
      <c r="B308" s="832" t="s">
        <v>6584</v>
      </c>
      <c r="C308" s="832" t="s">
        <v>5586</v>
      </c>
      <c r="D308" s="832" t="s">
        <v>6605</v>
      </c>
      <c r="E308" s="832" t="s">
        <v>6606</v>
      </c>
      <c r="F308" s="849">
        <v>10</v>
      </c>
      <c r="G308" s="849">
        <v>2730</v>
      </c>
      <c r="H308" s="849"/>
      <c r="I308" s="849">
        <v>273</v>
      </c>
      <c r="J308" s="849"/>
      <c r="K308" s="849"/>
      <c r="L308" s="849"/>
      <c r="M308" s="849"/>
      <c r="N308" s="849">
        <v>26</v>
      </c>
      <c r="O308" s="849">
        <v>7124</v>
      </c>
      <c r="P308" s="837"/>
      <c r="Q308" s="850">
        <v>274</v>
      </c>
    </row>
    <row r="309" spans="1:17" ht="14.4" customHeight="1" x14ac:dyDescent="0.3">
      <c r="A309" s="831" t="s">
        <v>6583</v>
      </c>
      <c r="B309" s="832" t="s">
        <v>6584</v>
      </c>
      <c r="C309" s="832" t="s">
        <v>5586</v>
      </c>
      <c r="D309" s="832" t="s">
        <v>6607</v>
      </c>
      <c r="E309" s="832" t="s">
        <v>6608</v>
      </c>
      <c r="F309" s="849">
        <v>38</v>
      </c>
      <c r="G309" s="849">
        <v>5396</v>
      </c>
      <c r="H309" s="849">
        <v>1.0555555555555556</v>
      </c>
      <c r="I309" s="849">
        <v>142</v>
      </c>
      <c r="J309" s="849">
        <v>36</v>
      </c>
      <c r="K309" s="849">
        <v>5112</v>
      </c>
      <c r="L309" s="849">
        <v>1</v>
      </c>
      <c r="M309" s="849">
        <v>142</v>
      </c>
      <c r="N309" s="849">
        <v>41</v>
      </c>
      <c r="O309" s="849">
        <v>5822</v>
      </c>
      <c r="P309" s="837">
        <v>1.1388888888888888</v>
      </c>
      <c r="Q309" s="850">
        <v>142</v>
      </c>
    </row>
    <row r="310" spans="1:17" ht="14.4" customHeight="1" x14ac:dyDescent="0.3">
      <c r="A310" s="831" t="s">
        <v>6583</v>
      </c>
      <c r="B310" s="832" t="s">
        <v>6584</v>
      </c>
      <c r="C310" s="832" t="s">
        <v>5586</v>
      </c>
      <c r="D310" s="832" t="s">
        <v>6609</v>
      </c>
      <c r="E310" s="832" t="s">
        <v>6608</v>
      </c>
      <c r="F310" s="849">
        <v>327</v>
      </c>
      <c r="G310" s="849">
        <v>25506</v>
      </c>
      <c r="H310" s="849">
        <v>1.1934306569343065</v>
      </c>
      <c r="I310" s="849">
        <v>78</v>
      </c>
      <c r="J310" s="849">
        <v>274</v>
      </c>
      <c r="K310" s="849">
        <v>21372</v>
      </c>
      <c r="L310" s="849">
        <v>1</v>
      </c>
      <c r="M310" s="849">
        <v>78</v>
      </c>
      <c r="N310" s="849">
        <v>267</v>
      </c>
      <c r="O310" s="849">
        <v>20826</v>
      </c>
      <c r="P310" s="837">
        <v>0.97445255474452552</v>
      </c>
      <c r="Q310" s="850">
        <v>78</v>
      </c>
    </row>
    <row r="311" spans="1:17" ht="14.4" customHeight="1" x14ac:dyDescent="0.3">
      <c r="A311" s="831" t="s">
        <v>6583</v>
      </c>
      <c r="B311" s="832" t="s">
        <v>6584</v>
      </c>
      <c r="C311" s="832" t="s">
        <v>5586</v>
      </c>
      <c r="D311" s="832" t="s">
        <v>6610</v>
      </c>
      <c r="E311" s="832" t="s">
        <v>6611</v>
      </c>
      <c r="F311" s="849">
        <v>38</v>
      </c>
      <c r="G311" s="849">
        <v>11894</v>
      </c>
      <c r="H311" s="849">
        <v>1.0521939136588818</v>
      </c>
      <c r="I311" s="849">
        <v>313</v>
      </c>
      <c r="J311" s="849">
        <v>36</v>
      </c>
      <c r="K311" s="849">
        <v>11304</v>
      </c>
      <c r="L311" s="849">
        <v>1</v>
      </c>
      <c r="M311" s="849">
        <v>314</v>
      </c>
      <c r="N311" s="849">
        <v>41</v>
      </c>
      <c r="O311" s="849">
        <v>12874</v>
      </c>
      <c r="P311" s="837">
        <v>1.1388888888888888</v>
      </c>
      <c r="Q311" s="850">
        <v>314</v>
      </c>
    </row>
    <row r="312" spans="1:17" ht="14.4" customHeight="1" x14ac:dyDescent="0.3">
      <c r="A312" s="831" t="s">
        <v>6583</v>
      </c>
      <c r="B312" s="832" t="s">
        <v>6584</v>
      </c>
      <c r="C312" s="832" t="s">
        <v>5586</v>
      </c>
      <c r="D312" s="832" t="s">
        <v>6612</v>
      </c>
      <c r="E312" s="832" t="s">
        <v>6613</v>
      </c>
      <c r="F312" s="849">
        <v>13</v>
      </c>
      <c r="G312" s="849">
        <v>6344</v>
      </c>
      <c r="H312" s="849">
        <v>0.74390243902439024</v>
      </c>
      <c r="I312" s="849">
        <v>488</v>
      </c>
      <c r="J312" s="849">
        <v>26</v>
      </c>
      <c r="K312" s="849">
        <v>8528</v>
      </c>
      <c r="L312" s="849">
        <v>1</v>
      </c>
      <c r="M312" s="849">
        <v>328</v>
      </c>
      <c r="N312" s="849">
        <v>12</v>
      </c>
      <c r="O312" s="849">
        <v>3936</v>
      </c>
      <c r="P312" s="837">
        <v>0.46153846153846156</v>
      </c>
      <c r="Q312" s="850">
        <v>328</v>
      </c>
    </row>
    <row r="313" spans="1:17" ht="14.4" customHeight="1" x14ac:dyDescent="0.3">
      <c r="A313" s="831" t="s">
        <v>6583</v>
      </c>
      <c r="B313" s="832" t="s">
        <v>6584</v>
      </c>
      <c r="C313" s="832" t="s">
        <v>5586</v>
      </c>
      <c r="D313" s="832" t="s">
        <v>6614</v>
      </c>
      <c r="E313" s="832" t="s">
        <v>6615</v>
      </c>
      <c r="F313" s="849">
        <v>100</v>
      </c>
      <c r="G313" s="849">
        <v>16300</v>
      </c>
      <c r="H313" s="849">
        <v>0.37593984962406013</v>
      </c>
      <c r="I313" s="849">
        <v>163</v>
      </c>
      <c r="J313" s="849">
        <v>266</v>
      </c>
      <c r="K313" s="849">
        <v>43358</v>
      </c>
      <c r="L313" s="849">
        <v>1</v>
      </c>
      <c r="M313" s="849">
        <v>163</v>
      </c>
      <c r="N313" s="849">
        <v>203</v>
      </c>
      <c r="O313" s="849">
        <v>33089</v>
      </c>
      <c r="P313" s="837">
        <v>0.76315789473684215</v>
      </c>
      <c r="Q313" s="850">
        <v>163</v>
      </c>
    </row>
    <row r="314" spans="1:17" ht="14.4" customHeight="1" x14ac:dyDescent="0.3">
      <c r="A314" s="831" t="s">
        <v>6583</v>
      </c>
      <c r="B314" s="832" t="s">
        <v>6584</v>
      </c>
      <c r="C314" s="832" t="s">
        <v>5586</v>
      </c>
      <c r="D314" s="832" t="s">
        <v>6616</v>
      </c>
      <c r="E314" s="832" t="s">
        <v>6586</v>
      </c>
      <c r="F314" s="849">
        <v>471</v>
      </c>
      <c r="G314" s="849">
        <v>33912</v>
      </c>
      <c r="H314" s="849">
        <v>1.1716417910447761</v>
      </c>
      <c r="I314" s="849">
        <v>72</v>
      </c>
      <c r="J314" s="849">
        <v>402</v>
      </c>
      <c r="K314" s="849">
        <v>28944</v>
      </c>
      <c r="L314" s="849">
        <v>1</v>
      </c>
      <c r="M314" s="849">
        <v>72</v>
      </c>
      <c r="N314" s="849">
        <v>435</v>
      </c>
      <c r="O314" s="849">
        <v>31320</v>
      </c>
      <c r="P314" s="837">
        <v>1.0820895522388059</v>
      </c>
      <c r="Q314" s="850">
        <v>72</v>
      </c>
    </row>
    <row r="315" spans="1:17" ht="14.4" customHeight="1" x14ac:dyDescent="0.3">
      <c r="A315" s="831" t="s">
        <v>6583</v>
      </c>
      <c r="B315" s="832" t="s">
        <v>6584</v>
      </c>
      <c r="C315" s="832" t="s">
        <v>5586</v>
      </c>
      <c r="D315" s="832" t="s">
        <v>6617</v>
      </c>
      <c r="E315" s="832" t="s">
        <v>6618</v>
      </c>
      <c r="F315" s="849">
        <v>27</v>
      </c>
      <c r="G315" s="849">
        <v>6183</v>
      </c>
      <c r="H315" s="849">
        <v>8.9608695652173918</v>
      </c>
      <c r="I315" s="849">
        <v>229</v>
      </c>
      <c r="J315" s="849">
        <v>3</v>
      </c>
      <c r="K315" s="849">
        <v>690</v>
      </c>
      <c r="L315" s="849">
        <v>1</v>
      </c>
      <c r="M315" s="849">
        <v>230</v>
      </c>
      <c r="N315" s="849">
        <v>3</v>
      </c>
      <c r="O315" s="849">
        <v>690</v>
      </c>
      <c r="P315" s="837">
        <v>1</v>
      </c>
      <c r="Q315" s="850">
        <v>230</v>
      </c>
    </row>
    <row r="316" spans="1:17" ht="14.4" customHeight="1" x14ac:dyDescent="0.3">
      <c r="A316" s="831" t="s">
        <v>6583</v>
      </c>
      <c r="B316" s="832" t="s">
        <v>6584</v>
      </c>
      <c r="C316" s="832" t="s">
        <v>5586</v>
      </c>
      <c r="D316" s="832" t="s">
        <v>6619</v>
      </c>
      <c r="E316" s="832" t="s">
        <v>6620</v>
      </c>
      <c r="F316" s="849">
        <v>14</v>
      </c>
      <c r="G316" s="849">
        <v>16954</v>
      </c>
      <c r="H316" s="849">
        <v>0.77777777777777779</v>
      </c>
      <c r="I316" s="849">
        <v>1211</v>
      </c>
      <c r="J316" s="849">
        <v>18</v>
      </c>
      <c r="K316" s="849">
        <v>21798</v>
      </c>
      <c r="L316" s="849">
        <v>1</v>
      </c>
      <c r="M316" s="849">
        <v>1211</v>
      </c>
      <c r="N316" s="849">
        <v>22</v>
      </c>
      <c r="O316" s="849">
        <v>26664</v>
      </c>
      <c r="P316" s="837">
        <v>1.223231489127443</v>
      </c>
      <c r="Q316" s="850">
        <v>1212</v>
      </c>
    </row>
    <row r="317" spans="1:17" ht="14.4" customHeight="1" x14ac:dyDescent="0.3">
      <c r="A317" s="831" t="s">
        <v>6583</v>
      </c>
      <c r="B317" s="832" t="s">
        <v>6584</v>
      </c>
      <c r="C317" s="832" t="s">
        <v>5586</v>
      </c>
      <c r="D317" s="832" t="s">
        <v>6621</v>
      </c>
      <c r="E317" s="832" t="s">
        <v>6622</v>
      </c>
      <c r="F317" s="849">
        <v>33</v>
      </c>
      <c r="G317" s="849">
        <v>3762</v>
      </c>
      <c r="H317" s="849">
        <v>0.76744186046511631</v>
      </c>
      <c r="I317" s="849">
        <v>114</v>
      </c>
      <c r="J317" s="849">
        <v>43</v>
      </c>
      <c r="K317" s="849">
        <v>4902</v>
      </c>
      <c r="L317" s="849">
        <v>1</v>
      </c>
      <c r="M317" s="849">
        <v>114</v>
      </c>
      <c r="N317" s="849">
        <v>45</v>
      </c>
      <c r="O317" s="849">
        <v>5175</v>
      </c>
      <c r="P317" s="837">
        <v>1.0556915544675642</v>
      </c>
      <c r="Q317" s="850">
        <v>115</v>
      </c>
    </row>
    <row r="318" spans="1:17" ht="14.4" customHeight="1" x14ac:dyDescent="0.3">
      <c r="A318" s="831" t="s">
        <v>6583</v>
      </c>
      <c r="B318" s="832" t="s">
        <v>6584</v>
      </c>
      <c r="C318" s="832" t="s">
        <v>5586</v>
      </c>
      <c r="D318" s="832" t="s">
        <v>6623</v>
      </c>
      <c r="E318" s="832" t="s">
        <v>6624</v>
      </c>
      <c r="F318" s="849">
        <v>3</v>
      </c>
      <c r="G318" s="849">
        <v>1038</v>
      </c>
      <c r="H318" s="849">
        <v>2.9913544668587897</v>
      </c>
      <c r="I318" s="849">
        <v>346</v>
      </c>
      <c r="J318" s="849">
        <v>1</v>
      </c>
      <c r="K318" s="849">
        <v>347</v>
      </c>
      <c r="L318" s="849">
        <v>1</v>
      </c>
      <c r="M318" s="849">
        <v>347</v>
      </c>
      <c r="N318" s="849">
        <v>1</v>
      </c>
      <c r="O318" s="849">
        <v>347</v>
      </c>
      <c r="P318" s="837">
        <v>1</v>
      </c>
      <c r="Q318" s="850">
        <v>347</v>
      </c>
    </row>
    <row r="319" spans="1:17" ht="14.4" customHeight="1" x14ac:dyDescent="0.3">
      <c r="A319" s="831" t="s">
        <v>6583</v>
      </c>
      <c r="B319" s="832" t="s">
        <v>6584</v>
      </c>
      <c r="C319" s="832" t="s">
        <v>5586</v>
      </c>
      <c r="D319" s="832" t="s">
        <v>6625</v>
      </c>
      <c r="E319" s="832" t="s">
        <v>6626</v>
      </c>
      <c r="F319" s="849">
        <v>3</v>
      </c>
      <c r="G319" s="849">
        <v>3192</v>
      </c>
      <c r="H319" s="849">
        <v>0.74929577464788732</v>
      </c>
      <c r="I319" s="849">
        <v>1064</v>
      </c>
      <c r="J319" s="849">
        <v>4</v>
      </c>
      <c r="K319" s="849">
        <v>4260</v>
      </c>
      <c r="L319" s="849">
        <v>1</v>
      </c>
      <c r="M319" s="849">
        <v>1065</v>
      </c>
      <c r="N319" s="849">
        <v>4</v>
      </c>
      <c r="O319" s="849">
        <v>4268</v>
      </c>
      <c r="P319" s="837">
        <v>1.0018779342723005</v>
      </c>
      <c r="Q319" s="850">
        <v>1067</v>
      </c>
    </row>
    <row r="320" spans="1:17" ht="14.4" customHeight="1" x14ac:dyDescent="0.3">
      <c r="A320" s="831" t="s">
        <v>6583</v>
      </c>
      <c r="B320" s="832" t="s">
        <v>6584</v>
      </c>
      <c r="C320" s="832" t="s">
        <v>5586</v>
      </c>
      <c r="D320" s="832" t="s">
        <v>6627</v>
      </c>
      <c r="E320" s="832" t="s">
        <v>6628</v>
      </c>
      <c r="F320" s="849">
        <v>2</v>
      </c>
      <c r="G320" s="849">
        <v>602</v>
      </c>
      <c r="H320" s="849">
        <v>0.66445916114790282</v>
      </c>
      <c r="I320" s="849">
        <v>301</v>
      </c>
      <c r="J320" s="849">
        <v>3</v>
      </c>
      <c r="K320" s="849">
        <v>906</v>
      </c>
      <c r="L320" s="849">
        <v>1</v>
      </c>
      <c r="M320" s="849">
        <v>302</v>
      </c>
      <c r="N320" s="849">
        <v>2</v>
      </c>
      <c r="O320" s="849">
        <v>604</v>
      </c>
      <c r="P320" s="837">
        <v>0.66666666666666663</v>
      </c>
      <c r="Q320" s="850">
        <v>302</v>
      </c>
    </row>
    <row r="321" spans="1:17" ht="14.4" customHeight="1" x14ac:dyDescent="0.3">
      <c r="A321" s="831" t="s">
        <v>6583</v>
      </c>
      <c r="B321" s="832" t="s">
        <v>6584</v>
      </c>
      <c r="C321" s="832" t="s">
        <v>5586</v>
      </c>
      <c r="D321" s="832" t="s">
        <v>6629</v>
      </c>
      <c r="E321" s="832" t="s">
        <v>6630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815</v>
      </c>
      <c r="P321" s="837"/>
      <c r="Q321" s="850">
        <v>815</v>
      </c>
    </row>
    <row r="322" spans="1:17" ht="14.4" customHeight="1" x14ac:dyDescent="0.3">
      <c r="A322" s="831" t="s">
        <v>6583</v>
      </c>
      <c r="B322" s="832" t="s">
        <v>6584</v>
      </c>
      <c r="C322" s="832" t="s">
        <v>5586</v>
      </c>
      <c r="D322" s="832" t="s">
        <v>6631</v>
      </c>
      <c r="E322" s="832" t="s">
        <v>6632</v>
      </c>
      <c r="F322" s="849"/>
      <c r="G322" s="849"/>
      <c r="H322" s="849"/>
      <c r="I322" s="849"/>
      <c r="J322" s="849">
        <v>1</v>
      </c>
      <c r="K322" s="849">
        <v>751</v>
      </c>
      <c r="L322" s="849">
        <v>1</v>
      </c>
      <c r="M322" s="849">
        <v>751</v>
      </c>
      <c r="N322" s="849"/>
      <c r="O322" s="849"/>
      <c r="P322" s="837"/>
      <c r="Q322" s="850"/>
    </row>
    <row r="323" spans="1:17" ht="14.4" customHeight="1" x14ac:dyDescent="0.3">
      <c r="A323" s="831" t="s">
        <v>6633</v>
      </c>
      <c r="B323" s="832" t="s">
        <v>6634</v>
      </c>
      <c r="C323" s="832" t="s">
        <v>5586</v>
      </c>
      <c r="D323" s="832" t="s">
        <v>6635</v>
      </c>
      <c r="E323" s="832" t="s">
        <v>6636</v>
      </c>
      <c r="F323" s="849">
        <v>52</v>
      </c>
      <c r="G323" s="849">
        <v>3016</v>
      </c>
      <c r="H323" s="849">
        <v>2.4761904761904763</v>
      </c>
      <c r="I323" s="849">
        <v>58</v>
      </c>
      <c r="J323" s="849">
        <v>21</v>
      </c>
      <c r="K323" s="849">
        <v>1218</v>
      </c>
      <c r="L323" s="849">
        <v>1</v>
      </c>
      <c r="M323" s="849">
        <v>58</v>
      </c>
      <c r="N323" s="849">
        <v>42</v>
      </c>
      <c r="O323" s="849">
        <v>2436</v>
      </c>
      <c r="P323" s="837">
        <v>2</v>
      </c>
      <c r="Q323" s="850">
        <v>58</v>
      </c>
    </row>
    <row r="324" spans="1:17" ht="14.4" customHeight="1" x14ac:dyDescent="0.3">
      <c r="A324" s="831" t="s">
        <v>6633</v>
      </c>
      <c r="B324" s="832" t="s">
        <v>6634</v>
      </c>
      <c r="C324" s="832" t="s">
        <v>5586</v>
      </c>
      <c r="D324" s="832" t="s">
        <v>6637</v>
      </c>
      <c r="E324" s="832" t="s">
        <v>6638</v>
      </c>
      <c r="F324" s="849">
        <v>18</v>
      </c>
      <c r="G324" s="849">
        <v>3222</v>
      </c>
      <c r="H324" s="849">
        <v>1.0529411764705883</v>
      </c>
      <c r="I324" s="849">
        <v>179</v>
      </c>
      <c r="J324" s="849">
        <v>17</v>
      </c>
      <c r="K324" s="849">
        <v>3060</v>
      </c>
      <c r="L324" s="849">
        <v>1</v>
      </c>
      <c r="M324" s="849">
        <v>180</v>
      </c>
      <c r="N324" s="849">
        <v>36</v>
      </c>
      <c r="O324" s="849">
        <v>6480</v>
      </c>
      <c r="P324" s="837">
        <v>2.1176470588235294</v>
      </c>
      <c r="Q324" s="850">
        <v>180</v>
      </c>
    </row>
    <row r="325" spans="1:17" ht="14.4" customHeight="1" x14ac:dyDescent="0.3">
      <c r="A325" s="831" t="s">
        <v>6633</v>
      </c>
      <c r="B325" s="832" t="s">
        <v>6634</v>
      </c>
      <c r="C325" s="832" t="s">
        <v>5586</v>
      </c>
      <c r="D325" s="832" t="s">
        <v>6639</v>
      </c>
      <c r="E325" s="832" t="s">
        <v>6640</v>
      </c>
      <c r="F325" s="849">
        <v>41</v>
      </c>
      <c r="G325" s="849">
        <v>13735</v>
      </c>
      <c r="H325" s="849">
        <v>1.0219494047619047</v>
      </c>
      <c r="I325" s="849">
        <v>335</v>
      </c>
      <c r="J325" s="849">
        <v>40</v>
      </c>
      <c r="K325" s="849">
        <v>13440</v>
      </c>
      <c r="L325" s="849">
        <v>1</v>
      </c>
      <c r="M325" s="849">
        <v>336</v>
      </c>
      <c r="N325" s="849">
        <v>57</v>
      </c>
      <c r="O325" s="849">
        <v>19209</v>
      </c>
      <c r="P325" s="837">
        <v>1.4292410714285715</v>
      </c>
      <c r="Q325" s="850">
        <v>337</v>
      </c>
    </row>
    <row r="326" spans="1:17" ht="14.4" customHeight="1" x14ac:dyDescent="0.3">
      <c r="A326" s="831" t="s">
        <v>6633</v>
      </c>
      <c r="B326" s="832" t="s">
        <v>6634</v>
      </c>
      <c r="C326" s="832" t="s">
        <v>5586</v>
      </c>
      <c r="D326" s="832" t="s">
        <v>6641</v>
      </c>
      <c r="E326" s="832" t="s">
        <v>6642</v>
      </c>
      <c r="F326" s="849">
        <v>20</v>
      </c>
      <c r="G326" s="849">
        <v>9160</v>
      </c>
      <c r="H326" s="849">
        <v>1.1086903897361413</v>
      </c>
      <c r="I326" s="849">
        <v>458</v>
      </c>
      <c r="J326" s="849">
        <v>18</v>
      </c>
      <c r="K326" s="849">
        <v>8262</v>
      </c>
      <c r="L326" s="849">
        <v>1</v>
      </c>
      <c r="M326" s="849">
        <v>459</v>
      </c>
      <c r="N326" s="849">
        <v>28</v>
      </c>
      <c r="O326" s="849">
        <v>12852</v>
      </c>
      <c r="P326" s="837">
        <v>1.5555555555555556</v>
      </c>
      <c r="Q326" s="850">
        <v>459</v>
      </c>
    </row>
    <row r="327" spans="1:17" ht="14.4" customHeight="1" x14ac:dyDescent="0.3">
      <c r="A327" s="831" t="s">
        <v>6633</v>
      </c>
      <c r="B327" s="832" t="s">
        <v>6634</v>
      </c>
      <c r="C327" s="832" t="s">
        <v>5586</v>
      </c>
      <c r="D327" s="832" t="s">
        <v>6643</v>
      </c>
      <c r="E327" s="832" t="s">
        <v>6644</v>
      </c>
      <c r="F327" s="849">
        <v>243</v>
      </c>
      <c r="G327" s="849">
        <v>84807</v>
      </c>
      <c r="H327" s="849">
        <v>1.3135135135135134</v>
      </c>
      <c r="I327" s="849">
        <v>349</v>
      </c>
      <c r="J327" s="849">
        <v>185</v>
      </c>
      <c r="K327" s="849">
        <v>64565</v>
      </c>
      <c r="L327" s="849">
        <v>1</v>
      </c>
      <c r="M327" s="849">
        <v>349</v>
      </c>
      <c r="N327" s="849">
        <v>376</v>
      </c>
      <c r="O327" s="849">
        <v>131600</v>
      </c>
      <c r="P327" s="837">
        <v>2.0382560210640439</v>
      </c>
      <c r="Q327" s="850">
        <v>350</v>
      </c>
    </row>
    <row r="328" spans="1:17" ht="14.4" customHeight="1" x14ac:dyDescent="0.3">
      <c r="A328" s="831" t="s">
        <v>6633</v>
      </c>
      <c r="B328" s="832" t="s">
        <v>6634</v>
      </c>
      <c r="C328" s="832" t="s">
        <v>5586</v>
      </c>
      <c r="D328" s="832" t="s">
        <v>5601</v>
      </c>
      <c r="E328" s="832" t="s">
        <v>5602</v>
      </c>
      <c r="F328" s="849">
        <v>1</v>
      </c>
      <c r="G328" s="849">
        <v>49</v>
      </c>
      <c r="H328" s="849"/>
      <c r="I328" s="849">
        <v>49</v>
      </c>
      <c r="J328" s="849"/>
      <c r="K328" s="849"/>
      <c r="L328" s="849"/>
      <c r="M328" s="849"/>
      <c r="N328" s="849">
        <v>1</v>
      </c>
      <c r="O328" s="849">
        <v>49</v>
      </c>
      <c r="P328" s="837"/>
      <c r="Q328" s="850">
        <v>49</v>
      </c>
    </row>
    <row r="329" spans="1:17" ht="14.4" customHeight="1" x14ac:dyDescent="0.3">
      <c r="A329" s="831" t="s">
        <v>6633</v>
      </c>
      <c r="B329" s="832" t="s">
        <v>6634</v>
      </c>
      <c r="C329" s="832" t="s">
        <v>5586</v>
      </c>
      <c r="D329" s="832" t="s">
        <v>6645</v>
      </c>
      <c r="E329" s="832" t="s">
        <v>6646</v>
      </c>
      <c r="F329" s="849"/>
      <c r="G329" s="849"/>
      <c r="H329" s="849"/>
      <c r="I329" s="849"/>
      <c r="J329" s="849">
        <v>4</v>
      </c>
      <c r="K329" s="849">
        <v>1564</v>
      </c>
      <c r="L329" s="849">
        <v>1</v>
      </c>
      <c r="M329" s="849">
        <v>391</v>
      </c>
      <c r="N329" s="849">
        <v>5</v>
      </c>
      <c r="O329" s="849">
        <v>1960</v>
      </c>
      <c r="P329" s="837">
        <v>1.2531969309462916</v>
      </c>
      <c r="Q329" s="850">
        <v>392</v>
      </c>
    </row>
    <row r="330" spans="1:17" ht="14.4" customHeight="1" x14ac:dyDescent="0.3">
      <c r="A330" s="831" t="s">
        <v>6633</v>
      </c>
      <c r="B330" s="832" t="s">
        <v>6634</v>
      </c>
      <c r="C330" s="832" t="s">
        <v>5586</v>
      </c>
      <c r="D330" s="832" t="s">
        <v>6178</v>
      </c>
      <c r="E330" s="832" t="s">
        <v>6179</v>
      </c>
      <c r="F330" s="849">
        <v>3</v>
      </c>
      <c r="G330" s="849">
        <v>2112</v>
      </c>
      <c r="H330" s="849">
        <v>0.37446808510638296</v>
      </c>
      <c r="I330" s="849">
        <v>704</v>
      </c>
      <c r="J330" s="849">
        <v>8</v>
      </c>
      <c r="K330" s="849">
        <v>5640</v>
      </c>
      <c r="L330" s="849">
        <v>1</v>
      </c>
      <c r="M330" s="849">
        <v>705</v>
      </c>
      <c r="N330" s="849">
        <v>13</v>
      </c>
      <c r="O330" s="849">
        <v>9191</v>
      </c>
      <c r="P330" s="837">
        <v>1.6296099290780142</v>
      </c>
      <c r="Q330" s="850">
        <v>707</v>
      </c>
    </row>
    <row r="331" spans="1:17" ht="14.4" customHeight="1" x14ac:dyDescent="0.3">
      <c r="A331" s="831" t="s">
        <v>6633</v>
      </c>
      <c r="B331" s="832" t="s">
        <v>6634</v>
      </c>
      <c r="C331" s="832" t="s">
        <v>5586</v>
      </c>
      <c r="D331" s="832" t="s">
        <v>6647</v>
      </c>
      <c r="E331" s="832" t="s">
        <v>6648</v>
      </c>
      <c r="F331" s="849">
        <v>1</v>
      </c>
      <c r="G331" s="849">
        <v>147</v>
      </c>
      <c r="H331" s="849"/>
      <c r="I331" s="849">
        <v>147</v>
      </c>
      <c r="J331" s="849"/>
      <c r="K331" s="849"/>
      <c r="L331" s="849"/>
      <c r="M331" s="849"/>
      <c r="N331" s="849">
        <v>4</v>
      </c>
      <c r="O331" s="849">
        <v>592</v>
      </c>
      <c r="P331" s="837"/>
      <c r="Q331" s="850">
        <v>148</v>
      </c>
    </row>
    <row r="332" spans="1:17" ht="14.4" customHeight="1" x14ac:dyDescent="0.3">
      <c r="A332" s="831" t="s">
        <v>6633</v>
      </c>
      <c r="B332" s="832" t="s">
        <v>6634</v>
      </c>
      <c r="C332" s="832" t="s">
        <v>5586</v>
      </c>
      <c r="D332" s="832" t="s">
        <v>6649</v>
      </c>
      <c r="E332" s="832" t="s">
        <v>6650</v>
      </c>
      <c r="F332" s="849">
        <v>2</v>
      </c>
      <c r="G332" s="849">
        <v>608</v>
      </c>
      <c r="H332" s="849">
        <v>0.39868852459016396</v>
      </c>
      <c r="I332" s="849">
        <v>304</v>
      </c>
      <c r="J332" s="849">
        <v>5</v>
      </c>
      <c r="K332" s="849">
        <v>1525</v>
      </c>
      <c r="L332" s="849">
        <v>1</v>
      </c>
      <c r="M332" s="849">
        <v>305</v>
      </c>
      <c r="N332" s="849"/>
      <c r="O332" s="849"/>
      <c r="P332" s="837"/>
      <c r="Q332" s="850"/>
    </row>
    <row r="333" spans="1:17" ht="14.4" customHeight="1" x14ac:dyDescent="0.3">
      <c r="A333" s="831" t="s">
        <v>6633</v>
      </c>
      <c r="B333" s="832" t="s">
        <v>6634</v>
      </c>
      <c r="C333" s="832" t="s">
        <v>5586</v>
      </c>
      <c r="D333" s="832" t="s">
        <v>6651</v>
      </c>
      <c r="E333" s="832" t="s">
        <v>6652</v>
      </c>
      <c r="F333" s="849">
        <v>28</v>
      </c>
      <c r="G333" s="849">
        <v>13832</v>
      </c>
      <c r="H333" s="849">
        <v>1.1666666666666667</v>
      </c>
      <c r="I333" s="849">
        <v>494</v>
      </c>
      <c r="J333" s="849">
        <v>24</v>
      </c>
      <c r="K333" s="849">
        <v>11856</v>
      </c>
      <c r="L333" s="849">
        <v>1</v>
      </c>
      <c r="M333" s="849">
        <v>494</v>
      </c>
      <c r="N333" s="849">
        <v>44</v>
      </c>
      <c r="O333" s="849">
        <v>21780</v>
      </c>
      <c r="P333" s="837">
        <v>1.8370445344129556</v>
      </c>
      <c r="Q333" s="850">
        <v>495</v>
      </c>
    </row>
    <row r="334" spans="1:17" ht="14.4" customHeight="1" x14ac:dyDescent="0.3">
      <c r="A334" s="831" t="s">
        <v>6633</v>
      </c>
      <c r="B334" s="832" t="s">
        <v>6634</v>
      </c>
      <c r="C334" s="832" t="s">
        <v>5586</v>
      </c>
      <c r="D334" s="832" t="s">
        <v>6653</v>
      </c>
      <c r="E334" s="832" t="s">
        <v>6654</v>
      </c>
      <c r="F334" s="849">
        <v>31</v>
      </c>
      <c r="G334" s="849">
        <v>11470</v>
      </c>
      <c r="H334" s="849">
        <v>0.91176470588235292</v>
      </c>
      <c r="I334" s="849">
        <v>370</v>
      </c>
      <c r="J334" s="849">
        <v>34</v>
      </c>
      <c r="K334" s="849">
        <v>12580</v>
      </c>
      <c r="L334" s="849">
        <v>1</v>
      </c>
      <c r="M334" s="849">
        <v>370</v>
      </c>
      <c r="N334" s="849">
        <v>45</v>
      </c>
      <c r="O334" s="849">
        <v>16695</v>
      </c>
      <c r="P334" s="837">
        <v>1.3271065182829889</v>
      </c>
      <c r="Q334" s="850">
        <v>371</v>
      </c>
    </row>
    <row r="335" spans="1:17" ht="14.4" customHeight="1" x14ac:dyDescent="0.3">
      <c r="A335" s="831" t="s">
        <v>6633</v>
      </c>
      <c r="B335" s="832" t="s">
        <v>6634</v>
      </c>
      <c r="C335" s="832" t="s">
        <v>5586</v>
      </c>
      <c r="D335" s="832" t="s">
        <v>6655</v>
      </c>
      <c r="E335" s="832" t="s">
        <v>6656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6226</v>
      </c>
      <c r="P335" s="837"/>
      <c r="Q335" s="850">
        <v>3113</v>
      </c>
    </row>
    <row r="336" spans="1:17" ht="14.4" customHeight="1" x14ac:dyDescent="0.3">
      <c r="A336" s="831" t="s">
        <v>6633</v>
      </c>
      <c r="B336" s="832" t="s">
        <v>6634</v>
      </c>
      <c r="C336" s="832" t="s">
        <v>5586</v>
      </c>
      <c r="D336" s="832" t="s">
        <v>5665</v>
      </c>
      <c r="E336" s="832" t="s">
        <v>5666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12</v>
      </c>
      <c r="P336" s="837"/>
      <c r="Q336" s="850">
        <v>12</v>
      </c>
    </row>
    <row r="337" spans="1:17" ht="14.4" customHeight="1" x14ac:dyDescent="0.3">
      <c r="A337" s="831" t="s">
        <v>6633</v>
      </c>
      <c r="B337" s="832" t="s">
        <v>6634</v>
      </c>
      <c r="C337" s="832" t="s">
        <v>5586</v>
      </c>
      <c r="D337" s="832" t="s">
        <v>6657</v>
      </c>
      <c r="E337" s="832" t="s">
        <v>6658</v>
      </c>
      <c r="F337" s="849">
        <v>2</v>
      </c>
      <c r="G337" s="849">
        <v>222</v>
      </c>
      <c r="H337" s="849"/>
      <c r="I337" s="849">
        <v>111</v>
      </c>
      <c r="J337" s="849"/>
      <c r="K337" s="849"/>
      <c r="L337" s="849"/>
      <c r="M337" s="849"/>
      <c r="N337" s="849">
        <v>2</v>
      </c>
      <c r="O337" s="849">
        <v>224</v>
      </c>
      <c r="P337" s="837"/>
      <c r="Q337" s="850">
        <v>112</v>
      </c>
    </row>
    <row r="338" spans="1:17" ht="14.4" customHeight="1" x14ac:dyDescent="0.3">
      <c r="A338" s="831" t="s">
        <v>6633</v>
      </c>
      <c r="B338" s="832" t="s">
        <v>6634</v>
      </c>
      <c r="C338" s="832" t="s">
        <v>5586</v>
      </c>
      <c r="D338" s="832" t="s">
        <v>6659</v>
      </c>
      <c r="E338" s="832" t="s">
        <v>6660</v>
      </c>
      <c r="F338" s="849"/>
      <c r="G338" s="849"/>
      <c r="H338" s="849"/>
      <c r="I338" s="849"/>
      <c r="J338" s="849">
        <v>1</v>
      </c>
      <c r="K338" s="849">
        <v>125</v>
      </c>
      <c r="L338" s="849">
        <v>1</v>
      </c>
      <c r="M338" s="849">
        <v>125</v>
      </c>
      <c r="N338" s="849"/>
      <c r="O338" s="849"/>
      <c r="P338" s="837"/>
      <c r="Q338" s="850"/>
    </row>
    <row r="339" spans="1:17" ht="14.4" customHeight="1" x14ac:dyDescent="0.3">
      <c r="A339" s="831" t="s">
        <v>6633</v>
      </c>
      <c r="B339" s="832" t="s">
        <v>6634</v>
      </c>
      <c r="C339" s="832" t="s">
        <v>5586</v>
      </c>
      <c r="D339" s="832" t="s">
        <v>6180</v>
      </c>
      <c r="E339" s="832" t="s">
        <v>6181</v>
      </c>
      <c r="F339" s="849"/>
      <c r="G339" s="849"/>
      <c r="H339" s="849"/>
      <c r="I339" s="849"/>
      <c r="J339" s="849">
        <v>1</v>
      </c>
      <c r="K339" s="849">
        <v>495</v>
      </c>
      <c r="L339" s="849">
        <v>1</v>
      </c>
      <c r="M339" s="849">
        <v>495</v>
      </c>
      <c r="N339" s="849">
        <v>5</v>
      </c>
      <c r="O339" s="849">
        <v>2480</v>
      </c>
      <c r="P339" s="837">
        <v>5.0101010101010104</v>
      </c>
      <c r="Q339" s="850">
        <v>496</v>
      </c>
    </row>
    <row r="340" spans="1:17" ht="14.4" customHeight="1" x14ac:dyDescent="0.3">
      <c r="A340" s="831" t="s">
        <v>6633</v>
      </c>
      <c r="B340" s="832" t="s">
        <v>6634</v>
      </c>
      <c r="C340" s="832" t="s">
        <v>5586</v>
      </c>
      <c r="D340" s="832" t="s">
        <v>5669</v>
      </c>
      <c r="E340" s="832" t="s">
        <v>5670</v>
      </c>
      <c r="F340" s="849">
        <v>1</v>
      </c>
      <c r="G340" s="849">
        <v>1283</v>
      </c>
      <c r="H340" s="849">
        <v>0.99844357976653697</v>
      </c>
      <c r="I340" s="849">
        <v>1283</v>
      </c>
      <c r="J340" s="849">
        <v>1</v>
      </c>
      <c r="K340" s="849">
        <v>1285</v>
      </c>
      <c r="L340" s="849">
        <v>1</v>
      </c>
      <c r="M340" s="849">
        <v>1285</v>
      </c>
      <c r="N340" s="849"/>
      <c r="O340" s="849"/>
      <c r="P340" s="837"/>
      <c r="Q340" s="850"/>
    </row>
    <row r="341" spans="1:17" ht="14.4" customHeight="1" x14ac:dyDescent="0.3">
      <c r="A341" s="831" t="s">
        <v>6633</v>
      </c>
      <c r="B341" s="832" t="s">
        <v>6634</v>
      </c>
      <c r="C341" s="832" t="s">
        <v>5586</v>
      </c>
      <c r="D341" s="832" t="s">
        <v>6661</v>
      </c>
      <c r="E341" s="832" t="s">
        <v>6662</v>
      </c>
      <c r="F341" s="849">
        <v>43</v>
      </c>
      <c r="G341" s="849">
        <v>19608</v>
      </c>
      <c r="H341" s="849">
        <v>1.1621621621621621</v>
      </c>
      <c r="I341" s="849">
        <v>456</v>
      </c>
      <c r="J341" s="849">
        <v>37</v>
      </c>
      <c r="K341" s="849">
        <v>16872</v>
      </c>
      <c r="L341" s="849">
        <v>1</v>
      </c>
      <c r="M341" s="849">
        <v>456</v>
      </c>
      <c r="N341" s="849">
        <v>72</v>
      </c>
      <c r="O341" s="849">
        <v>32976</v>
      </c>
      <c r="P341" s="837">
        <v>1.9544807965860598</v>
      </c>
      <c r="Q341" s="850">
        <v>458</v>
      </c>
    </row>
    <row r="342" spans="1:17" ht="14.4" customHeight="1" x14ac:dyDescent="0.3">
      <c r="A342" s="831" t="s">
        <v>6633</v>
      </c>
      <c r="B342" s="832" t="s">
        <v>6634</v>
      </c>
      <c r="C342" s="832" t="s">
        <v>5586</v>
      </c>
      <c r="D342" s="832" t="s">
        <v>6663</v>
      </c>
      <c r="E342" s="832" t="s">
        <v>6664</v>
      </c>
      <c r="F342" s="849">
        <v>6</v>
      </c>
      <c r="G342" s="849">
        <v>348</v>
      </c>
      <c r="H342" s="849">
        <v>0.54545454545454541</v>
      </c>
      <c r="I342" s="849">
        <v>58</v>
      </c>
      <c r="J342" s="849">
        <v>11</v>
      </c>
      <c r="K342" s="849">
        <v>638</v>
      </c>
      <c r="L342" s="849">
        <v>1</v>
      </c>
      <c r="M342" s="849">
        <v>58</v>
      </c>
      <c r="N342" s="849">
        <v>6</v>
      </c>
      <c r="O342" s="849">
        <v>348</v>
      </c>
      <c r="P342" s="837">
        <v>0.54545454545454541</v>
      </c>
      <c r="Q342" s="850">
        <v>58</v>
      </c>
    </row>
    <row r="343" spans="1:17" ht="14.4" customHeight="1" x14ac:dyDescent="0.3">
      <c r="A343" s="831" t="s">
        <v>6633</v>
      </c>
      <c r="B343" s="832" t="s">
        <v>6634</v>
      </c>
      <c r="C343" s="832" t="s">
        <v>5586</v>
      </c>
      <c r="D343" s="832" t="s">
        <v>6665</v>
      </c>
      <c r="E343" s="832" t="s">
        <v>6666</v>
      </c>
      <c r="F343" s="849"/>
      <c r="G343" s="849"/>
      <c r="H343" s="849"/>
      <c r="I343" s="849"/>
      <c r="J343" s="849">
        <v>1</v>
      </c>
      <c r="K343" s="849">
        <v>2173</v>
      </c>
      <c r="L343" s="849">
        <v>1</v>
      </c>
      <c r="M343" s="849">
        <v>2173</v>
      </c>
      <c r="N343" s="849"/>
      <c r="O343" s="849"/>
      <c r="P343" s="837"/>
      <c r="Q343" s="850"/>
    </row>
    <row r="344" spans="1:17" ht="14.4" customHeight="1" x14ac:dyDescent="0.3">
      <c r="A344" s="831" t="s">
        <v>6633</v>
      </c>
      <c r="B344" s="832" t="s">
        <v>6634</v>
      </c>
      <c r="C344" s="832" t="s">
        <v>5586</v>
      </c>
      <c r="D344" s="832" t="s">
        <v>6667</v>
      </c>
      <c r="E344" s="832" t="s">
        <v>6668</v>
      </c>
      <c r="F344" s="849">
        <v>3</v>
      </c>
      <c r="G344" s="849">
        <v>525</v>
      </c>
      <c r="H344" s="849">
        <v>0.37286931818181818</v>
      </c>
      <c r="I344" s="849">
        <v>175</v>
      </c>
      <c r="J344" s="849">
        <v>8</v>
      </c>
      <c r="K344" s="849">
        <v>1408</v>
      </c>
      <c r="L344" s="849">
        <v>1</v>
      </c>
      <c r="M344" s="849">
        <v>176</v>
      </c>
      <c r="N344" s="849">
        <v>18</v>
      </c>
      <c r="O344" s="849">
        <v>3168</v>
      </c>
      <c r="P344" s="837">
        <v>2.25</v>
      </c>
      <c r="Q344" s="850">
        <v>176</v>
      </c>
    </row>
    <row r="345" spans="1:17" ht="14.4" customHeight="1" x14ac:dyDescent="0.3">
      <c r="A345" s="831" t="s">
        <v>6633</v>
      </c>
      <c r="B345" s="832" t="s">
        <v>6634</v>
      </c>
      <c r="C345" s="832" t="s">
        <v>5586</v>
      </c>
      <c r="D345" s="832" t="s">
        <v>6184</v>
      </c>
      <c r="E345" s="832" t="s">
        <v>6185</v>
      </c>
      <c r="F345" s="849">
        <v>12</v>
      </c>
      <c r="G345" s="849">
        <v>1020</v>
      </c>
      <c r="H345" s="849">
        <v>0.66666666666666663</v>
      </c>
      <c r="I345" s="849">
        <v>85</v>
      </c>
      <c r="J345" s="849">
        <v>18</v>
      </c>
      <c r="K345" s="849">
        <v>1530</v>
      </c>
      <c r="L345" s="849">
        <v>1</v>
      </c>
      <c r="M345" s="849">
        <v>85</v>
      </c>
      <c r="N345" s="849">
        <v>36</v>
      </c>
      <c r="O345" s="849">
        <v>3096</v>
      </c>
      <c r="P345" s="837">
        <v>2.0235294117647058</v>
      </c>
      <c r="Q345" s="850">
        <v>86</v>
      </c>
    </row>
    <row r="346" spans="1:17" ht="14.4" customHeight="1" x14ac:dyDescent="0.3">
      <c r="A346" s="831" t="s">
        <v>6633</v>
      </c>
      <c r="B346" s="832" t="s">
        <v>6634</v>
      </c>
      <c r="C346" s="832" t="s">
        <v>5586</v>
      </c>
      <c r="D346" s="832" t="s">
        <v>6669</v>
      </c>
      <c r="E346" s="832" t="s">
        <v>6670</v>
      </c>
      <c r="F346" s="849">
        <v>18</v>
      </c>
      <c r="G346" s="849">
        <v>3042</v>
      </c>
      <c r="H346" s="849">
        <v>1.9882352941176471</v>
      </c>
      <c r="I346" s="849">
        <v>169</v>
      </c>
      <c r="J346" s="849">
        <v>9</v>
      </c>
      <c r="K346" s="849">
        <v>1530</v>
      </c>
      <c r="L346" s="849">
        <v>1</v>
      </c>
      <c r="M346" s="849">
        <v>170</v>
      </c>
      <c r="N346" s="849">
        <v>28</v>
      </c>
      <c r="O346" s="849">
        <v>4760</v>
      </c>
      <c r="P346" s="837">
        <v>3.1111111111111112</v>
      </c>
      <c r="Q346" s="850">
        <v>170</v>
      </c>
    </row>
    <row r="347" spans="1:17" ht="14.4" customHeight="1" x14ac:dyDescent="0.3">
      <c r="A347" s="831" t="s">
        <v>6633</v>
      </c>
      <c r="B347" s="832" t="s">
        <v>6634</v>
      </c>
      <c r="C347" s="832" t="s">
        <v>5586</v>
      </c>
      <c r="D347" s="832" t="s">
        <v>5679</v>
      </c>
      <c r="E347" s="832" t="s">
        <v>5680</v>
      </c>
      <c r="F347" s="849">
        <v>4</v>
      </c>
      <c r="G347" s="849">
        <v>4044</v>
      </c>
      <c r="H347" s="849">
        <v>0.57086391869000563</v>
      </c>
      <c r="I347" s="849">
        <v>1011</v>
      </c>
      <c r="J347" s="849">
        <v>7</v>
      </c>
      <c r="K347" s="849">
        <v>7084</v>
      </c>
      <c r="L347" s="849">
        <v>1</v>
      </c>
      <c r="M347" s="849">
        <v>1012</v>
      </c>
      <c r="N347" s="849"/>
      <c r="O347" s="849"/>
      <c r="P347" s="837"/>
      <c r="Q347" s="850"/>
    </row>
    <row r="348" spans="1:17" ht="14.4" customHeight="1" x14ac:dyDescent="0.3">
      <c r="A348" s="831" t="s">
        <v>6633</v>
      </c>
      <c r="B348" s="832" t="s">
        <v>6634</v>
      </c>
      <c r="C348" s="832" t="s">
        <v>5586</v>
      </c>
      <c r="D348" s="832" t="s">
        <v>6188</v>
      </c>
      <c r="E348" s="832" t="s">
        <v>6189</v>
      </c>
      <c r="F348" s="849">
        <v>1</v>
      </c>
      <c r="G348" s="849">
        <v>176</v>
      </c>
      <c r="H348" s="849"/>
      <c r="I348" s="849">
        <v>176</v>
      </c>
      <c r="J348" s="849"/>
      <c r="K348" s="849"/>
      <c r="L348" s="849"/>
      <c r="M348" s="849"/>
      <c r="N348" s="849">
        <v>1</v>
      </c>
      <c r="O348" s="849">
        <v>177</v>
      </c>
      <c r="P348" s="837"/>
      <c r="Q348" s="850">
        <v>177</v>
      </c>
    </row>
    <row r="349" spans="1:17" ht="14.4" customHeight="1" x14ac:dyDescent="0.3">
      <c r="A349" s="831" t="s">
        <v>6633</v>
      </c>
      <c r="B349" s="832" t="s">
        <v>6634</v>
      </c>
      <c r="C349" s="832" t="s">
        <v>5586</v>
      </c>
      <c r="D349" s="832" t="s">
        <v>5681</v>
      </c>
      <c r="E349" s="832" t="s">
        <v>5682</v>
      </c>
      <c r="F349" s="849">
        <v>7</v>
      </c>
      <c r="G349" s="849">
        <v>16058</v>
      </c>
      <c r="H349" s="849">
        <v>3.495428820200261</v>
      </c>
      <c r="I349" s="849">
        <v>2294</v>
      </c>
      <c r="J349" s="849">
        <v>2</v>
      </c>
      <c r="K349" s="849">
        <v>4594</v>
      </c>
      <c r="L349" s="849">
        <v>1</v>
      </c>
      <c r="M349" s="849">
        <v>2297</v>
      </c>
      <c r="N349" s="849"/>
      <c r="O349" s="849"/>
      <c r="P349" s="837"/>
      <c r="Q349" s="850"/>
    </row>
    <row r="350" spans="1:17" ht="14.4" customHeight="1" x14ac:dyDescent="0.3">
      <c r="A350" s="831" t="s">
        <v>6633</v>
      </c>
      <c r="B350" s="832" t="s">
        <v>6634</v>
      </c>
      <c r="C350" s="832" t="s">
        <v>5586</v>
      </c>
      <c r="D350" s="832" t="s">
        <v>6190</v>
      </c>
      <c r="E350" s="832" t="s">
        <v>6191</v>
      </c>
      <c r="F350" s="849">
        <v>3</v>
      </c>
      <c r="G350" s="849">
        <v>789</v>
      </c>
      <c r="H350" s="849">
        <v>0.49810606060606061</v>
      </c>
      <c r="I350" s="849">
        <v>263</v>
      </c>
      <c r="J350" s="849">
        <v>6</v>
      </c>
      <c r="K350" s="849">
        <v>1584</v>
      </c>
      <c r="L350" s="849">
        <v>1</v>
      </c>
      <c r="M350" s="849">
        <v>264</v>
      </c>
      <c r="N350" s="849">
        <v>4</v>
      </c>
      <c r="O350" s="849">
        <v>1056</v>
      </c>
      <c r="P350" s="837">
        <v>0.66666666666666663</v>
      </c>
      <c r="Q350" s="850">
        <v>264</v>
      </c>
    </row>
    <row r="351" spans="1:17" ht="14.4" customHeight="1" x14ac:dyDescent="0.3">
      <c r="A351" s="831" t="s">
        <v>6633</v>
      </c>
      <c r="B351" s="832" t="s">
        <v>6634</v>
      </c>
      <c r="C351" s="832" t="s">
        <v>5586</v>
      </c>
      <c r="D351" s="832" t="s">
        <v>6671</v>
      </c>
      <c r="E351" s="832" t="s">
        <v>6672</v>
      </c>
      <c r="F351" s="849">
        <v>13</v>
      </c>
      <c r="G351" s="849">
        <v>27690</v>
      </c>
      <c r="H351" s="849">
        <v>2.1656499296105114</v>
      </c>
      <c r="I351" s="849">
        <v>2130</v>
      </c>
      <c r="J351" s="849">
        <v>6</v>
      </c>
      <c r="K351" s="849">
        <v>12786</v>
      </c>
      <c r="L351" s="849">
        <v>1</v>
      </c>
      <c r="M351" s="849">
        <v>2131</v>
      </c>
      <c r="N351" s="849">
        <v>34</v>
      </c>
      <c r="O351" s="849">
        <v>72556</v>
      </c>
      <c r="P351" s="837">
        <v>5.6746441420303455</v>
      </c>
      <c r="Q351" s="850">
        <v>2134</v>
      </c>
    </row>
    <row r="352" spans="1:17" ht="14.4" customHeight="1" x14ac:dyDescent="0.3">
      <c r="A352" s="831" t="s">
        <v>6633</v>
      </c>
      <c r="B352" s="832" t="s">
        <v>6634</v>
      </c>
      <c r="C352" s="832" t="s">
        <v>5586</v>
      </c>
      <c r="D352" s="832" t="s">
        <v>6673</v>
      </c>
      <c r="E352" s="832" t="s">
        <v>6674</v>
      </c>
      <c r="F352" s="849">
        <v>1</v>
      </c>
      <c r="G352" s="849">
        <v>423</v>
      </c>
      <c r="H352" s="849"/>
      <c r="I352" s="849">
        <v>423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6633</v>
      </c>
      <c r="B353" s="832" t="s">
        <v>6634</v>
      </c>
      <c r="C353" s="832" t="s">
        <v>5586</v>
      </c>
      <c r="D353" s="832" t="s">
        <v>6675</v>
      </c>
      <c r="E353" s="832" t="s">
        <v>6676</v>
      </c>
      <c r="F353" s="849">
        <v>1</v>
      </c>
      <c r="G353" s="849">
        <v>288</v>
      </c>
      <c r="H353" s="849">
        <v>0.9965397923875432</v>
      </c>
      <c r="I353" s="849">
        <v>288</v>
      </c>
      <c r="J353" s="849">
        <v>1</v>
      </c>
      <c r="K353" s="849">
        <v>289</v>
      </c>
      <c r="L353" s="849">
        <v>1</v>
      </c>
      <c r="M353" s="849">
        <v>289</v>
      </c>
      <c r="N353" s="849">
        <v>2</v>
      </c>
      <c r="O353" s="849">
        <v>578</v>
      </c>
      <c r="P353" s="837">
        <v>2</v>
      </c>
      <c r="Q353" s="850">
        <v>289</v>
      </c>
    </row>
    <row r="354" spans="1:17" ht="14.4" customHeight="1" x14ac:dyDescent="0.3">
      <c r="A354" s="831" t="s">
        <v>6633</v>
      </c>
      <c r="B354" s="832" t="s">
        <v>6634</v>
      </c>
      <c r="C354" s="832" t="s">
        <v>5586</v>
      </c>
      <c r="D354" s="832" t="s">
        <v>6677</v>
      </c>
      <c r="E354" s="832" t="s">
        <v>6678</v>
      </c>
      <c r="F354" s="849"/>
      <c r="G354" s="849"/>
      <c r="H354" s="849"/>
      <c r="I354" s="849"/>
      <c r="J354" s="849">
        <v>2</v>
      </c>
      <c r="K354" s="849">
        <v>628</v>
      </c>
      <c r="L354" s="849">
        <v>1</v>
      </c>
      <c r="M354" s="849">
        <v>314</v>
      </c>
      <c r="N354" s="849"/>
      <c r="O354" s="849"/>
      <c r="P354" s="837"/>
      <c r="Q354" s="850"/>
    </row>
    <row r="355" spans="1:17" ht="14.4" customHeight="1" x14ac:dyDescent="0.3">
      <c r="A355" s="831" t="s">
        <v>6633</v>
      </c>
      <c r="B355" s="832" t="s">
        <v>6634</v>
      </c>
      <c r="C355" s="832" t="s">
        <v>5586</v>
      </c>
      <c r="D355" s="832" t="s">
        <v>6679</v>
      </c>
      <c r="E355" s="832" t="s">
        <v>6680</v>
      </c>
      <c r="F355" s="849"/>
      <c r="G355" s="849"/>
      <c r="H355" s="849"/>
      <c r="I355" s="849"/>
      <c r="J355" s="849">
        <v>1</v>
      </c>
      <c r="K355" s="849">
        <v>0</v>
      </c>
      <c r="L355" s="849"/>
      <c r="M355" s="849">
        <v>0</v>
      </c>
      <c r="N355" s="849">
        <v>1</v>
      </c>
      <c r="O355" s="849">
        <v>0</v>
      </c>
      <c r="P355" s="837"/>
      <c r="Q355" s="850">
        <v>0</v>
      </c>
    </row>
    <row r="356" spans="1:17" ht="14.4" customHeight="1" x14ac:dyDescent="0.3">
      <c r="A356" s="831" t="s">
        <v>6633</v>
      </c>
      <c r="B356" s="832" t="s">
        <v>6634</v>
      </c>
      <c r="C356" s="832" t="s">
        <v>5586</v>
      </c>
      <c r="D356" s="832" t="s">
        <v>6681</v>
      </c>
      <c r="E356" s="832" t="s">
        <v>6682</v>
      </c>
      <c r="F356" s="849"/>
      <c r="G356" s="849"/>
      <c r="H356" s="849"/>
      <c r="I356" s="849"/>
      <c r="J356" s="849"/>
      <c r="K356" s="849"/>
      <c r="L356" s="849"/>
      <c r="M356" s="849"/>
      <c r="N356" s="849">
        <v>4</v>
      </c>
      <c r="O356" s="849">
        <v>19116</v>
      </c>
      <c r="P356" s="837"/>
      <c r="Q356" s="850">
        <v>4779</v>
      </c>
    </row>
    <row r="357" spans="1:17" ht="14.4" customHeight="1" x14ac:dyDescent="0.3">
      <c r="A357" s="831" t="s">
        <v>6633</v>
      </c>
      <c r="B357" s="832" t="s">
        <v>6634</v>
      </c>
      <c r="C357" s="832" t="s">
        <v>5586</v>
      </c>
      <c r="D357" s="832" t="s">
        <v>6683</v>
      </c>
      <c r="E357" s="832" t="s">
        <v>6684</v>
      </c>
      <c r="F357" s="849"/>
      <c r="G357" s="849"/>
      <c r="H357" s="849"/>
      <c r="I357" s="849"/>
      <c r="J357" s="849"/>
      <c r="K357" s="849"/>
      <c r="L357" s="849"/>
      <c r="M357" s="849"/>
      <c r="N357" s="849">
        <v>2</v>
      </c>
      <c r="O357" s="849">
        <v>1218</v>
      </c>
      <c r="P357" s="837"/>
      <c r="Q357" s="850">
        <v>609</v>
      </c>
    </row>
    <row r="358" spans="1:17" ht="14.4" customHeight="1" x14ac:dyDescent="0.3">
      <c r="A358" s="831" t="s">
        <v>6633</v>
      </c>
      <c r="B358" s="832" t="s">
        <v>6634</v>
      </c>
      <c r="C358" s="832" t="s">
        <v>5586</v>
      </c>
      <c r="D358" s="832" t="s">
        <v>6685</v>
      </c>
      <c r="E358" s="832" t="s">
        <v>6686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2840</v>
      </c>
      <c r="P358" s="837"/>
      <c r="Q358" s="850">
        <v>2840</v>
      </c>
    </row>
    <row r="359" spans="1:17" ht="14.4" customHeight="1" x14ac:dyDescent="0.3">
      <c r="A359" s="831" t="s">
        <v>6633</v>
      </c>
      <c r="B359" s="832" t="s">
        <v>6634</v>
      </c>
      <c r="C359" s="832" t="s">
        <v>5586</v>
      </c>
      <c r="D359" s="832" t="s">
        <v>6687</v>
      </c>
      <c r="E359" s="832" t="s">
        <v>6688</v>
      </c>
      <c r="F359" s="849"/>
      <c r="G359" s="849"/>
      <c r="H359" s="849"/>
      <c r="I359" s="849"/>
      <c r="J359" s="849"/>
      <c r="K359" s="849"/>
      <c r="L359" s="849"/>
      <c r="M359" s="849"/>
      <c r="N359" s="849">
        <v>8</v>
      </c>
      <c r="O359" s="849">
        <v>60600</v>
      </c>
      <c r="P359" s="837"/>
      <c r="Q359" s="850">
        <v>7575</v>
      </c>
    </row>
    <row r="360" spans="1:17" ht="14.4" customHeight="1" x14ac:dyDescent="0.3">
      <c r="A360" s="831" t="s">
        <v>6689</v>
      </c>
      <c r="B360" s="832" t="s">
        <v>6690</v>
      </c>
      <c r="C360" s="832" t="s">
        <v>5586</v>
      </c>
      <c r="D360" s="832" t="s">
        <v>6691</v>
      </c>
      <c r="E360" s="832" t="s">
        <v>6692</v>
      </c>
      <c r="F360" s="849">
        <v>379</v>
      </c>
      <c r="G360" s="849">
        <v>65567</v>
      </c>
      <c r="H360" s="849">
        <v>1.5661157024793388</v>
      </c>
      <c r="I360" s="849">
        <v>173</v>
      </c>
      <c r="J360" s="849">
        <v>242</v>
      </c>
      <c r="K360" s="849">
        <v>41866</v>
      </c>
      <c r="L360" s="849">
        <v>1</v>
      </c>
      <c r="M360" s="849">
        <v>173</v>
      </c>
      <c r="N360" s="849">
        <v>298</v>
      </c>
      <c r="O360" s="849">
        <v>51852</v>
      </c>
      <c r="P360" s="837">
        <v>1.2385229064157073</v>
      </c>
      <c r="Q360" s="850">
        <v>174</v>
      </c>
    </row>
    <row r="361" spans="1:17" ht="14.4" customHeight="1" x14ac:dyDescent="0.3">
      <c r="A361" s="831" t="s">
        <v>6689</v>
      </c>
      <c r="B361" s="832" t="s">
        <v>6690</v>
      </c>
      <c r="C361" s="832" t="s">
        <v>5586</v>
      </c>
      <c r="D361" s="832" t="s">
        <v>6693</v>
      </c>
      <c r="E361" s="832" t="s">
        <v>6694</v>
      </c>
      <c r="F361" s="849">
        <v>75</v>
      </c>
      <c r="G361" s="849">
        <v>87975</v>
      </c>
      <c r="H361" s="849">
        <v>1.6121495327102804</v>
      </c>
      <c r="I361" s="849">
        <v>1173</v>
      </c>
      <c r="J361" s="849">
        <v>51</v>
      </c>
      <c r="K361" s="849">
        <v>54570</v>
      </c>
      <c r="L361" s="849">
        <v>1</v>
      </c>
      <c r="M361" s="849">
        <v>1070</v>
      </c>
      <c r="N361" s="849">
        <v>604</v>
      </c>
      <c r="O361" s="849">
        <v>646280</v>
      </c>
      <c r="P361" s="837">
        <v>11.843137254901961</v>
      </c>
      <c r="Q361" s="850">
        <v>1070</v>
      </c>
    </row>
    <row r="362" spans="1:17" ht="14.4" customHeight="1" x14ac:dyDescent="0.3">
      <c r="A362" s="831" t="s">
        <v>6689</v>
      </c>
      <c r="B362" s="832" t="s">
        <v>6690</v>
      </c>
      <c r="C362" s="832" t="s">
        <v>5586</v>
      </c>
      <c r="D362" s="832" t="s">
        <v>6695</v>
      </c>
      <c r="E362" s="832" t="s">
        <v>6696</v>
      </c>
      <c r="F362" s="849">
        <v>1335</v>
      </c>
      <c r="G362" s="849">
        <v>54735</v>
      </c>
      <c r="H362" s="849">
        <v>0.88665521933519087</v>
      </c>
      <c r="I362" s="849">
        <v>41</v>
      </c>
      <c r="J362" s="849">
        <v>1342</v>
      </c>
      <c r="K362" s="849">
        <v>61732</v>
      </c>
      <c r="L362" s="849">
        <v>1</v>
      </c>
      <c r="M362" s="849">
        <v>46</v>
      </c>
      <c r="N362" s="849">
        <v>1173</v>
      </c>
      <c r="O362" s="849">
        <v>53958</v>
      </c>
      <c r="P362" s="837">
        <v>0.87406855439642328</v>
      </c>
      <c r="Q362" s="850">
        <v>46</v>
      </c>
    </row>
    <row r="363" spans="1:17" ht="14.4" customHeight="1" x14ac:dyDescent="0.3">
      <c r="A363" s="831" t="s">
        <v>6689</v>
      </c>
      <c r="B363" s="832" t="s">
        <v>6690</v>
      </c>
      <c r="C363" s="832" t="s">
        <v>5586</v>
      </c>
      <c r="D363" s="832" t="s">
        <v>6603</v>
      </c>
      <c r="E363" s="832" t="s">
        <v>6604</v>
      </c>
      <c r="F363" s="849">
        <v>95</v>
      </c>
      <c r="G363" s="849">
        <v>36480</v>
      </c>
      <c r="H363" s="849">
        <v>0.48446858524017583</v>
      </c>
      <c r="I363" s="849">
        <v>384</v>
      </c>
      <c r="J363" s="849">
        <v>217</v>
      </c>
      <c r="K363" s="849">
        <v>75299</v>
      </c>
      <c r="L363" s="849">
        <v>1</v>
      </c>
      <c r="M363" s="849">
        <v>347</v>
      </c>
      <c r="N363" s="849">
        <v>243</v>
      </c>
      <c r="O363" s="849">
        <v>84321</v>
      </c>
      <c r="P363" s="837">
        <v>1.1198156682027649</v>
      </c>
      <c r="Q363" s="850">
        <v>347</v>
      </c>
    </row>
    <row r="364" spans="1:17" ht="14.4" customHeight="1" x14ac:dyDescent="0.3">
      <c r="A364" s="831" t="s">
        <v>6689</v>
      </c>
      <c r="B364" s="832" t="s">
        <v>6690</v>
      </c>
      <c r="C364" s="832" t="s">
        <v>5586</v>
      </c>
      <c r="D364" s="832" t="s">
        <v>6697</v>
      </c>
      <c r="E364" s="832" t="s">
        <v>6698</v>
      </c>
      <c r="F364" s="849"/>
      <c r="G364" s="849"/>
      <c r="H364" s="849"/>
      <c r="I364" s="849"/>
      <c r="J364" s="849">
        <v>2</v>
      </c>
      <c r="K364" s="849">
        <v>102</v>
      </c>
      <c r="L364" s="849">
        <v>1</v>
      </c>
      <c r="M364" s="849">
        <v>51</v>
      </c>
      <c r="N364" s="849">
        <v>4</v>
      </c>
      <c r="O364" s="849">
        <v>204</v>
      </c>
      <c r="P364" s="837">
        <v>2</v>
      </c>
      <c r="Q364" s="850">
        <v>51</v>
      </c>
    </row>
    <row r="365" spans="1:17" ht="14.4" customHeight="1" x14ac:dyDescent="0.3">
      <c r="A365" s="831" t="s">
        <v>6689</v>
      </c>
      <c r="B365" s="832" t="s">
        <v>6690</v>
      </c>
      <c r="C365" s="832" t="s">
        <v>5586</v>
      </c>
      <c r="D365" s="832" t="s">
        <v>6699</v>
      </c>
      <c r="E365" s="832" t="s">
        <v>6700</v>
      </c>
      <c r="F365" s="849">
        <v>128</v>
      </c>
      <c r="G365" s="849">
        <v>57088</v>
      </c>
      <c r="H365" s="849">
        <v>0.47618570975760305</v>
      </c>
      <c r="I365" s="849">
        <v>446</v>
      </c>
      <c r="J365" s="849">
        <v>318</v>
      </c>
      <c r="K365" s="849">
        <v>119886</v>
      </c>
      <c r="L365" s="849">
        <v>1</v>
      </c>
      <c r="M365" s="849">
        <v>377</v>
      </c>
      <c r="N365" s="849">
        <v>381</v>
      </c>
      <c r="O365" s="849">
        <v>143637</v>
      </c>
      <c r="P365" s="837">
        <v>1.1981132075471699</v>
      </c>
      <c r="Q365" s="850">
        <v>377</v>
      </c>
    </row>
    <row r="366" spans="1:17" ht="14.4" customHeight="1" x14ac:dyDescent="0.3">
      <c r="A366" s="831" t="s">
        <v>6689</v>
      </c>
      <c r="B366" s="832" t="s">
        <v>6690</v>
      </c>
      <c r="C366" s="832" t="s">
        <v>5586</v>
      </c>
      <c r="D366" s="832" t="s">
        <v>6701</v>
      </c>
      <c r="E366" s="832" t="s">
        <v>6702</v>
      </c>
      <c r="F366" s="849">
        <v>20</v>
      </c>
      <c r="G366" s="849">
        <v>840</v>
      </c>
      <c r="H366" s="849">
        <v>1.0741687979539642</v>
      </c>
      <c r="I366" s="849">
        <v>42</v>
      </c>
      <c r="J366" s="849">
        <v>23</v>
      </c>
      <c r="K366" s="849">
        <v>782</v>
      </c>
      <c r="L366" s="849">
        <v>1</v>
      </c>
      <c r="M366" s="849">
        <v>34</v>
      </c>
      <c r="N366" s="849">
        <v>15</v>
      </c>
      <c r="O366" s="849">
        <v>510</v>
      </c>
      <c r="P366" s="837">
        <v>0.65217391304347827</v>
      </c>
      <c r="Q366" s="850">
        <v>34</v>
      </c>
    </row>
    <row r="367" spans="1:17" ht="14.4" customHeight="1" x14ac:dyDescent="0.3">
      <c r="A367" s="831" t="s">
        <v>6689</v>
      </c>
      <c r="B367" s="832" t="s">
        <v>6690</v>
      </c>
      <c r="C367" s="832" t="s">
        <v>5586</v>
      </c>
      <c r="D367" s="832" t="s">
        <v>6703</v>
      </c>
      <c r="E367" s="832" t="s">
        <v>6704</v>
      </c>
      <c r="F367" s="849">
        <v>142</v>
      </c>
      <c r="G367" s="849">
        <v>69864</v>
      </c>
      <c r="H367" s="849">
        <v>0.63188741362468792</v>
      </c>
      <c r="I367" s="849">
        <v>492</v>
      </c>
      <c r="J367" s="849">
        <v>211</v>
      </c>
      <c r="K367" s="849">
        <v>110564</v>
      </c>
      <c r="L367" s="849">
        <v>1</v>
      </c>
      <c r="M367" s="849">
        <v>524</v>
      </c>
      <c r="N367" s="849">
        <v>270</v>
      </c>
      <c r="O367" s="849">
        <v>141480</v>
      </c>
      <c r="P367" s="837">
        <v>1.2796208530805686</v>
      </c>
      <c r="Q367" s="850">
        <v>524</v>
      </c>
    </row>
    <row r="368" spans="1:17" ht="14.4" customHeight="1" x14ac:dyDescent="0.3">
      <c r="A368" s="831" t="s">
        <v>6689</v>
      </c>
      <c r="B368" s="832" t="s">
        <v>6690</v>
      </c>
      <c r="C368" s="832" t="s">
        <v>5586</v>
      </c>
      <c r="D368" s="832" t="s">
        <v>6705</v>
      </c>
      <c r="E368" s="832" t="s">
        <v>6706</v>
      </c>
      <c r="F368" s="849">
        <v>252</v>
      </c>
      <c r="G368" s="849">
        <v>7812</v>
      </c>
      <c r="H368" s="849">
        <v>0.71755304491595484</v>
      </c>
      <c r="I368" s="849">
        <v>31</v>
      </c>
      <c r="J368" s="849">
        <v>191</v>
      </c>
      <c r="K368" s="849">
        <v>10887</v>
      </c>
      <c r="L368" s="849">
        <v>1</v>
      </c>
      <c r="M368" s="849">
        <v>57</v>
      </c>
      <c r="N368" s="849">
        <v>260</v>
      </c>
      <c r="O368" s="849">
        <v>14820</v>
      </c>
      <c r="P368" s="837">
        <v>1.3612565445026179</v>
      </c>
      <c r="Q368" s="850">
        <v>57</v>
      </c>
    </row>
    <row r="369" spans="1:17" ht="14.4" customHeight="1" x14ac:dyDescent="0.3">
      <c r="A369" s="831" t="s">
        <v>6689</v>
      </c>
      <c r="B369" s="832" t="s">
        <v>6690</v>
      </c>
      <c r="C369" s="832" t="s">
        <v>5586</v>
      </c>
      <c r="D369" s="832" t="s">
        <v>6707</v>
      </c>
      <c r="E369" s="832" t="s">
        <v>6708</v>
      </c>
      <c r="F369" s="849">
        <v>4</v>
      </c>
      <c r="G369" s="849">
        <v>832</v>
      </c>
      <c r="H369" s="849">
        <v>0.33766233766233766</v>
      </c>
      <c r="I369" s="849">
        <v>208</v>
      </c>
      <c r="J369" s="849">
        <v>11</v>
      </c>
      <c r="K369" s="849">
        <v>2464</v>
      </c>
      <c r="L369" s="849">
        <v>1</v>
      </c>
      <c r="M369" s="849">
        <v>224</v>
      </c>
      <c r="N369" s="849">
        <v>7</v>
      </c>
      <c r="O369" s="849">
        <v>1575</v>
      </c>
      <c r="P369" s="837">
        <v>0.63920454545454541</v>
      </c>
      <c r="Q369" s="850">
        <v>225</v>
      </c>
    </row>
    <row r="370" spans="1:17" ht="14.4" customHeight="1" x14ac:dyDescent="0.3">
      <c r="A370" s="831" t="s">
        <v>6689</v>
      </c>
      <c r="B370" s="832" t="s">
        <v>6690</v>
      </c>
      <c r="C370" s="832" t="s">
        <v>5586</v>
      </c>
      <c r="D370" s="832" t="s">
        <v>6709</v>
      </c>
      <c r="E370" s="832" t="s">
        <v>6710</v>
      </c>
      <c r="F370" s="849">
        <v>3</v>
      </c>
      <c r="G370" s="849">
        <v>1152</v>
      </c>
      <c r="H370" s="849">
        <v>0.1893802400131514</v>
      </c>
      <c r="I370" s="849">
        <v>384</v>
      </c>
      <c r="J370" s="849">
        <v>11</v>
      </c>
      <c r="K370" s="849">
        <v>6083</v>
      </c>
      <c r="L370" s="849">
        <v>1</v>
      </c>
      <c r="M370" s="849">
        <v>553</v>
      </c>
      <c r="N370" s="849">
        <v>5</v>
      </c>
      <c r="O370" s="849">
        <v>2770</v>
      </c>
      <c r="P370" s="837">
        <v>0.45536741739273384</v>
      </c>
      <c r="Q370" s="850">
        <v>554</v>
      </c>
    </row>
    <row r="371" spans="1:17" ht="14.4" customHeight="1" x14ac:dyDescent="0.3">
      <c r="A371" s="831" t="s">
        <v>6689</v>
      </c>
      <c r="B371" s="832" t="s">
        <v>6690</v>
      </c>
      <c r="C371" s="832" t="s">
        <v>5586</v>
      </c>
      <c r="D371" s="832" t="s">
        <v>6711</v>
      </c>
      <c r="E371" s="832" t="s">
        <v>6712</v>
      </c>
      <c r="F371" s="849"/>
      <c r="G371" s="849"/>
      <c r="H371" s="849"/>
      <c r="I371" s="849"/>
      <c r="J371" s="849"/>
      <c r="K371" s="849"/>
      <c r="L371" s="849"/>
      <c r="M371" s="849"/>
      <c r="N371" s="849">
        <v>2</v>
      </c>
      <c r="O371" s="849">
        <v>428</v>
      </c>
      <c r="P371" s="837"/>
      <c r="Q371" s="850">
        <v>214</v>
      </c>
    </row>
    <row r="372" spans="1:17" ht="14.4" customHeight="1" x14ac:dyDescent="0.3">
      <c r="A372" s="831" t="s">
        <v>6689</v>
      </c>
      <c r="B372" s="832" t="s">
        <v>6690</v>
      </c>
      <c r="C372" s="832" t="s">
        <v>5586</v>
      </c>
      <c r="D372" s="832" t="s">
        <v>6713</v>
      </c>
      <c r="E372" s="832" t="s">
        <v>6714</v>
      </c>
      <c r="F372" s="849"/>
      <c r="G372" s="849"/>
      <c r="H372" s="849"/>
      <c r="I372" s="849"/>
      <c r="J372" s="849">
        <v>6</v>
      </c>
      <c r="K372" s="849">
        <v>846</v>
      </c>
      <c r="L372" s="849">
        <v>1</v>
      </c>
      <c r="M372" s="849">
        <v>141</v>
      </c>
      <c r="N372" s="849">
        <v>2</v>
      </c>
      <c r="O372" s="849">
        <v>284</v>
      </c>
      <c r="P372" s="837">
        <v>0.33569739952718675</v>
      </c>
      <c r="Q372" s="850">
        <v>142</v>
      </c>
    </row>
    <row r="373" spans="1:17" ht="14.4" customHeight="1" x14ac:dyDescent="0.3">
      <c r="A373" s="831" t="s">
        <v>6689</v>
      </c>
      <c r="B373" s="832" t="s">
        <v>6690</v>
      </c>
      <c r="C373" s="832" t="s">
        <v>5586</v>
      </c>
      <c r="D373" s="832" t="s">
        <v>6715</v>
      </c>
      <c r="E373" s="832" t="s">
        <v>6716</v>
      </c>
      <c r="F373" s="849">
        <v>1282</v>
      </c>
      <c r="G373" s="849">
        <v>178198</v>
      </c>
      <c r="H373" s="849">
        <v>1.0164272921206037</v>
      </c>
      <c r="I373" s="849">
        <v>139</v>
      </c>
      <c r="J373" s="849">
        <v>1226</v>
      </c>
      <c r="K373" s="849">
        <v>175318</v>
      </c>
      <c r="L373" s="849">
        <v>1</v>
      </c>
      <c r="M373" s="849">
        <v>143</v>
      </c>
      <c r="N373" s="849">
        <v>1344</v>
      </c>
      <c r="O373" s="849">
        <v>192192</v>
      </c>
      <c r="P373" s="837">
        <v>1.0962479608482871</v>
      </c>
      <c r="Q373" s="850">
        <v>143</v>
      </c>
    </row>
    <row r="374" spans="1:17" ht="14.4" customHeight="1" x14ac:dyDescent="0.3">
      <c r="A374" s="831" t="s">
        <v>6689</v>
      </c>
      <c r="B374" s="832" t="s">
        <v>6690</v>
      </c>
      <c r="C374" s="832" t="s">
        <v>5586</v>
      </c>
      <c r="D374" s="832" t="s">
        <v>6717</v>
      </c>
      <c r="E374" s="832" t="s">
        <v>6718</v>
      </c>
      <c r="F374" s="849">
        <v>343</v>
      </c>
      <c r="G374" s="849">
        <v>35329</v>
      </c>
      <c r="H374" s="849">
        <v>1.8613804004214962</v>
      </c>
      <c r="I374" s="849">
        <v>103</v>
      </c>
      <c r="J374" s="849">
        <v>292</v>
      </c>
      <c r="K374" s="849">
        <v>18980</v>
      </c>
      <c r="L374" s="849">
        <v>1</v>
      </c>
      <c r="M374" s="849">
        <v>65</v>
      </c>
      <c r="N374" s="849">
        <v>391</v>
      </c>
      <c r="O374" s="849">
        <v>25415</v>
      </c>
      <c r="P374" s="837">
        <v>1.3390410958904109</v>
      </c>
      <c r="Q374" s="850">
        <v>65</v>
      </c>
    </row>
    <row r="375" spans="1:17" ht="14.4" customHeight="1" x14ac:dyDescent="0.3">
      <c r="A375" s="831" t="s">
        <v>6689</v>
      </c>
      <c r="B375" s="832" t="s">
        <v>6690</v>
      </c>
      <c r="C375" s="832" t="s">
        <v>5586</v>
      </c>
      <c r="D375" s="832" t="s">
        <v>6719</v>
      </c>
      <c r="E375" s="832" t="s">
        <v>6720</v>
      </c>
      <c r="F375" s="849">
        <v>741</v>
      </c>
      <c r="G375" s="849">
        <v>86697</v>
      </c>
      <c r="H375" s="849">
        <v>0.63557122749398864</v>
      </c>
      <c r="I375" s="849">
        <v>117</v>
      </c>
      <c r="J375" s="849">
        <v>1003</v>
      </c>
      <c r="K375" s="849">
        <v>136408</v>
      </c>
      <c r="L375" s="849">
        <v>1</v>
      </c>
      <c r="M375" s="849">
        <v>136</v>
      </c>
      <c r="N375" s="849">
        <v>1035</v>
      </c>
      <c r="O375" s="849">
        <v>141795</v>
      </c>
      <c r="P375" s="837">
        <v>1.0394918186616622</v>
      </c>
      <c r="Q375" s="850">
        <v>137</v>
      </c>
    </row>
    <row r="376" spans="1:17" ht="14.4" customHeight="1" x14ac:dyDescent="0.3">
      <c r="A376" s="831" t="s">
        <v>6689</v>
      </c>
      <c r="B376" s="832" t="s">
        <v>6690</v>
      </c>
      <c r="C376" s="832" t="s">
        <v>5586</v>
      </c>
      <c r="D376" s="832" t="s">
        <v>6721</v>
      </c>
      <c r="E376" s="832" t="s">
        <v>6722</v>
      </c>
      <c r="F376" s="849">
        <v>50</v>
      </c>
      <c r="G376" s="849">
        <v>4550</v>
      </c>
      <c r="H376" s="849">
        <v>0.92592592592592593</v>
      </c>
      <c r="I376" s="849">
        <v>91</v>
      </c>
      <c r="J376" s="849">
        <v>54</v>
      </c>
      <c r="K376" s="849">
        <v>4914</v>
      </c>
      <c r="L376" s="849">
        <v>1</v>
      </c>
      <c r="M376" s="849">
        <v>91</v>
      </c>
      <c r="N376" s="849">
        <v>73</v>
      </c>
      <c r="O376" s="849">
        <v>6643</v>
      </c>
      <c r="P376" s="837">
        <v>1.3518518518518519</v>
      </c>
      <c r="Q376" s="850">
        <v>91</v>
      </c>
    </row>
    <row r="377" spans="1:17" ht="14.4" customHeight="1" x14ac:dyDescent="0.3">
      <c r="A377" s="831" t="s">
        <v>6689</v>
      </c>
      <c r="B377" s="832" t="s">
        <v>6690</v>
      </c>
      <c r="C377" s="832" t="s">
        <v>5586</v>
      </c>
      <c r="D377" s="832" t="s">
        <v>6723</v>
      </c>
      <c r="E377" s="832" t="s">
        <v>6724</v>
      </c>
      <c r="F377" s="849">
        <v>2</v>
      </c>
      <c r="G377" s="849">
        <v>198</v>
      </c>
      <c r="H377" s="849"/>
      <c r="I377" s="849">
        <v>99</v>
      </c>
      <c r="J377" s="849"/>
      <c r="K377" s="849"/>
      <c r="L377" s="849"/>
      <c r="M377" s="849"/>
      <c r="N377" s="849">
        <v>1</v>
      </c>
      <c r="O377" s="849">
        <v>138</v>
      </c>
      <c r="P377" s="837"/>
      <c r="Q377" s="850">
        <v>138</v>
      </c>
    </row>
    <row r="378" spans="1:17" ht="14.4" customHeight="1" x14ac:dyDescent="0.3">
      <c r="A378" s="831" t="s">
        <v>6689</v>
      </c>
      <c r="B378" s="832" t="s">
        <v>6690</v>
      </c>
      <c r="C378" s="832" t="s">
        <v>5586</v>
      </c>
      <c r="D378" s="832" t="s">
        <v>6725</v>
      </c>
      <c r="E378" s="832" t="s">
        <v>6726</v>
      </c>
      <c r="F378" s="849">
        <v>33</v>
      </c>
      <c r="G378" s="849">
        <v>693</v>
      </c>
      <c r="H378" s="849">
        <v>0.13125000000000001</v>
      </c>
      <c r="I378" s="849">
        <v>21</v>
      </c>
      <c r="J378" s="849">
        <v>80</v>
      </c>
      <c r="K378" s="849">
        <v>5280</v>
      </c>
      <c r="L378" s="849">
        <v>1</v>
      </c>
      <c r="M378" s="849">
        <v>66</v>
      </c>
      <c r="N378" s="849">
        <v>44</v>
      </c>
      <c r="O378" s="849">
        <v>2904</v>
      </c>
      <c r="P378" s="837">
        <v>0.55000000000000004</v>
      </c>
      <c r="Q378" s="850">
        <v>66</v>
      </c>
    </row>
    <row r="379" spans="1:17" ht="14.4" customHeight="1" x14ac:dyDescent="0.3">
      <c r="A379" s="831" t="s">
        <v>6689</v>
      </c>
      <c r="B379" s="832" t="s">
        <v>6690</v>
      </c>
      <c r="C379" s="832" t="s">
        <v>5586</v>
      </c>
      <c r="D379" s="832" t="s">
        <v>6612</v>
      </c>
      <c r="E379" s="832" t="s">
        <v>6613</v>
      </c>
      <c r="F379" s="849">
        <v>489</v>
      </c>
      <c r="G379" s="849">
        <v>238632</v>
      </c>
      <c r="H379" s="849">
        <v>2.8530846484935437</v>
      </c>
      <c r="I379" s="849">
        <v>488</v>
      </c>
      <c r="J379" s="849">
        <v>255</v>
      </c>
      <c r="K379" s="849">
        <v>83640</v>
      </c>
      <c r="L379" s="849">
        <v>1</v>
      </c>
      <c r="M379" s="849">
        <v>328</v>
      </c>
      <c r="N379" s="849">
        <v>125</v>
      </c>
      <c r="O379" s="849">
        <v>41000</v>
      </c>
      <c r="P379" s="837">
        <v>0.49019607843137253</v>
      </c>
      <c r="Q379" s="850">
        <v>328</v>
      </c>
    </row>
    <row r="380" spans="1:17" ht="14.4" customHeight="1" x14ac:dyDescent="0.3">
      <c r="A380" s="831" t="s">
        <v>6689</v>
      </c>
      <c r="B380" s="832" t="s">
        <v>6690</v>
      </c>
      <c r="C380" s="832" t="s">
        <v>5586</v>
      </c>
      <c r="D380" s="832" t="s">
        <v>6727</v>
      </c>
      <c r="E380" s="832" t="s">
        <v>6728</v>
      </c>
      <c r="F380" s="849">
        <v>116</v>
      </c>
      <c r="G380" s="849">
        <v>4756</v>
      </c>
      <c r="H380" s="849">
        <v>1.0971164936562861</v>
      </c>
      <c r="I380" s="849">
        <v>41</v>
      </c>
      <c r="J380" s="849">
        <v>85</v>
      </c>
      <c r="K380" s="849">
        <v>4335</v>
      </c>
      <c r="L380" s="849">
        <v>1</v>
      </c>
      <c r="M380" s="849">
        <v>51</v>
      </c>
      <c r="N380" s="849">
        <v>100</v>
      </c>
      <c r="O380" s="849">
        <v>5100</v>
      </c>
      <c r="P380" s="837">
        <v>1.1764705882352942</v>
      </c>
      <c r="Q380" s="850">
        <v>51</v>
      </c>
    </row>
    <row r="381" spans="1:17" ht="14.4" customHeight="1" x14ac:dyDescent="0.3">
      <c r="A381" s="831" t="s">
        <v>6689</v>
      </c>
      <c r="B381" s="832" t="s">
        <v>6690</v>
      </c>
      <c r="C381" s="832" t="s">
        <v>5586</v>
      </c>
      <c r="D381" s="832" t="s">
        <v>6729</v>
      </c>
      <c r="E381" s="832" t="s">
        <v>6730</v>
      </c>
      <c r="F381" s="849">
        <v>6</v>
      </c>
      <c r="G381" s="849">
        <v>1338</v>
      </c>
      <c r="H381" s="849">
        <v>1.2927536231884058</v>
      </c>
      <c r="I381" s="849">
        <v>223</v>
      </c>
      <c r="J381" s="849">
        <v>5</v>
      </c>
      <c r="K381" s="849">
        <v>1035</v>
      </c>
      <c r="L381" s="849">
        <v>1</v>
      </c>
      <c r="M381" s="849">
        <v>207</v>
      </c>
      <c r="N381" s="849">
        <v>2</v>
      </c>
      <c r="O381" s="849">
        <v>414</v>
      </c>
      <c r="P381" s="837">
        <v>0.4</v>
      </c>
      <c r="Q381" s="850">
        <v>207</v>
      </c>
    </row>
    <row r="382" spans="1:17" ht="14.4" customHeight="1" x14ac:dyDescent="0.3">
      <c r="A382" s="831" t="s">
        <v>6689</v>
      </c>
      <c r="B382" s="832" t="s">
        <v>6690</v>
      </c>
      <c r="C382" s="832" t="s">
        <v>5586</v>
      </c>
      <c r="D382" s="832" t="s">
        <v>6731</v>
      </c>
      <c r="E382" s="832" t="s">
        <v>6732</v>
      </c>
      <c r="F382" s="849">
        <v>15</v>
      </c>
      <c r="G382" s="849">
        <v>11445</v>
      </c>
      <c r="H382" s="849">
        <v>1.875</v>
      </c>
      <c r="I382" s="849">
        <v>763</v>
      </c>
      <c r="J382" s="849">
        <v>8</v>
      </c>
      <c r="K382" s="849">
        <v>6104</v>
      </c>
      <c r="L382" s="849">
        <v>1</v>
      </c>
      <c r="M382" s="849">
        <v>763</v>
      </c>
      <c r="N382" s="849">
        <v>10</v>
      </c>
      <c r="O382" s="849">
        <v>7630</v>
      </c>
      <c r="P382" s="837">
        <v>1.25</v>
      </c>
      <c r="Q382" s="850">
        <v>763</v>
      </c>
    </row>
    <row r="383" spans="1:17" ht="14.4" customHeight="1" x14ac:dyDescent="0.3">
      <c r="A383" s="831" t="s">
        <v>6689</v>
      </c>
      <c r="B383" s="832" t="s">
        <v>6690</v>
      </c>
      <c r="C383" s="832" t="s">
        <v>5586</v>
      </c>
      <c r="D383" s="832" t="s">
        <v>6733</v>
      </c>
      <c r="E383" s="832" t="s">
        <v>6734</v>
      </c>
      <c r="F383" s="849">
        <v>3</v>
      </c>
      <c r="G383" s="849">
        <v>6336</v>
      </c>
      <c r="H383" s="849">
        <v>1.4971644612476371</v>
      </c>
      <c r="I383" s="849">
        <v>2112</v>
      </c>
      <c r="J383" s="849">
        <v>2</v>
      </c>
      <c r="K383" s="849">
        <v>4232</v>
      </c>
      <c r="L383" s="849">
        <v>1</v>
      </c>
      <c r="M383" s="849">
        <v>2116</v>
      </c>
      <c r="N383" s="849"/>
      <c r="O383" s="849"/>
      <c r="P383" s="837"/>
      <c r="Q383" s="850"/>
    </row>
    <row r="384" spans="1:17" ht="14.4" customHeight="1" x14ac:dyDescent="0.3">
      <c r="A384" s="831" t="s">
        <v>6689</v>
      </c>
      <c r="B384" s="832" t="s">
        <v>6690</v>
      </c>
      <c r="C384" s="832" t="s">
        <v>5586</v>
      </c>
      <c r="D384" s="832" t="s">
        <v>6735</v>
      </c>
      <c r="E384" s="832" t="s">
        <v>6736</v>
      </c>
      <c r="F384" s="849">
        <v>63</v>
      </c>
      <c r="G384" s="849">
        <v>38682</v>
      </c>
      <c r="H384" s="849">
        <v>0.69457013574660631</v>
      </c>
      <c r="I384" s="849">
        <v>614</v>
      </c>
      <c r="J384" s="849">
        <v>91</v>
      </c>
      <c r="K384" s="849">
        <v>55692</v>
      </c>
      <c r="L384" s="849">
        <v>1</v>
      </c>
      <c r="M384" s="849">
        <v>612</v>
      </c>
      <c r="N384" s="849">
        <v>144</v>
      </c>
      <c r="O384" s="849">
        <v>88128</v>
      </c>
      <c r="P384" s="837">
        <v>1.5824175824175823</v>
      </c>
      <c r="Q384" s="850">
        <v>612</v>
      </c>
    </row>
    <row r="385" spans="1:17" ht="14.4" customHeight="1" x14ac:dyDescent="0.3">
      <c r="A385" s="831" t="s">
        <v>6689</v>
      </c>
      <c r="B385" s="832" t="s">
        <v>6690</v>
      </c>
      <c r="C385" s="832" t="s">
        <v>5586</v>
      </c>
      <c r="D385" s="832" t="s">
        <v>6737</v>
      </c>
      <c r="E385" s="832" t="s">
        <v>6738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825</v>
      </c>
      <c r="P385" s="837"/>
      <c r="Q385" s="850">
        <v>825</v>
      </c>
    </row>
    <row r="386" spans="1:17" ht="14.4" customHeight="1" x14ac:dyDescent="0.3">
      <c r="A386" s="831" t="s">
        <v>6689</v>
      </c>
      <c r="B386" s="832" t="s">
        <v>6690</v>
      </c>
      <c r="C386" s="832" t="s">
        <v>5586</v>
      </c>
      <c r="D386" s="832" t="s">
        <v>6739</v>
      </c>
      <c r="E386" s="832" t="s">
        <v>6740</v>
      </c>
      <c r="F386" s="849">
        <v>10</v>
      </c>
      <c r="G386" s="849">
        <v>5120</v>
      </c>
      <c r="H386" s="849">
        <v>5.9396751740139209</v>
      </c>
      <c r="I386" s="849">
        <v>512</v>
      </c>
      <c r="J386" s="849">
        <v>2</v>
      </c>
      <c r="K386" s="849">
        <v>862</v>
      </c>
      <c r="L386" s="849">
        <v>1</v>
      </c>
      <c r="M386" s="849">
        <v>431</v>
      </c>
      <c r="N386" s="849">
        <v>5</v>
      </c>
      <c r="O386" s="849">
        <v>2155</v>
      </c>
      <c r="P386" s="837">
        <v>2.5</v>
      </c>
      <c r="Q386" s="850">
        <v>431</v>
      </c>
    </row>
    <row r="387" spans="1:17" ht="14.4" customHeight="1" x14ac:dyDescent="0.3">
      <c r="A387" s="831" t="s">
        <v>6689</v>
      </c>
      <c r="B387" s="832" t="s">
        <v>6690</v>
      </c>
      <c r="C387" s="832" t="s">
        <v>5586</v>
      </c>
      <c r="D387" s="832" t="s">
        <v>6741</v>
      </c>
      <c r="E387" s="832" t="s">
        <v>6742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544</v>
      </c>
      <c r="P387" s="837"/>
      <c r="Q387" s="850">
        <v>272</v>
      </c>
    </row>
    <row r="388" spans="1:17" ht="14.4" customHeight="1" x14ac:dyDescent="0.3">
      <c r="A388" s="831" t="s">
        <v>6689</v>
      </c>
      <c r="B388" s="832" t="s">
        <v>6690</v>
      </c>
      <c r="C388" s="832" t="s">
        <v>5586</v>
      </c>
      <c r="D388" s="832" t="s">
        <v>6743</v>
      </c>
      <c r="E388" s="832" t="s">
        <v>6744</v>
      </c>
      <c r="F388" s="849">
        <v>2</v>
      </c>
      <c r="G388" s="849">
        <v>54</v>
      </c>
      <c r="H388" s="849"/>
      <c r="I388" s="849">
        <v>27</v>
      </c>
      <c r="J388" s="849"/>
      <c r="K388" s="849"/>
      <c r="L388" s="849"/>
      <c r="M388" s="849"/>
      <c r="N388" s="849">
        <v>1</v>
      </c>
      <c r="O388" s="849">
        <v>47</v>
      </c>
      <c r="P388" s="837"/>
      <c r="Q388" s="850">
        <v>47</v>
      </c>
    </row>
    <row r="389" spans="1:17" ht="14.4" customHeight="1" x14ac:dyDescent="0.3">
      <c r="A389" s="831" t="s">
        <v>6689</v>
      </c>
      <c r="B389" s="832" t="s">
        <v>6690</v>
      </c>
      <c r="C389" s="832" t="s">
        <v>5586</v>
      </c>
      <c r="D389" s="832" t="s">
        <v>6745</v>
      </c>
      <c r="E389" s="832" t="s">
        <v>6746</v>
      </c>
      <c r="F389" s="849">
        <v>2</v>
      </c>
      <c r="G389" s="849">
        <v>658</v>
      </c>
      <c r="H389" s="849">
        <v>0.21816976127320956</v>
      </c>
      <c r="I389" s="849">
        <v>329</v>
      </c>
      <c r="J389" s="849">
        <v>8</v>
      </c>
      <c r="K389" s="849">
        <v>3016</v>
      </c>
      <c r="L389" s="849">
        <v>1</v>
      </c>
      <c r="M389" s="849">
        <v>377</v>
      </c>
      <c r="N389" s="849">
        <v>16</v>
      </c>
      <c r="O389" s="849">
        <v>6032</v>
      </c>
      <c r="P389" s="837">
        <v>2</v>
      </c>
      <c r="Q389" s="850">
        <v>377</v>
      </c>
    </row>
    <row r="390" spans="1:17" ht="14.4" customHeight="1" x14ac:dyDescent="0.3">
      <c r="A390" s="831" t="s">
        <v>6689</v>
      </c>
      <c r="B390" s="832" t="s">
        <v>6690</v>
      </c>
      <c r="C390" s="832" t="s">
        <v>5586</v>
      </c>
      <c r="D390" s="832" t="s">
        <v>6747</v>
      </c>
      <c r="E390" s="832" t="s">
        <v>6748</v>
      </c>
      <c r="F390" s="849"/>
      <c r="G390" s="849"/>
      <c r="H390" s="849"/>
      <c r="I390" s="849"/>
      <c r="J390" s="849">
        <v>57</v>
      </c>
      <c r="K390" s="849">
        <v>85101</v>
      </c>
      <c r="L390" s="849">
        <v>1</v>
      </c>
      <c r="M390" s="849">
        <v>1493</v>
      </c>
      <c r="N390" s="849">
        <v>107</v>
      </c>
      <c r="O390" s="849">
        <v>159751</v>
      </c>
      <c r="P390" s="837">
        <v>1.8771929824561404</v>
      </c>
      <c r="Q390" s="850">
        <v>1493</v>
      </c>
    </row>
    <row r="391" spans="1:17" ht="14.4" customHeight="1" x14ac:dyDescent="0.3">
      <c r="A391" s="831" t="s">
        <v>6689</v>
      </c>
      <c r="B391" s="832" t="s">
        <v>6690</v>
      </c>
      <c r="C391" s="832" t="s">
        <v>5586</v>
      </c>
      <c r="D391" s="832" t="s">
        <v>6749</v>
      </c>
      <c r="E391" s="832" t="s">
        <v>6750</v>
      </c>
      <c r="F391" s="849"/>
      <c r="G391" s="849"/>
      <c r="H391" s="849"/>
      <c r="I391" s="849"/>
      <c r="J391" s="849">
        <v>19</v>
      </c>
      <c r="K391" s="849">
        <v>6213</v>
      </c>
      <c r="L391" s="849">
        <v>1</v>
      </c>
      <c r="M391" s="849">
        <v>327</v>
      </c>
      <c r="N391" s="849">
        <v>542</v>
      </c>
      <c r="O391" s="849">
        <v>177234</v>
      </c>
      <c r="P391" s="837">
        <v>28.526315789473685</v>
      </c>
      <c r="Q391" s="850">
        <v>327</v>
      </c>
    </row>
    <row r="392" spans="1:17" ht="14.4" customHeight="1" x14ac:dyDescent="0.3">
      <c r="A392" s="831" t="s">
        <v>6689</v>
      </c>
      <c r="B392" s="832" t="s">
        <v>6690</v>
      </c>
      <c r="C392" s="832" t="s">
        <v>5586</v>
      </c>
      <c r="D392" s="832" t="s">
        <v>6751</v>
      </c>
      <c r="E392" s="832" t="s">
        <v>6752</v>
      </c>
      <c r="F392" s="849"/>
      <c r="G392" s="849"/>
      <c r="H392" s="849"/>
      <c r="I392" s="849"/>
      <c r="J392" s="849">
        <v>23</v>
      </c>
      <c r="K392" s="849">
        <v>20401</v>
      </c>
      <c r="L392" s="849">
        <v>1</v>
      </c>
      <c r="M392" s="849">
        <v>887</v>
      </c>
      <c r="N392" s="849">
        <v>55</v>
      </c>
      <c r="O392" s="849">
        <v>48840</v>
      </c>
      <c r="P392" s="837">
        <v>2.3940002941032303</v>
      </c>
      <c r="Q392" s="850">
        <v>888</v>
      </c>
    </row>
    <row r="393" spans="1:17" ht="14.4" customHeight="1" x14ac:dyDescent="0.3">
      <c r="A393" s="831" t="s">
        <v>6689</v>
      </c>
      <c r="B393" s="832" t="s">
        <v>6690</v>
      </c>
      <c r="C393" s="832" t="s">
        <v>5586</v>
      </c>
      <c r="D393" s="832" t="s">
        <v>6753</v>
      </c>
      <c r="E393" s="832" t="s">
        <v>6754</v>
      </c>
      <c r="F393" s="849"/>
      <c r="G393" s="849"/>
      <c r="H393" s="849"/>
      <c r="I393" s="849"/>
      <c r="J393" s="849"/>
      <c r="K393" s="849"/>
      <c r="L393" s="849"/>
      <c r="M393" s="849"/>
      <c r="N393" s="849">
        <v>833</v>
      </c>
      <c r="O393" s="849">
        <v>217413</v>
      </c>
      <c r="P393" s="837"/>
      <c r="Q393" s="850">
        <v>261</v>
      </c>
    </row>
    <row r="394" spans="1:17" ht="14.4" customHeight="1" x14ac:dyDescent="0.3">
      <c r="A394" s="831" t="s">
        <v>6689</v>
      </c>
      <c r="B394" s="832" t="s">
        <v>6690</v>
      </c>
      <c r="C394" s="832" t="s">
        <v>5586</v>
      </c>
      <c r="D394" s="832" t="s">
        <v>6755</v>
      </c>
      <c r="E394" s="832" t="s">
        <v>6756</v>
      </c>
      <c r="F394" s="849"/>
      <c r="G394" s="849"/>
      <c r="H394" s="849"/>
      <c r="I394" s="849"/>
      <c r="J394" s="849"/>
      <c r="K394" s="849"/>
      <c r="L394" s="849"/>
      <c r="M394" s="849"/>
      <c r="N394" s="849">
        <v>114</v>
      </c>
      <c r="O394" s="849">
        <v>18810</v>
      </c>
      <c r="P394" s="837"/>
      <c r="Q394" s="850">
        <v>165</v>
      </c>
    </row>
    <row r="395" spans="1:17" ht="14.4" customHeight="1" x14ac:dyDescent="0.3">
      <c r="A395" s="831" t="s">
        <v>6689</v>
      </c>
      <c r="B395" s="832" t="s">
        <v>6690</v>
      </c>
      <c r="C395" s="832" t="s">
        <v>5586</v>
      </c>
      <c r="D395" s="832" t="s">
        <v>6757</v>
      </c>
      <c r="E395" s="832" t="s">
        <v>6758</v>
      </c>
      <c r="F395" s="849"/>
      <c r="G395" s="849"/>
      <c r="H395" s="849"/>
      <c r="I395" s="849"/>
      <c r="J395" s="849"/>
      <c r="K395" s="849"/>
      <c r="L395" s="849"/>
      <c r="M395" s="849"/>
      <c r="N395" s="849">
        <v>3</v>
      </c>
      <c r="O395" s="849">
        <v>456</v>
      </c>
      <c r="P395" s="837"/>
      <c r="Q395" s="850">
        <v>152</v>
      </c>
    </row>
    <row r="396" spans="1:17" ht="14.4" customHeight="1" x14ac:dyDescent="0.3">
      <c r="A396" s="831" t="s">
        <v>6759</v>
      </c>
      <c r="B396" s="832" t="s">
        <v>6494</v>
      </c>
      <c r="C396" s="832" t="s">
        <v>5586</v>
      </c>
      <c r="D396" s="832" t="s">
        <v>6760</v>
      </c>
      <c r="E396" s="832" t="s">
        <v>6761</v>
      </c>
      <c r="F396" s="849">
        <v>2</v>
      </c>
      <c r="G396" s="849">
        <v>2374</v>
      </c>
      <c r="H396" s="849">
        <v>0.40020229265003371</v>
      </c>
      <c r="I396" s="849">
        <v>1187</v>
      </c>
      <c r="J396" s="849">
        <v>4</v>
      </c>
      <c r="K396" s="849">
        <v>5932</v>
      </c>
      <c r="L396" s="849">
        <v>1</v>
      </c>
      <c r="M396" s="849">
        <v>1483</v>
      </c>
      <c r="N396" s="849">
        <v>1</v>
      </c>
      <c r="O396" s="849">
        <v>1483</v>
      </c>
      <c r="P396" s="837">
        <v>0.25</v>
      </c>
      <c r="Q396" s="850">
        <v>1483</v>
      </c>
    </row>
    <row r="397" spans="1:17" ht="14.4" customHeight="1" x14ac:dyDescent="0.3">
      <c r="A397" s="831" t="s">
        <v>6759</v>
      </c>
      <c r="B397" s="832" t="s">
        <v>6494</v>
      </c>
      <c r="C397" s="832" t="s">
        <v>5586</v>
      </c>
      <c r="D397" s="832" t="s">
        <v>6762</v>
      </c>
      <c r="E397" s="832" t="s">
        <v>6763</v>
      </c>
      <c r="F397" s="849">
        <v>13</v>
      </c>
      <c r="G397" s="849">
        <v>50856</v>
      </c>
      <c r="H397" s="849">
        <v>1.0827797649463464</v>
      </c>
      <c r="I397" s="849">
        <v>3912</v>
      </c>
      <c r="J397" s="849">
        <v>12</v>
      </c>
      <c r="K397" s="849">
        <v>46968</v>
      </c>
      <c r="L397" s="849">
        <v>1</v>
      </c>
      <c r="M397" s="849">
        <v>3914</v>
      </c>
      <c r="N397" s="849">
        <v>12</v>
      </c>
      <c r="O397" s="849">
        <v>46992</v>
      </c>
      <c r="P397" s="837">
        <v>1.0005109862033725</v>
      </c>
      <c r="Q397" s="850">
        <v>3916</v>
      </c>
    </row>
    <row r="398" spans="1:17" ht="14.4" customHeight="1" x14ac:dyDescent="0.3">
      <c r="A398" s="831" t="s">
        <v>6759</v>
      </c>
      <c r="B398" s="832" t="s">
        <v>6494</v>
      </c>
      <c r="C398" s="832" t="s">
        <v>5586</v>
      </c>
      <c r="D398" s="832" t="s">
        <v>6764</v>
      </c>
      <c r="E398" s="832" t="s">
        <v>6765</v>
      </c>
      <c r="F398" s="849"/>
      <c r="G398" s="849"/>
      <c r="H398" s="849"/>
      <c r="I398" s="849"/>
      <c r="J398" s="849">
        <v>1</v>
      </c>
      <c r="K398" s="849">
        <v>658</v>
      </c>
      <c r="L398" s="849">
        <v>1</v>
      </c>
      <c r="M398" s="849">
        <v>658</v>
      </c>
      <c r="N398" s="849">
        <v>1</v>
      </c>
      <c r="O398" s="849">
        <v>658</v>
      </c>
      <c r="P398" s="837">
        <v>1</v>
      </c>
      <c r="Q398" s="850">
        <v>658</v>
      </c>
    </row>
    <row r="399" spans="1:17" ht="14.4" customHeight="1" x14ac:dyDescent="0.3">
      <c r="A399" s="831" t="s">
        <v>6759</v>
      </c>
      <c r="B399" s="832" t="s">
        <v>6494</v>
      </c>
      <c r="C399" s="832" t="s">
        <v>5586</v>
      </c>
      <c r="D399" s="832" t="s">
        <v>6766</v>
      </c>
      <c r="E399" s="832" t="s">
        <v>6767</v>
      </c>
      <c r="F399" s="849"/>
      <c r="G399" s="849"/>
      <c r="H399" s="849"/>
      <c r="I399" s="849"/>
      <c r="J399" s="849">
        <v>3</v>
      </c>
      <c r="K399" s="849">
        <v>3090</v>
      </c>
      <c r="L399" s="849">
        <v>1</v>
      </c>
      <c r="M399" s="849">
        <v>1030</v>
      </c>
      <c r="N399" s="849">
        <v>45</v>
      </c>
      <c r="O399" s="849">
        <v>46530</v>
      </c>
      <c r="P399" s="837">
        <v>15.058252427184467</v>
      </c>
      <c r="Q399" s="850">
        <v>1034</v>
      </c>
    </row>
    <row r="400" spans="1:17" ht="14.4" customHeight="1" x14ac:dyDescent="0.3">
      <c r="A400" s="831" t="s">
        <v>6759</v>
      </c>
      <c r="B400" s="832" t="s">
        <v>6494</v>
      </c>
      <c r="C400" s="832" t="s">
        <v>5586</v>
      </c>
      <c r="D400" s="832" t="s">
        <v>6768</v>
      </c>
      <c r="E400" s="832" t="s">
        <v>6769</v>
      </c>
      <c r="F400" s="849">
        <v>1</v>
      </c>
      <c r="G400" s="849">
        <v>842</v>
      </c>
      <c r="H400" s="849">
        <v>0.19976275207591934</v>
      </c>
      <c r="I400" s="849">
        <v>842</v>
      </c>
      <c r="J400" s="849">
        <v>5</v>
      </c>
      <c r="K400" s="849">
        <v>4215</v>
      </c>
      <c r="L400" s="849">
        <v>1</v>
      </c>
      <c r="M400" s="849">
        <v>843</v>
      </c>
      <c r="N400" s="849">
        <v>3</v>
      </c>
      <c r="O400" s="849">
        <v>2529</v>
      </c>
      <c r="P400" s="837">
        <v>0.6</v>
      </c>
      <c r="Q400" s="850">
        <v>843</v>
      </c>
    </row>
    <row r="401" spans="1:17" ht="14.4" customHeight="1" x14ac:dyDescent="0.3">
      <c r="A401" s="831" t="s">
        <v>6759</v>
      </c>
      <c r="B401" s="832" t="s">
        <v>6494</v>
      </c>
      <c r="C401" s="832" t="s">
        <v>5586</v>
      </c>
      <c r="D401" s="832" t="s">
        <v>6770</v>
      </c>
      <c r="E401" s="832" t="s">
        <v>6771</v>
      </c>
      <c r="F401" s="849">
        <v>1</v>
      </c>
      <c r="G401" s="849">
        <v>813</v>
      </c>
      <c r="H401" s="849"/>
      <c r="I401" s="849">
        <v>813</v>
      </c>
      <c r="J401" s="849"/>
      <c r="K401" s="849"/>
      <c r="L401" s="849"/>
      <c r="M401" s="849"/>
      <c r="N401" s="849">
        <v>1</v>
      </c>
      <c r="O401" s="849">
        <v>814</v>
      </c>
      <c r="P401" s="837"/>
      <c r="Q401" s="850">
        <v>814</v>
      </c>
    </row>
    <row r="402" spans="1:17" ht="14.4" customHeight="1" x14ac:dyDescent="0.3">
      <c r="A402" s="831" t="s">
        <v>6759</v>
      </c>
      <c r="B402" s="832" t="s">
        <v>6494</v>
      </c>
      <c r="C402" s="832" t="s">
        <v>5586</v>
      </c>
      <c r="D402" s="832" t="s">
        <v>6772</v>
      </c>
      <c r="E402" s="832" t="s">
        <v>6773</v>
      </c>
      <c r="F402" s="849">
        <v>1</v>
      </c>
      <c r="G402" s="849">
        <v>813</v>
      </c>
      <c r="H402" s="849"/>
      <c r="I402" s="849">
        <v>813</v>
      </c>
      <c r="J402" s="849"/>
      <c r="K402" s="849"/>
      <c r="L402" s="849"/>
      <c r="M402" s="849"/>
      <c r="N402" s="849">
        <v>1</v>
      </c>
      <c r="O402" s="849">
        <v>814</v>
      </c>
      <c r="P402" s="837"/>
      <c r="Q402" s="850">
        <v>814</v>
      </c>
    </row>
    <row r="403" spans="1:17" ht="14.4" customHeight="1" x14ac:dyDescent="0.3">
      <c r="A403" s="831" t="s">
        <v>6759</v>
      </c>
      <c r="B403" s="832" t="s">
        <v>6494</v>
      </c>
      <c r="C403" s="832" t="s">
        <v>5586</v>
      </c>
      <c r="D403" s="832" t="s">
        <v>6280</v>
      </c>
      <c r="E403" s="832" t="s">
        <v>6281</v>
      </c>
      <c r="F403" s="849">
        <v>2</v>
      </c>
      <c r="G403" s="849">
        <v>336</v>
      </c>
      <c r="H403" s="849">
        <v>2</v>
      </c>
      <c r="I403" s="849">
        <v>168</v>
      </c>
      <c r="J403" s="849">
        <v>1</v>
      </c>
      <c r="K403" s="849">
        <v>168</v>
      </c>
      <c r="L403" s="849">
        <v>1</v>
      </c>
      <c r="M403" s="849">
        <v>168</v>
      </c>
      <c r="N403" s="849">
        <v>3</v>
      </c>
      <c r="O403" s="849">
        <v>504</v>
      </c>
      <c r="P403" s="837">
        <v>3</v>
      </c>
      <c r="Q403" s="850">
        <v>168</v>
      </c>
    </row>
    <row r="404" spans="1:17" ht="14.4" customHeight="1" x14ac:dyDescent="0.3">
      <c r="A404" s="831" t="s">
        <v>6759</v>
      </c>
      <c r="B404" s="832" t="s">
        <v>6494</v>
      </c>
      <c r="C404" s="832" t="s">
        <v>5586</v>
      </c>
      <c r="D404" s="832" t="s">
        <v>6284</v>
      </c>
      <c r="E404" s="832" t="s">
        <v>6285</v>
      </c>
      <c r="F404" s="849">
        <v>2</v>
      </c>
      <c r="G404" s="849">
        <v>348</v>
      </c>
      <c r="H404" s="849"/>
      <c r="I404" s="849">
        <v>174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6759</v>
      </c>
      <c r="B405" s="832" t="s">
        <v>6494</v>
      </c>
      <c r="C405" s="832" t="s">
        <v>5586</v>
      </c>
      <c r="D405" s="832" t="s">
        <v>6288</v>
      </c>
      <c r="E405" s="832" t="s">
        <v>6289</v>
      </c>
      <c r="F405" s="849">
        <v>2</v>
      </c>
      <c r="G405" s="849">
        <v>704</v>
      </c>
      <c r="H405" s="849">
        <v>0.5</v>
      </c>
      <c r="I405" s="849">
        <v>352</v>
      </c>
      <c r="J405" s="849">
        <v>4</v>
      </c>
      <c r="K405" s="849">
        <v>1408</v>
      </c>
      <c r="L405" s="849">
        <v>1</v>
      </c>
      <c r="M405" s="849">
        <v>352</v>
      </c>
      <c r="N405" s="849">
        <v>2</v>
      </c>
      <c r="O405" s="849">
        <v>704</v>
      </c>
      <c r="P405" s="837">
        <v>0.5</v>
      </c>
      <c r="Q405" s="850">
        <v>352</v>
      </c>
    </row>
    <row r="406" spans="1:17" ht="14.4" customHeight="1" x14ac:dyDescent="0.3">
      <c r="A406" s="831" t="s">
        <v>6759</v>
      </c>
      <c r="B406" s="832" t="s">
        <v>6494</v>
      </c>
      <c r="C406" s="832" t="s">
        <v>5586</v>
      </c>
      <c r="D406" s="832" t="s">
        <v>6495</v>
      </c>
      <c r="E406" s="832" t="s">
        <v>6496</v>
      </c>
      <c r="F406" s="849"/>
      <c r="G406" s="849"/>
      <c r="H406" s="849"/>
      <c r="I406" s="849"/>
      <c r="J406" s="849">
        <v>4</v>
      </c>
      <c r="K406" s="849">
        <v>4152</v>
      </c>
      <c r="L406" s="849">
        <v>1</v>
      </c>
      <c r="M406" s="849">
        <v>1038</v>
      </c>
      <c r="N406" s="849"/>
      <c r="O406" s="849"/>
      <c r="P406" s="837"/>
      <c r="Q406" s="850"/>
    </row>
    <row r="407" spans="1:17" ht="14.4" customHeight="1" x14ac:dyDescent="0.3">
      <c r="A407" s="831" t="s">
        <v>6759</v>
      </c>
      <c r="B407" s="832" t="s">
        <v>6494</v>
      </c>
      <c r="C407" s="832" t="s">
        <v>5586</v>
      </c>
      <c r="D407" s="832" t="s">
        <v>6774</v>
      </c>
      <c r="E407" s="832" t="s">
        <v>6775</v>
      </c>
      <c r="F407" s="849"/>
      <c r="G407" s="849"/>
      <c r="H407" s="849"/>
      <c r="I407" s="849"/>
      <c r="J407" s="849">
        <v>2</v>
      </c>
      <c r="K407" s="849">
        <v>380</v>
      </c>
      <c r="L407" s="849">
        <v>1</v>
      </c>
      <c r="M407" s="849">
        <v>190</v>
      </c>
      <c r="N407" s="849">
        <v>1</v>
      </c>
      <c r="O407" s="849">
        <v>190</v>
      </c>
      <c r="P407" s="837">
        <v>0.5</v>
      </c>
      <c r="Q407" s="850">
        <v>190</v>
      </c>
    </row>
    <row r="408" spans="1:17" ht="14.4" customHeight="1" x14ac:dyDescent="0.3">
      <c r="A408" s="831" t="s">
        <v>6759</v>
      </c>
      <c r="B408" s="832" t="s">
        <v>6494</v>
      </c>
      <c r="C408" s="832" t="s">
        <v>5586</v>
      </c>
      <c r="D408" s="832" t="s">
        <v>6776</v>
      </c>
      <c r="E408" s="832" t="s">
        <v>6777</v>
      </c>
      <c r="F408" s="849">
        <v>9</v>
      </c>
      <c r="G408" s="849">
        <v>4941</v>
      </c>
      <c r="H408" s="849">
        <v>1.5</v>
      </c>
      <c r="I408" s="849">
        <v>549</v>
      </c>
      <c r="J408" s="849">
        <v>6</v>
      </c>
      <c r="K408" s="849">
        <v>3294</v>
      </c>
      <c r="L408" s="849">
        <v>1</v>
      </c>
      <c r="M408" s="849">
        <v>549</v>
      </c>
      <c r="N408" s="849">
        <v>6</v>
      </c>
      <c r="O408" s="849">
        <v>3300</v>
      </c>
      <c r="P408" s="837">
        <v>1.0018214936247722</v>
      </c>
      <c r="Q408" s="850">
        <v>550</v>
      </c>
    </row>
    <row r="409" spans="1:17" ht="14.4" customHeight="1" x14ac:dyDescent="0.3">
      <c r="A409" s="831" t="s">
        <v>6759</v>
      </c>
      <c r="B409" s="832" t="s">
        <v>6494</v>
      </c>
      <c r="C409" s="832" t="s">
        <v>5586</v>
      </c>
      <c r="D409" s="832" t="s">
        <v>6778</v>
      </c>
      <c r="E409" s="832" t="s">
        <v>6779</v>
      </c>
      <c r="F409" s="849">
        <v>2</v>
      </c>
      <c r="G409" s="849">
        <v>1308</v>
      </c>
      <c r="H409" s="849">
        <v>1</v>
      </c>
      <c r="I409" s="849">
        <v>654</v>
      </c>
      <c r="J409" s="849">
        <v>2</v>
      </c>
      <c r="K409" s="849">
        <v>1308</v>
      </c>
      <c r="L409" s="849">
        <v>1</v>
      </c>
      <c r="M409" s="849">
        <v>654</v>
      </c>
      <c r="N409" s="849">
        <v>1</v>
      </c>
      <c r="O409" s="849">
        <v>655</v>
      </c>
      <c r="P409" s="837">
        <v>0.50076452599388377</v>
      </c>
      <c r="Q409" s="850">
        <v>655</v>
      </c>
    </row>
    <row r="410" spans="1:17" ht="14.4" customHeight="1" x14ac:dyDescent="0.3">
      <c r="A410" s="831" t="s">
        <v>6759</v>
      </c>
      <c r="B410" s="832" t="s">
        <v>6494</v>
      </c>
      <c r="C410" s="832" t="s">
        <v>5586</v>
      </c>
      <c r="D410" s="832" t="s">
        <v>6780</v>
      </c>
      <c r="E410" s="832" t="s">
        <v>6781</v>
      </c>
      <c r="F410" s="849">
        <v>2</v>
      </c>
      <c r="G410" s="849">
        <v>1308</v>
      </c>
      <c r="H410" s="849">
        <v>1</v>
      </c>
      <c r="I410" s="849">
        <v>654</v>
      </c>
      <c r="J410" s="849">
        <v>2</v>
      </c>
      <c r="K410" s="849">
        <v>1308</v>
      </c>
      <c r="L410" s="849">
        <v>1</v>
      </c>
      <c r="M410" s="849">
        <v>654</v>
      </c>
      <c r="N410" s="849">
        <v>1</v>
      </c>
      <c r="O410" s="849">
        <v>655</v>
      </c>
      <c r="P410" s="837">
        <v>0.50076452599388377</v>
      </c>
      <c r="Q410" s="850">
        <v>655</v>
      </c>
    </row>
    <row r="411" spans="1:17" ht="14.4" customHeight="1" x14ac:dyDescent="0.3">
      <c r="A411" s="831" t="s">
        <v>6759</v>
      </c>
      <c r="B411" s="832" t="s">
        <v>6494</v>
      </c>
      <c r="C411" s="832" t="s">
        <v>5586</v>
      </c>
      <c r="D411" s="832" t="s">
        <v>6782</v>
      </c>
      <c r="E411" s="832" t="s">
        <v>6783</v>
      </c>
      <c r="F411" s="849">
        <v>1</v>
      </c>
      <c r="G411" s="849">
        <v>678</v>
      </c>
      <c r="H411" s="849"/>
      <c r="I411" s="849">
        <v>678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6759</v>
      </c>
      <c r="B412" s="832" t="s">
        <v>6494</v>
      </c>
      <c r="C412" s="832" t="s">
        <v>5586</v>
      </c>
      <c r="D412" s="832" t="s">
        <v>6784</v>
      </c>
      <c r="E412" s="832" t="s">
        <v>6785</v>
      </c>
      <c r="F412" s="849">
        <v>1</v>
      </c>
      <c r="G412" s="849">
        <v>513</v>
      </c>
      <c r="H412" s="849">
        <v>1</v>
      </c>
      <c r="I412" s="849">
        <v>513</v>
      </c>
      <c r="J412" s="849">
        <v>1</v>
      </c>
      <c r="K412" s="849">
        <v>513</v>
      </c>
      <c r="L412" s="849">
        <v>1</v>
      </c>
      <c r="M412" s="849">
        <v>513</v>
      </c>
      <c r="N412" s="849">
        <v>1</v>
      </c>
      <c r="O412" s="849">
        <v>514</v>
      </c>
      <c r="P412" s="837">
        <v>1.0019493177387915</v>
      </c>
      <c r="Q412" s="850">
        <v>514</v>
      </c>
    </row>
    <row r="413" spans="1:17" ht="14.4" customHeight="1" x14ac:dyDescent="0.3">
      <c r="A413" s="831" t="s">
        <v>6759</v>
      </c>
      <c r="B413" s="832" t="s">
        <v>6494</v>
      </c>
      <c r="C413" s="832" t="s">
        <v>5586</v>
      </c>
      <c r="D413" s="832" t="s">
        <v>6786</v>
      </c>
      <c r="E413" s="832" t="s">
        <v>6787</v>
      </c>
      <c r="F413" s="849">
        <v>1</v>
      </c>
      <c r="G413" s="849">
        <v>423</v>
      </c>
      <c r="H413" s="849">
        <v>1</v>
      </c>
      <c r="I413" s="849">
        <v>423</v>
      </c>
      <c r="J413" s="849">
        <v>1</v>
      </c>
      <c r="K413" s="849">
        <v>423</v>
      </c>
      <c r="L413" s="849">
        <v>1</v>
      </c>
      <c r="M413" s="849">
        <v>423</v>
      </c>
      <c r="N413" s="849">
        <v>1</v>
      </c>
      <c r="O413" s="849">
        <v>424</v>
      </c>
      <c r="P413" s="837">
        <v>1.0023640661938533</v>
      </c>
      <c r="Q413" s="850">
        <v>424</v>
      </c>
    </row>
    <row r="414" spans="1:17" ht="14.4" customHeight="1" x14ac:dyDescent="0.3">
      <c r="A414" s="831" t="s">
        <v>6759</v>
      </c>
      <c r="B414" s="832" t="s">
        <v>6494</v>
      </c>
      <c r="C414" s="832" t="s">
        <v>5586</v>
      </c>
      <c r="D414" s="832" t="s">
        <v>6788</v>
      </c>
      <c r="E414" s="832" t="s">
        <v>6789</v>
      </c>
      <c r="F414" s="849">
        <v>8</v>
      </c>
      <c r="G414" s="849">
        <v>2792</v>
      </c>
      <c r="H414" s="849">
        <v>1.3333333333333333</v>
      </c>
      <c r="I414" s="849">
        <v>349</v>
      </c>
      <c r="J414" s="849">
        <v>6</v>
      </c>
      <c r="K414" s="849">
        <v>2094</v>
      </c>
      <c r="L414" s="849">
        <v>1</v>
      </c>
      <c r="M414" s="849">
        <v>349</v>
      </c>
      <c r="N414" s="849">
        <v>8</v>
      </c>
      <c r="O414" s="849">
        <v>2800</v>
      </c>
      <c r="P414" s="837">
        <v>1.3371537726838587</v>
      </c>
      <c r="Q414" s="850">
        <v>350</v>
      </c>
    </row>
    <row r="415" spans="1:17" ht="14.4" customHeight="1" x14ac:dyDescent="0.3">
      <c r="A415" s="831" t="s">
        <v>6759</v>
      </c>
      <c r="B415" s="832" t="s">
        <v>6494</v>
      </c>
      <c r="C415" s="832" t="s">
        <v>5586</v>
      </c>
      <c r="D415" s="832" t="s">
        <v>5714</v>
      </c>
      <c r="E415" s="832" t="s">
        <v>5715</v>
      </c>
      <c r="F415" s="849">
        <v>13</v>
      </c>
      <c r="G415" s="849">
        <v>2873</v>
      </c>
      <c r="H415" s="849">
        <v>0.8666666666666667</v>
      </c>
      <c r="I415" s="849">
        <v>221</v>
      </c>
      <c r="J415" s="849">
        <v>15</v>
      </c>
      <c r="K415" s="849">
        <v>3315</v>
      </c>
      <c r="L415" s="849">
        <v>1</v>
      </c>
      <c r="M415" s="849">
        <v>221</v>
      </c>
      <c r="N415" s="849">
        <v>52</v>
      </c>
      <c r="O415" s="849">
        <v>11544</v>
      </c>
      <c r="P415" s="837">
        <v>3.4823529411764707</v>
      </c>
      <c r="Q415" s="850">
        <v>222</v>
      </c>
    </row>
    <row r="416" spans="1:17" ht="14.4" customHeight="1" x14ac:dyDescent="0.3">
      <c r="A416" s="831" t="s">
        <v>6759</v>
      </c>
      <c r="B416" s="832" t="s">
        <v>6494</v>
      </c>
      <c r="C416" s="832" t="s">
        <v>5586</v>
      </c>
      <c r="D416" s="832" t="s">
        <v>5716</v>
      </c>
      <c r="E416" s="832" t="s">
        <v>5717</v>
      </c>
      <c r="F416" s="849">
        <v>2</v>
      </c>
      <c r="G416" s="849">
        <v>1016</v>
      </c>
      <c r="H416" s="849"/>
      <c r="I416" s="849">
        <v>508</v>
      </c>
      <c r="J416" s="849"/>
      <c r="K416" s="849"/>
      <c r="L416" s="849"/>
      <c r="M416" s="849"/>
      <c r="N416" s="849">
        <v>2</v>
      </c>
      <c r="O416" s="849">
        <v>1018</v>
      </c>
      <c r="P416" s="837"/>
      <c r="Q416" s="850">
        <v>509</v>
      </c>
    </row>
    <row r="417" spans="1:17" ht="14.4" customHeight="1" x14ac:dyDescent="0.3">
      <c r="A417" s="831" t="s">
        <v>6759</v>
      </c>
      <c r="B417" s="832" t="s">
        <v>6494</v>
      </c>
      <c r="C417" s="832" t="s">
        <v>5586</v>
      </c>
      <c r="D417" s="832" t="s">
        <v>6790</v>
      </c>
      <c r="E417" s="832" t="s">
        <v>6791</v>
      </c>
      <c r="F417" s="849"/>
      <c r="G417" s="849"/>
      <c r="H417" s="849"/>
      <c r="I417" s="849"/>
      <c r="J417" s="849">
        <v>3</v>
      </c>
      <c r="K417" s="849">
        <v>717</v>
      </c>
      <c r="L417" s="849">
        <v>1</v>
      </c>
      <c r="M417" s="849">
        <v>239</v>
      </c>
      <c r="N417" s="849">
        <v>1</v>
      </c>
      <c r="O417" s="849">
        <v>239</v>
      </c>
      <c r="P417" s="837">
        <v>0.33333333333333331</v>
      </c>
      <c r="Q417" s="850">
        <v>239</v>
      </c>
    </row>
    <row r="418" spans="1:17" ht="14.4" customHeight="1" x14ac:dyDescent="0.3">
      <c r="A418" s="831" t="s">
        <v>6759</v>
      </c>
      <c r="B418" s="832" t="s">
        <v>6494</v>
      </c>
      <c r="C418" s="832" t="s">
        <v>5586</v>
      </c>
      <c r="D418" s="832" t="s">
        <v>6792</v>
      </c>
      <c r="E418" s="832" t="s">
        <v>6793</v>
      </c>
      <c r="F418" s="849">
        <v>8</v>
      </c>
      <c r="G418" s="849">
        <v>888</v>
      </c>
      <c r="H418" s="849">
        <v>1.6</v>
      </c>
      <c r="I418" s="849">
        <v>111</v>
      </c>
      <c r="J418" s="849">
        <v>5</v>
      </c>
      <c r="K418" s="849">
        <v>555</v>
      </c>
      <c r="L418" s="849">
        <v>1</v>
      </c>
      <c r="M418" s="849">
        <v>111</v>
      </c>
      <c r="N418" s="849">
        <v>6</v>
      </c>
      <c r="O418" s="849">
        <v>666</v>
      </c>
      <c r="P418" s="837">
        <v>1.2</v>
      </c>
      <c r="Q418" s="850">
        <v>111</v>
      </c>
    </row>
    <row r="419" spans="1:17" ht="14.4" customHeight="1" x14ac:dyDescent="0.3">
      <c r="A419" s="831" t="s">
        <v>6759</v>
      </c>
      <c r="B419" s="832" t="s">
        <v>6494</v>
      </c>
      <c r="C419" s="832" t="s">
        <v>5586</v>
      </c>
      <c r="D419" s="832" t="s">
        <v>6794</v>
      </c>
      <c r="E419" s="832" t="s">
        <v>6795</v>
      </c>
      <c r="F419" s="849"/>
      <c r="G419" s="849"/>
      <c r="H419" s="849"/>
      <c r="I419" s="849"/>
      <c r="J419" s="849">
        <v>1</v>
      </c>
      <c r="K419" s="849">
        <v>331</v>
      </c>
      <c r="L419" s="849">
        <v>1</v>
      </c>
      <c r="M419" s="849">
        <v>331</v>
      </c>
      <c r="N419" s="849"/>
      <c r="O419" s="849"/>
      <c r="P419" s="837"/>
      <c r="Q419" s="850"/>
    </row>
    <row r="420" spans="1:17" ht="14.4" customHeight="1" x14ac:dyDescent="0.3">
      <c r="A420" s="831" t="s">
        <v>6759</v>
      </c>
      <c r="B420" s="832" t="s">
        <v>6494</v>
      </c>
      <c r="C420" s="832" t="s">
        <v>5586</v>
      </c>
      <c r="D420" s="832" t="s">
        <v>6796</v>
      </c>
      <c r="E420" s="832" t="s">
        <v>6797</v>
      </c>
      <c r="F420" s="849">
        <v>9</v>
      </c>
      <c r="G420" s="849">
        <v>2808</v>
      </c>
      <c r="H420" s="849">
        <v>4.5</v>
      </c>
      <c r="I420" s="849">
        <v>312</v>
      </c>
      <c r="J420" s="849">
        <v>2</v>
      </c>
      <c r="K420" s="849">
        <v>624</v>
      </c>
      <c r="L420" s="849">
        <v>1</v>
      </c>
      <c r="M420" s="849">
        <v>312</v>
      </c>
      <c r="N420" s="849">
        <v>2</v>
      </c>
      <c r="O420" s="849">
        <v>624</v>
      </c>
      <c r="P420" s="837">
        <v>1</v>
      </c>
      <c r="Q420" s="850">
        <v>312</v>
      </c>
    </row>
    <row r="421" spans="1:17" ht="14.4" customHeight="1" x14ac:dyDescent="0.3">
      <c r="A421" s="831" t="s">
        <v>6759</v>
      </c>
      <c r="B421" s="832" t="s">
        <v>6494</v>
      </c>
      <c r="C421" s="832" t="s">
        <v>5586</v>
      </c>
      <c r="D421" s="832" t="s">
        <v>5665</v>
      </c>
      <c r="E421" s="832" t="s">
        <v>5666</v>
      </c>
      <c r="F421" s="849">
        <v>38</v>
      </c>
      <c r="G421" s="849">
        <v>874</v>
      </c>
      <c r="H421" s="849">
        <v>1.3103448275862069</v>
      </c>
      <c r="I421" s="849">
        <v>23</v>
      </c>
      <c r="J421" s="849">
        <v>29</v>
      </c>
      <c r="K421" s="849">
        <v>667</v>
      </c>
      <c r="L421" s="849">
        <v>1</v>
      </c>
      <c r="M421" s="849">
        <v>23</v>
      </c>
      <c r="N421" s="849">
        <v>35</v>
      </c>
      <c r="O421" s="849">
        <v>420</v>
      </c>
      <c r="P421" s="837">
        <v>0.62968515742128939</v>
      </c>
      <c r="Q421" s="850">
        <v>12</v>
      </c>
    </row>
    <row r="422" spans="1:17" ht="14.4" customHeight="1" x14ac:dyDescent="0.3">
      <c r="A422" s="831" t="s">
        <v>6759</v>
      </c>
      <c r="B422" s="832" t="s">
        <v>6494</v>
      </c>
      <c r="C422" s="832" t="s">
        <v>5586</v>
      </c>
      <c r="D422" s="832" t="s">
        <v>5764</v>
      </c>
      <c r="E422" s="832" t="s">
        <v>5765</v>
      </c>
      <c r="F422" s="849">
        <v>4</v>
      </c>
      <c r="G422" s="849">
        <v>1400</v>
      </c>
      <c r="H422" s="849">
        <v>1.3333333333333333</v>
      </c>
      <c r="I422" s="849">
        <v>350</v>
      </c>
      <c r="J422" s="849">
        <v>3</v>
      </c>
      <c r="K422" s="849">
        <v>1050</v>
      </c>
      <c r="L422" s="849">
        <v>1</v>
      </c>
      <c r="M422" s="849">
        <v>350</v>
      </c>
      <c r="N422" s="849">
        <v>4</v>
      </c>
      <c r="O422" s="849">
        <v>1400</v>
      </c>
      <c r="P422" s="837">
        <v>1.3333333333333333</v>
      </c>
      <c r="Q422" s="850">
        <v>350</v>
      </c>
    </row>
    <row r="423" spans="1:17" ht="14.4" customHeight="1" x14ac:dyDescent="0.3">
      <c r="A423" s="831" t="s">
        <v>6759</v>
      </c>
      <c r="B423" s="832" t="s">
        <v>6494</v>
      </c>
      <c r="C423" s="832" t="s">
        <v>5586</v>
      </c>
      <c r="D423" s="832" t="s">
        <v>5669</v>
      </c>
      <c r="E423" s="832" t="s">
        <v>5670</v>
      </c>
      <c r="F423" s="849">
        <v>17</v>
      </c>
      <c r="G423" s="849">
        <v>21811</v>
      </c>
      <c r="H423" s="849">
        <v>5.6578469520103765</v>
      </c>
      <c r="I423" s="849">
        <v>1283</v>
      </c>
      <c r="J423" s="849">
        <v>3</v>
      </c>
      <c r="K423" s="849">
        <v>3855</v>
      </c>
      <c r="L423" s="849">
        <v>1</v>
      </c>
      <c r="M423" s="849">
        <v>1285</v>
      </c>
      <c r="N423" s="849"/>
      <c r="O423" s="849"/>
      <c r="P423" s="837"/>
      <c r="Q423" s="850"/>
    </row>
    <row r="424" spans="1:17" ht="14.4" customHeight="1" x14ac:dyDescent="0.3">
      <c r="A424" s="831" t="s">
        <v>6759</v>
      </c>
      <c r="B424" s="832" t="s">
        <v>6494</v>
      </c>
      <c r="C424" s="832" t="s">
        <v>5586</v>
      </c>
      <c r="D424" s="832" t="s">
        <v>6798</v>
      </c>
      <c r="E424" s="832" t="s">
        <v>6799</v>
      </c>
      <c r="F424" s="849"/>
      <c r="G424" s="849"/>
      <c r="H424" s="849"/>
      <c r="I424" s="849"/>
      <c r="J424" s="849">
        <v>2</v>
      </c>
      <c r="K424" s="849">
        <v>590</v>
      </c>
      <c r="L424" s="849">
        <v>1</v>
      </c>
      <c r="M424" s="849">
        <v>295</v>
      </c>
      <c r="N424" s="849">
        <v>1</v>
      </c>
      <c r="O424" s="849">
        <v>295</v>
      </c>
      <c r="P424" s="837">
        <v>0.5</v>
      </c>
      <c r="Q424" s="850">
        <v>295</v>
      </c>
    </row>
    <row r="425" spans="1:17" ht="14.4" customHeight="1" x14ac:dyDescent="0.3">
      <c r="A425" s="831" t="s">
        <v>6759</v>
      </c>
      <c r="B425" s="832" t="s">
        <v>6494</v>
      </c>
      <c r="C425" s="832" t="s">
        <v>5586</v>
      </c>
      <c r="D425" s="832" t="s">
        <v>6800</v>
      </c>
      <c r="E425" s="832" t="s">
        <v>6801</v>
      </c>
      <c r="F425" s="849">
        <v>8</v>
      </c>
      <c r="G425" s="849">
        <v>1672</v>
      </c>
      <c r="H425" s="849">
        <v>1.6</v>
      </c>
      <c r="I425" s="849">
        <v>209</v>
      </c>
      <c r="J425" s="849">
        <v>5</v>
      </c>
      <c r="K425" s="849">
        <v>1045</v>
      </c>
      <c r="L425" s="849">
        <v>1</v>
      </c>
      <c r="M425" s="849">
        <v>209</v>
      </c>
      <c r="N425" s="849">
        <v>8</v>
      </c>
      <c r="O425" s="849">
        <v>1680</v>
      </c>
      <c r="P425" s="837">
        <v>1.6076555023923444</v>
      </c>
      <c r="Q425" s="850">
        <v>210</v>
      </c>
    </row>
    <row r="426" spans="1:17" ht="14.4" customHeight="1" x14ac:dyDescent="0.3">
      <c r="A426" s="831" t="s">
        <v>6759</v>
      </c>
      <c r="B426" s="832" t="s">
        <v>6494</v>
      </c>
      <c r="C426" s="832" t="s">
        <v>5586</v>
      </c>
      <c r="D426" s="832" t="s">
        <v>6802</v>
      </c>
      <c r="E426" s="832" t="s">
        <v>6803</v>
      </c>
      <c r="F426" s="849">
        <v>3</v>
      </c>
      <c r="G426" s="849">
        <v>120</v>
      </c>
      <c r="H426" s="849">
        <v>0.75</v>
      </c>
      <c r="I426" s="849">
        <v>40</v>
      </c>
      <c r="J426" s="849">
        <v>4</v>
      </c>
      <c r="K426" s="849">
        <v>160</v>
      </c>
      <c r="L426" s="849">
        <v>1</v>
      </c>
      <c r="M426" s="849">
        <v>40</v>
      </c>
      <c r="N426" s="849">
        <v>2</v>
      </c>
      <c r="O426" s="849">
        <v>80</v>
      </c>
      <c r="P426" s="837">
        <v>0.5</v>
      </c>
      <c r="Q426" s="850">
        <v>40</v>
      </c>
    </row>
    <row r="427" spans="1:17" ht="14.4" customHeight="1" x14ac:dyDescent="0.3">
      <c r="A427" s="831" t="s">
        <v>6759</v>
      </c>
      <c r="B427" s="832" t="s">
        <v>6494</v>
      </c>
      <c r="C427" s="832" t="s">
        <v>5586</v>
      </c>
      <c r="D427" s="832" t="s">
        <v>6804</v>
      </c>
      <c r="E427" s="832" t="s">
        <v>6805</v>
      </c>
      <c r="F427" s="849">
        <v>5</v>
      </c>
      <c r="G427" s="849">
        <v>25110</v>
      </c>
      <c r="H427" s="849">
        <v>0.49990045789368903</v>
      </c>
      <c r="I427" s="849">
        <v>5022</v>
      </c>
      <c r="J427" s="849">
        <v>10</v>
      </c>
      <c r="K427" s="849">
        <v>50230</v>
      </c>
      <c r="L427" s="849">
        <v>1</v>
      </c>
      <c r="M427" s="849">
        <v>5023</v>
      </c>
      <c r="N427" s="849">
        <v>11</v>
      </c>
      <c r="O427" s="849">
        <v>55264</v>
      </c>
      <c r="P427" s="837">
        <v>1.1002189926338841</v>
      </c>
      <c r="Q427" s="850">
        <v>5024</v>
      </c>
    </row>
    <row r="428" spans="1:17" ht="14.4" customHeight="1" x14ac:dyDescent="0.3">
      <c r="A428" s="831" t="s">
        <v>6759</v>
      </c>
      <c r="B428" s="832" t="s">
        <v>6494</v>
      </c>
      <c r="C428" s="832" t="s">
        <v>5586</v>
      </c>
      <c r="D428" s="832" t="s">
        <v>6376</v>
      </c>
      <c r="E428" s="832" t="s">
        <v>6377</v>
      </c>
      <c r="F428" s="849">
        <v>2</v>
      </c>
      <c r="G428" s="849">
        <v>342</v>
      </c>
      <c r="H428" s="849">
        <v>2</v>
      </c>
      <c r="I428" s="849">
        <v>171</v>
      </c>
      <c r="J428" s="849">
        <v>1</v>
      </c>
      <c r="K428" s="849">
        <v>171</v>
      </c>
      <c r="L428" s="849">
        <v>1</v>
      </c>
      <c r="M428" s="849">
        <v>171</v>
      </c>
      <c r="N428" s="849">
        <v>3</v>
      </c>
      <c r="O428" s="849">
        <v>513</v>
      </c>
      <c r="P428" s="837">
        <v>3</v>
      </c>
      <c r="Q428" s="850">
        <v>171</v>
      </c>
    </row>
    <row r="429" spans="1:17" ht="14.4" customHeight="1" x14ac:dyDescent="0.3">
      <c r="A429" s="831" t="s">
        <v>6759</v>
      </c>
      <c r="B429" s="832" t="s">
        <v>6494</v>
      </c>
      <c r="C429" s="832" t="s">
        <v>5586</v>
      </c>
      <c r="D429" s="832" t="s">
        <v>6806</v>
      </c>
      <c r="E429" s="832" t="s">
        <v>6807</v>
      </c>
      <c r="F429" s="849">
        <v>2</v>
      </c>
      <c r="G429" s="849">
        <v>1380</v>
      </c>
      <c r="H429" s="849">
        <v>1</v>
      </c>
      <c r="I429" s="849">
        <v>690</v>
      </c>
      <c r="J429" s="849">
        <v>2</v>
      </c>
      <c r="K429" s="849">
        <v>1380</v>
      </c>
      <c r="L429" s="849">
        <v>1</v>
      </c>
      <c r="M429" s="849">
        <v>690</v>
      </c>
      <c r="N429" s="849">
        <v>1</v>
      </c>
      <c r="O429" s="849">
        <v>691</v>
      </c>
      <c r="P429" s="837">
        <v>0.50072463768115938</v>
      </c>
      <c r="Q429" s="850">
        <v>691</v>
      </c>
    </row>
    <row r="430" spans="1:17" ht="14.4" customHeight="1" x14ac:dyDescent="0.3">
      <c r="A430" s="831" t="s">
        <v>6759</v>
      </c>
      <c r="B430" s="832" t="s">
        <v>6494</v>
      </c>
      <c r="C430" s="832" t="s">
        <v>5586</v>
      </c>
      <c r="D430" s="832" t="s">
        <v>6808</v>
      </c>
      <c r="E430" s="832" t="s">
        <v>6809</v>
      </c>
      <c r="F430" s="849">
        <v>2</v>
      </c>
      <c r="G430" s="849">
        <v>700</v>
      </c>
      <c r="H430" s="849"/>
      <c r="I430" s="849">
        <v>350</v>
      </c>
      <c r="J430" s="849"/>
      <c r="K430" s="849"/>
      <c r="L430" s="849"/>
      <c r="M430" s="849"/>
      <c r="N430" s="849">
        <v>3</v>
      </c>
      <c r="O430" s="849">
        <v>1050</v>
      </c>
      <c r="P430" s="837"/>
      <c r="Q430" s="850">
        <v>350</v>
      </c>
    </row>
    <row r="431" spans="1:17" ht="14.4" customHeight="1" x14ac:dyDescent="0.3">
      <c r="A431" s="831" t="s">
        <v>6759</v>
      </c>
      <c r="B431" s="832" t="s">
        <v>6494</v>
      </c>
      <c r="C431" s="832" t="s">
        <v>5586</v>
      </c>
      <c r="D431" s="832" t="s">
        <v>6404</v>
      </c>
      <c r="E431" s="832" t="s">
        <v>6405</v>
      </c>
      <c r="F431" s="849">
        <v>2</v>
      </c>
      <c r="G431" s="849">
        <v>348</v>
      </c>
      <c r="H431" s="849">
        <v>2</v>
      </c>
      <c r="I431" s="849">
        <v>174</v>
      </c>
      <c r="J431" s="849">
        <v>1</v>
      </c>
      <c r="K431" s="849">
        <v>174</v>
      </c>
      <c r="L431" s="849">
        <v>1</v>
      </c>
      <c r="M431" s="849">
        <v>174</v>
      </c>
      <c r="N431" s="849">
        <v>3</v>
      </c>
      <c r="O431" s="849">
        <v>522</v>
      </c>
      <c r="P431" s="837">
        <v>3</v>
      </c>
      <c r="Q431" s="850">
        <v>174</v>
      </c>
    </row>
    <row r="432" spans="1:17" ht="14.4" customHeight="1" x14ac:dyDescent="0.3">
      <c r="A432" s="831" t="s">
        <v>6759</v>
      </c>
      <c r="B432" s="832" t="s">
        <v>6494</v>
      </c>
      <c r="C432" s="832" t="s">
        <v>5586</v>
      </c>
      <c r="D432" s="832" t="s">
        <v>6810</v>
      </c>
      <c r="E432" s="832" t="s">
        <v>6811</v>
      </c>
      <c r="F432" s="849"/>
      <c r="G432" s="849"/>
      <c r="H432" s="849"/>
      <c r="I432" s="849"/>
      <c r="J432" s="849"/>
      <c r="K432" s="849"/>
      <c r="L432" s="849"/>
      <c r="M432" s="849"/>
      <c r="N432" s="849">
        <v>8</v>
      </c>
      <c r="O432" s="849">
        <v>3208</v>
      </c>
      <c r="P432" s="837"/>
      <c r="Q432" s="850">
        <v>401</v>
      </c>
    </row>
    <row r="433" spans="1:17" ht="14.4" customHeight="1" x14ac:dyDescent="0.3">
      <c r="A433" s="831" t="s">
        <v>6759</v>
      </c>
      <c r="B433" s="832" t="s">
        <v>6494</v>
      </c>
      <c r="C433" s="832" t="s">
        <v>5586</v>
      </c>
      <c r="D433" s="832" t="s">
        <v>6812</v>
      </c>
      <c r="E433" s="832" t="s">
        <v>6813</v>
      </c>
      <c r="F433" s="849">
        <v>2</v>
      </c>
      <c r="G433" s="849">
        <v>1308</v>
      </c>
      <c r="H433" s="849">
        <v>1</v>
      </c>
      <c r="I433" s="849">
        <v>654</v>
      </c>
      <c r="J433" s="849">
        <v>2</v>
      </c>
      <c r="K433" s="849">
        <v>1308</v>
      </c>
      <c r="L433" s="849">
        <v>1</v>
      </c>
      <c r="M433" s="849">
        <v>654</v>
      </c>
      <c r="N433" s="849">
        <v>1</v>
      </c>
      <c r="O433" s="849">
        <v>655</v>
      </c>
      <c r="P433" s="837">
        <v>0.50076452599388377</v>
      </c>
      <c r="Q433" s="850">
        <v>655</v>
      </c>
    </row>
    <row r="434" spans="1:17" ht="14.4" customHeight="1" x14ac:dyDescent="0.3">
      <c r="A434" s="831" t="s">
        <v>6759</v>
      </c>
      <c r="B434" s="832" t="s">
        <v>6494</v>
      </c>
      <c r="C434" s="832" t="s">
        <v>5586</v>
      </c>
      <c r="D434" s="832" t="s">
        <v>6814</v>
      </c>
      <c r="E434" s="832" t="s">
        <v>6815</v>
      </c>
      <c r="F434" s="849">
        <v>2</v>
      </c>
      <c r="G434" s="849">
        <v>1308</v>
      </c>
      <c r="H434" s="849">
        <v>1</v>
      </c>
      <c r="I434" s="849">
        <v>654</v>
      </c>
      <c r="J434" s="849">
        <v>2</v>
      </c>
      <c r="K434" s="849">
        <v>1308</v>
      </c>
      <c r="L434" s="849">
        <v>1</v>
      </c>
      <c r="M434" s="849">
        <v>654</v>
      </c>
      <c r="N434" s="849">
        <v>1</v>
      </c>
      <c r="O434" s="849">
        <v>655</v>
      </c>
      <c r="P434" s="837">
        <v>0.50076452599388377</v>
      </c>
      <c r="Q434" s="850">
        <v>655</v>
      </c>
    </row>
    <row r="435" spans="1:17" ht="14.4" customHeight="1" x14ac:dyDescent="0.3">
      <c r="A435" s="831" t="s">
        <v>6759</v>
      </c>
      <c r="B435" s="832" t="s">
        <v>6494</v>
      </c>
      <c r="C435" s="832" t="s">
        <v>5586</v>
      </c>
      <c r="D435" s="832" t="s">
        <v>5675</v>
      </c>
      <c r="E435" s="832" t="s">
        <v>5676</v>
      </c>
      <c r="F435" s="849">
        <v>573</v>
      </c>
      <c r="G435" s="849">
        <v>249255</v>
      </c>
      <c r="H435" s="849"/>
      <c r="I435" s="849">
        <v>435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6759</v>
      </c>
      <c r="B436" s="832" t="s">
        <v>6494</v>
      </c>
      <c r="C436" s="832" t="s">
        <v>5586</v>
      </c>
      <c r="D436" s="832" t="s">
        <v>6816</v>
      </c>
      <c r="E436" s="832" t="s">
        <v>6817</v>
      </c>
      <c r="F436" s="849"/>
      <c r="G436" s="849"/>
      <c r="H436" s="849"/>
      <c r="I436" s="849"/>
      <c r="J436" s="849">
        <v>1</v>
      </c>
      <c r="K436" s="849">
        <v>694</v>
      </c>
      <c r="L436" s="849">
        <v>1</v>
      </c>
      <c r="M436" s="849">
        <v>694</v>
      </c>
      <c r="N436" s="849">
        <v>1</v>
      </c>
      <c r="O436" s="849">
        <v>695</v>
      </c>
      <c r="P436" s="837">
        <v>1.0014409221902016</v>
      </c>
      <c r="Q436" s="850">
        <v>695</v>
      </c>
    </row>
    <row r="437" spans="1:17" ht="14.4" customHeight="1" x14ac:dyDescent="0.3">
      <c r="A437" s="831" t="s">
        <v>6759</v>
      </c>
      <c r="B437" s="832" t="s">
        <v>6494</v>
      </c>
      <c r="C437" s="832" t="s">
        <v>5586</v>
      </c>
      <c r="D437" s="832" t="s">
        <v>6818</v>
      </c>
      <c r="E437" s="832" t="s">
        <v>6819</v>
      </c>
      <c r="F437" s="849">
        <v>1</v>
      </c>
      <c r="G437" s="849">
        <v>678</v>
      </c>
      <c r="H437" s="849"/>
      <c r="I437" s="849">
        <v>678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6759</v>
      </c>
      <c r="B438" s="832" t="s">
        <v>6494</v>
      </c>
      <c r="C438" s="832" t="s">
        <v>5586</v>
      </c>
      <c r="D438" s="832" t="s">
        <v>6820</v>
      </c>
      <c r="E438" s="832" t="s">
        <v>6821</v>
      </c>
      <c r="F438" s="849">
        <v>6</v>
      </c>
      <c r="G438" s="849">
        <v>2862</v>
      </c>
      <c r="H438" s="849">
        <v>1</v>
      </c>
      <c r="I438" s="849">
        <v>477</v>
      </c>
      <c r="J438" s="849">
        <v>6</v>
      </c>
      <c r="K438" s="849">
        <v>2862</v>
      </c>
      <c r="L438" s="849">
        <v>1</v>
      </c>
      <c r="M438" s="849">
        <v>477</v>
      </c>
      <c r="N438" s="849">
        <v>7</v>
      </c>
      <c r="O438" s="849">
        <v>3346</v>
      </c>
      <c r="P438" s="837">
        <v>1.1691125087351502</v>
      </c>
      <c r="Q438" s="850">
        <v>478</v>
      </c>
    </row>
    <row r="439" spans="1:17" ht="14.4" customHeight="1" x14ac:dyDescent="0.3">
      <c r="A439" s="831" t="s">
        <v>6759</v>
      </c>
      <c r="B439" s="832" t="s">
        <v>6494</v>
      </c>
      <c r="C439" s="832" t="s">
        <v>5586</v>
      </c>
      <c r="D439" s="832" t="s">
        <v>6822</v>
      </c>
      <c r="E439" s="832" t="s">
        <v>6823</v>
      </c>
      <c r="F439" s="849">
        <v>1</v>
      </c>
      <c r="G439" s="849">
        <v>291</v>
      </c>
      <c r="H439" s="849">
        <v>1</v>
      </c>
      <c r="I439" s="849">
        <v>291</v>
      </c>
      <c r="J439" s="849">
        <v>1</v>
      </c>
      <c r="K439" s="849">
        <v>291</v>
      </c>
      <c r="L439" s="849">
        <v>1</v>
      </c>
      <c r="M439" s="849">
        <v>291</v>
      </c>
      <c r="N439" s="849">
        <v>1</v>
      </c>
      <c r="O439" s="849">
        <v>292</v>
      </c>
      <c r="P439" s="837">
        <v>1.0034364261168385</v>
      </c>
      <c r="Q439" s="850">
        <v>292</v>
      </c>
    </row>
    <row r="440" spans="1:17" ht="14.4" customHeight="1" x14ac:dyDescent="0.3">
      <c r="A440" s="831" t="s">
        <v>6759</v>
      </c>
      <c r="B440" s="832" t="s">
        <v>6494</v>
      </c>
      <c r="C440" s="832" t="s">
        <v>5586</v>
      </c>
      <c r="D440" s="832" t="s">
        <v>6824</v>
      </c>
      <c r="E440" s="832" t="s">
        <v>6825</v>
      </c>
      <c r="F440" s="849">
        <v>1</v>
      </c>
      <c r="G440" s="849">
        <v>813</v>
      </c>
      <c r="H440" s="849"/>
      <c r="I440" s="849">
        <v>813</v>
      </c>
      <c r="J440" s="849"/>
      <c r="K440" s="849"/>
      <c r="L440" s="849"/>
      <c r="M440" s="849"/>
      <c r="N440" s="849">
        <v>1</v>
      </c>
      <c r="O440" s="849">
        <v>814</v>
      </c>
      <c r="P440" s="837"/>
      <c r="Q440" s="850">
        <v>814</v>
      </c>
    </row>
    <row r="441" spans="1:17" ht="14.4" customHeight="1" x14ac:dyDescent="0.3">
      <c r="A441" s="831" t="s">
        <v>6759</v>
      </c>
      <c r="B441" s="832" t="s">
        <v>6494</v>
      </c>
      <c r="C441" s="832" t="s">
        <v>5586</v>
      </c>
      <c r="D441" s="832" t="s">
        <v>5679</v>
      </c>
      <c r="E441" s="832" t="s">
        <v>5680</v>
      </c>
      <c r="F441" s="849">
        <v>585</v>
      </c>
      <c r="G441" s="849">
        <v>591435</v>
      </c>
      <c r="H441" s="849"/>
      <c r="I441" s="849">
        <v>1011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6759</v>
      </c>
      <c r="B442" s="832" t="s">
        <v>6494</v>
      </c>
      <c r="C442" s="832" t="s">
        <v>5586</v>
      </c>
      <c r="D442" s="832" t="s">
        <v>6434</v>
      </c>
      <c r="E442" s="832" t="s">
        <v>6435</v>
      </c>
      <c r="F442" s="849">
        <v>2</v>
      </c>
      <c r="G442" s="849">
        <v>336</v>
      </c>
      <c r="H442" s="849"/>
      <c r="I442" s="849">
        <v>168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6759</v>
      </c>
      <c r="B443" s="832" t="s">
        <v>6494</v>
      </c>
      <c r="C443" s="832" t="s">
        <v>5586</v>
      </c>
      <c r="D443" s="832" t="s">
        <v>6826</v>
      </c>
      <c r="E443" s="832" t="s">
        <v>6827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1148</v>
      </c>
      <c r="P443" s="837"/>
      <c r="Q443" s="850">
        <v>574</v>
      </c>
    </row>
    <row r="444" spans="1:17" ht="14.4" customHeight="1" x14ac:dyDescent="0.3">
      <c r="A444" s="831" t="s">
        <v>6759</v>
      </c>
      <c r="B444" s="832" t="s">
        <v>6494</v>
      </c>
      <c r="C444" s="832" t="s">
        <v>5586</v>
      </c>
      <c r="D444" s="832" t="s">
        <v>5681</v>
      </c>
      <c r="E444" s="832" t="s">
        <v>5682</v>
      </c>
      <c r="F444" s="849"/>
      <c r="G444" s="849"/>
      <c r="H444" s="849"/>
      <c r="I444" s="849"/>
      <c r="J444" s="849">
        <v>36</v>
      </c>
      <c r="K444" s="849">
        <v>82692</v>
      </c>
      <c r="L444" s="849">
        <v>1</v>
      </c>
      <c r="M444" s="849">
        <v>2297</v>
      </c>
      <c r="N444" s="849"/>
      <c r="O444" s="849"/>
      <c r="P444" s="837"/>
      <c r="Q444" s="850"/>
    </row>
    <row r="445" spans="1:17" ht="14.4" customHeight="1" x14ac:dyDescent="0.3">
      <c r="A445" s="831" t="s">
        <v>6759</v>
      </c>
      <c r="B445" s="832" t="s">
        <v>6494</v>
      </c>
      <c r="C445" s="832" t="s">
        <v>5586</v>
      </c>
      <c r="D445" s="832" t="s">
        <v>6828</v>
      </c>
      <c r="E445" s="832" t="s">
        <v>6829</v>
      </c>
      <c r="F445" s="849"/>
      <c r="G445" s="849"/>
      <c r="H445" s="849"/>
      <c r="I445" s="849"/>
      <c r="J445" s="849">
        <v>2</v>
      </c>
      <c r="K445" s="849">
        <v>374</v>
      </c>
      <c r="L445" s="849">
        <v>1</v>
      </c>
      <c r="M445" s="849">
        <v>187</v>
      </c>
      <c r="N445" s="849">
        <v>1</v>
      </c>
      <c r="O445" s="849">
        <v>187</v>
      </c>
      <c r="P445" s="837">
        <v>0.5</v>
      </c>
      <c r="Q445" s="850">
        <v>187</v>
      </c>
    </row>
    <row r="446" spans="1:17" ht="14.4" customHeight="1" x14ac:dyDescent="0.3">
      <c r="A446" s="831" t="s">
        <v>6759</v>
      </c>
      <c r="B446" s="832" t="s">
        <v>6494</v>
      </c>
      <c r="C446" s="832" t="s">
        <v>5586</v>
      </c>
      <c r="D446" s="832" t="s">
        <v>6830</v>
      </c>
      <c r="E446" s="832" t="s">
        <v>6831</v>
      </c>
      <c r="F446" s="849">
        <v>2</v>
      </c>
      <c r="G446" s="849">
        <v>2798</v>
      </c>
      <c r="H446" s="849">
        <v>1</v>
      </c>
      <c r="I446" s="849">
        <v>1399</v>
      </c>
      <c r="J446" s="849">
        <v>2</v>
      </c>
      <c r="K446" s="849">
        <v>2798</v>
      </c>
      <c r="L446" s="849">
        <v>1</v>
      </c>
      <c r="M446" s="849">
        <v>1399</v>
      </c>
      <c r="N446" s="849">
        <v>1</v>
      </c>
      <c r="O446" s="849">
        <v>1400</v>
      </c>
      <c r="P446" s="837">
        <v>0.50035739814152969</v>
      </c>
      <c r="Q446" s="850">
        <v>1400</v>
      </c>
    </row>
    <row r="447" spans="1:17" ht="14.4" customHeight="1" x14ac:dyDescent="0.3">
      <c r="A447" s="831" t="s">
        <v>6759</v>
      </c>
      <c r="B447" s="832" t="s">
        <v>6494</v>
      </c>
      <c r="C447" s="832" t="s">
        <v>5586</v>
      </c>
      <c r="D447" s="832" t="s">
        <v>6832</v>
      </c>
      <c r="E447" s="832" t="s">
        <v>6833</v>
      </c>
      <c r="F447" s="849">
        <v>3</v>
      </c>
      <c r="G447" s="849">
        <v>3066</v>
      </c>
      <c r="H447" s="849">
        <v>0.375</v>
      </c>
      <c r="I447" s="849">
        <v>1022</v>
      </c>
      <c r="J447" s="849">
        <v>8</v>
      </c>
      <c r="K447" s="849">
        <v>8176</v>
      </c>
      <c r="L447" s="849">
        <v>1</v>
      </c>
      <c r="M447" s="849">
        <v>1022</v>
      </c>
      <c r="N447" s="849">
        <v>7</v>
      </c>
      <c r="O447" s="849">
        <v>7161</v>
      </c>
      <c r="P447" s="837">
        <v>0.87585616438356162</v>
      </c>
      <c r="Q447" s="850">
        <v>1023</v>
      </c>
    </row>
    <row r="448" spans="1:17" ht="14.4" customHeight="1" x14ac:dyDescent="0.3">
      <c r="A448" s="831" t="s">
        <v>6759</v>
      </c>
      <c r="B448" s="832" t="s">
        <v>6494</v>
      </c>
      <c r="C448" s="832" t="s">
        <v>5586</v>
      </c>
      <c r="D448" s="832" t="s">
        <v>6834</v>
      </c>
      <c r="E448" s="832" t="s">
        <v>6835</v>
      </c>
      <c r="F448" s="849">
        <v>1</v>
      </c>
      <c r="G448" s="849">
        <v>813</v>
      </c>
      <c r="H448" s="849"/>
      <c r="I448" s="849">
        <v>813</v>
      </c>
      <c r="J448" s="849"/>
      <c r="K448" s="849"/>
      <c r="L448" s="849"/>
      <c r="M448" s="849"/>
      <c r="N448" s="849">
        <v>1</v>
      </c>
      <c r="O448" s="849">
        <v>814</v>
      </c>
      <c r="P448" s="837"/>
      <c r="Q448" s="850">
        <v>814</v>
      </c>
    </row>
    <row r="449" spans="1:17" ht="14.4" customHeight="1" x14ac:dyDescent="0.3">
      <c r="A449" s="831" t="s">
        <v>6759</v>
      </c>
      <c r="B449" s="832" t="s">
        <v>6494</v>
      </c>
      <c r="C449" s="832" t="s">
        <v>5586</v>
      </c>
      <c r="D449" s="832" t="s">
        <v>6836</v>
      </c>
      <c r="E449" s="832" t="s">
        <v>6837</v>
      </c>
      <c r="F449" s="849"/>
      <c r="G449" s="849"/>
      <c r="H449" s="849"/>
      <c r="I449" s="849"/>
      <c r="J449" s="849">
        <v>1</v>
      </c>
      <c r="K449" s="849">
        <v>260</v>
      </c>
      <c r="L449" s="849">
        <v>1</v>
      </c>
      <c r="M449" s="849">
        <v>260</v>
      </c>
      <c r="N449" s="849">
        <v>1</v>
      </c>
      <c r="O449" s="849">
        <v>261</v>
      </c>
      <c r="P449" s="837">
        <v>1.0038461538461538</v>
      </c>
      <c r="Q449" s="850">
        <v>261</v>
      </c>
    </row>
    <row r="450" spans="1:17" ht="14.4" customHeight="1" x14ac:dyDescent="0.3">
      <c r="A450" s="831" t="s">
        <v>6759</v>
      </c>
      <c r="B450" s="832" t="s">
        <v>6494</v>
      </c>
      <c r="C450" s="832" t="s">
        <v>5586</v>
      </c>
      <c r="D450" s="832" t="s">
        <v>6838</v>
      </c>
      <c r="E450" s="832" t="s">
        <v>6839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4087</v>
      </c>
      <c r="P450" s="837"/>
      <c r="Q450" s="850">
        <v>4087</v>
      </c>
    </row>
    <row r="451" spans="1:17" ht="14.4" customHeight="1" x14ac:dyDescent="0.3">
      <c r="A451" s="831" t="s">
        <v>6759</v>
      </c>
      <c r="B451" s="832" t="s">
        <v>6494</v>
      </c>
      <c r="C451" s="832" t="s">
        <v>5586</v>
      </c>
      <c r="D451" s="832" t="s">
        <v>6840</v>
      </c>
      <c r="E451" s="832" t="s">
        <v>6841</v>
      </c>
      <c r="F451" s="849"/>
      <c r="G451" s="849"/>
      <c r="H451" s="849"/>
      <c r="I451" s="849"/>
      <c r="J451" s="849">
        <v>33</v>
      </c>
      <c r="K451" s="849">
        <v>253044</v>
      </c>
      <c r="L451" s="849">
        <v>1</v>
      </c>
      <c r="M451" s="849">
        <v>7668</v>
      </c>
      <c r="N451" s="849">
        <v>32</v>
      </c>
      <c r="O451" s="849">
        <v>245568</v>
      </c>
      <c r="P451" s="837">
        <v>0.97045573101911131</v>
      </c>
      <c r="Q451" s="850">
        <v>7674</v>
      </c>
    </row>
    <row r="452" spans="1:17" ht="14.4" customHeight="1" x14ac:dyDescent="0.3">
      <c r="A452" s="831" t="s">
        <v>6759</v>
      </c>
      <c r="B452" s="832" t="s">
        <v>6494</v>
      </c>
      <c r="C452" s="832" t="s">
        <v>5586</v>
      </c>
      <c r="D452" s="832" t="s">
        <v>6842</v>
      </c>
      <c r="E452" s="832" t="s">
        <v>6843</v>
      </c>
      <c r="F452" s="849"/>
      <c r="G452" s="849"/>
      <c r="H452" s="849"/>
      <c r="I452" s="849"/>
      <c r="J452" s="849">
        <v>20</v>
      </c>
      <c r="K452" s="849">
        <v>313840</v>
      </c>
      <c r="L452" s="849">
        <v>1</v>
      </c>
      <c r="M452" s="849">
        <v>15692</v>
      </c>
      <c r="N452" s="849">
        <v>15</v>
      </c>
      <c r="O452" s="849">
        <v>235455</v>
      </c>
      <c r="P452" s="837">
        <v>0.75023897527402494</v>
      </c>
      <c r="Q452" s="850">
        <v>15697</v>
      </c>
    </row>
    <row r="453" spans="1:17" ht="14.4" customHeight="1" x14ac:dyDescent="0.3">
      <c r="A453" s="831" t="s">
        <v>6759</v>
      </c>
      <c r="B453" s="832" t="s">
        <v>6494</v>
      </c>
      <c r="C453" s="832" t="s">
        <v>5586</v>
      </c>
      <c r="D453" s="832" t="s">
        <v>6844</v>
      </c>
      <c r="E453" s="832" t="s">
        <v>6845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2360</v>
      </c>
      <c r="P453" s="837"/>
      <c r="Q453" s="850">
        <v>2360</v>
      </c>
    </row>
    <row r="454" spans="1:17" ht="14.4" customHeight="1" thickBot="1" x14ac:dyDescent="0.35">
      <c r="A454" s="839" t="s">
        <v>6759</v>
      </c>
      <c r="B454" s="840" t="s">
        <v>6494</v>
      </c>
      <c r="C454" s="840" t="s">
        <v>5586</v>
      </c>
      <c r="D454" s="840" t="s">
        <v>6846</v>
      </c>
      <c r="E454" s="840" t="s">
        <v>6847</v>
      </c>
      <c r="F454" s="851"/>
      <c r="G454" s="851"/>
      <c r="H454" s="851"/>
      <c r="I454" s="851"/>
      <c r="J454" s="851"/>
      <c r="K454" s="851"/>
      <c r="L454" s="851"/>
      <c r="M454" s="851"/>
      <c r="N454" s="851">
        <v>1</v>
      </c>
      <c r="O454" s="851">
        <v>6170</v>
      </c>
      <c r="P454" s="845"/>
      <c r="Q454" s="852">
        <v>6170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2312</v>
      </c>
      <c r="D3" s="193">
        <f>SUBTOTAL(9,D6:D1048576)</f>
        <v>2111</v>
      </c>
      <c r="E3" s="193">
        <f>SUBTOTAL(9,E6:E1048576)</f>
        <v>2208</v>
      </c>
      <c r="F3" s="194">
        <f>IF(OR(E3=0,D3=0),"",E3/D3)</f>
        <v>1.0459497868308858</v>
      </c>
      <c r="G3" s="388">
        <f>SUBTOTAL(9,G6:G1048576)</f>
        <v>4738.8420000000006</v>
      </c>
      <c r="H3" s="389">
        <f>SUBTOTAL(9,H6:H1048576)</f>
        <v>4329.3438000000006</v>
      </c>
      <c r="I3" s="389">
        <f>SUBTOTAL(9,I6:I1048576)</f>
        <v>4454.7839999999997</v>
      </c>
      <c r="J3" s="194">
        <f>IF(OR(I3=0,H3=0),"",I3/H3)</f>
        <v>1.0289744140901906</v>
      </c>
      <c r="K3" s="388">
        <f>SUBTOTAL(9,K6:K1048576)</f>
        <v>522.72</v>
      </c>
      <c r="L3" s="389">
        <f>SUBTOTAL(9,L6:L1048576)</f>
        <v>492.88</v>
      </c>
      <c r="M3" s="389">
        <f>SUBTOTAL(9,M6:M1048576)</f>
        <v>502.1</v>
      </c>
      <c r="N3" s="195">
        <f>IF(OR(M3=0,E3=0),"",M3*1000/E3)</f>
        <v>227.40036231884059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2017</v>
      </c>
      <c r="E5" s="1005">
        <v>2018</v>
      </c>
      <c r="F5" s="1006" t="s">
        <v>2</v>
      </c>
      <c r="G5" s="1016">
        <v>2015</v>
      </c>
      <c r="H5" s="1005">
        <v>2017</v>
      </c>
      <c r="I5" s="1005">
        <v>2018</v>
      </c>
      <c r="J5" s="1006" t="s">
        <v>2</v>
      </c>
      <c r="K5" s="1016">
        <v>2015</v>
      </c>
      <c r="L5" s="1005">
        <v>2017</v>
      </c>
      <c r="M5" s="1005">
        <v>2018</v>
      </c>
      <c r="N5" s="1017" t="s">
        <v>92</v>
      </c>
    </row>
    <row r="6" spans="1:14" ht="14.4" customHeight="1" x14ac:dyDescent="0.3">
      <c r="A6" s="999" t="s">
        <v>6019</v>
      </c>
      <c r="B6" s="1002" t="s">
        <v>6849</v>
      </c>
      <c r="C6" s="1007">
        <v>1709</v>
      </c>
      <c r="D6" s="1008">
        <v>1561</v>
      </c>
      <c r="E6" s="1008">
        <v>1645</v>
      </c>
      <c r="F6" s="1013">
        <v>0.96255119953188994</v>
      </c>
      <c r="G6" s="1007">
        <v>1584.4968000000001</v>
      </c>
      <c r="H6" s="1008">
        <v>1417.8438000000001</v>
      </c>
      <c r="I6" s="1008">
        <v>1487.8547999999998</v>
      </c>
      <c r="J6" s="1013">
        <v>0.9390077657461976</v>
      </c>
      <c r="K6" s="1007">
        <v>136.72</v>
      </c>
      <c r="L6" s="1008">
        <v>124.88</v>
      </c>
      <c r="M6" s="1008">
        <v>131.6</v>
      </c>
      <c r="N6" s="1018">
        <v>80</v>
      </c>
    </row>
    <row r="7" spans="1:14" ht="14.4" customHeight="1" x14ac:dyDescent="0.3">
      <c r="A7" s="1000" t="s">
        <v>6058</v>
      </c>
      <c r="B7" s="1003" t="s">
        <v>6850</v>
      </c>
      <c r="C7" s="1009">
        <v>169</v>
      </c>
      <c r="D7" s="1010">
        <v>186</v>
      </c>
      <c r="E7" s="1010">
        <v>178</v>
      </c>
      <c r="F7" s="1014">
        <v>1.0532544378698225</v>
      </c>
      <c r="G7" s="1009">
        <v>1015.4196000000001</v>
      </c>
      <c r="H7" s="1010">
        <v>1117.5623999999998</v>
      </c>
      <c r="I7" s="1010">
        <v>1069.4951999999998</v>
      </c>
      <c r="J7" s="1014">
        <v>1.0532544378698223</v>
      </c>
      <c r="K7" s="1009">
        <v>169</v>
      </c>
      <c r="L7" s="1010">
        <v>186</v>
      </c>
      <c r="M7" s="1010">
        <v>178</v>
      </c>
      <c r="N7" s="1019">
        <v>1000</v>
      </c>
    </row>
    <row r="8" spans="1:14" ht="14.4" customHeight="1" thickBot="1" x14ac:dyDescent="0.35">
      <c r="A8" s="1001" t="s">
        <v>6056</v>
      </c>
      <c r="B8" s="1004" t="s">
        <v>6850</v>
      </c>
      <c r="C8" s="1011">
        <v>434</v>
      </c>
      <c r="D8" s="1012">
        <v>364</v>
      </c>
      <c r="E8" s="1012">
        <v>385</v>
      </c>
      <c r="F8" s="1015">
        <v>0.88709677419354838</v>
      </c>
      <c r="G8" s="1011">
        <v>2138.9256</v>
      </c>
      <c r="H8" s="1012">
        <v>1793.9376000000007</v>
      </c>
      <c r="I8" s="1012">
        <v>1897.4339999999997</v>
      </c>
      <c r="J8" s="1015">
        <v>0.88709677419354827</v>
      </c>
      <c r="K8" s="1011">
        <v>217</v>
      </c>
      <c r="L8" s="1012">
        <v>182</v>
      </c>
      <c r="M8" s="1012">
        <v>192.5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2018-04-24T09:54:08Z</dcterms:modified>
</cp:coreProperties>
</file>